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2BDE5A36-1909-4339-9950-FA182C708863}" xr6:coauthVersionLast="40" xr6:coauthVersionMax="40" xr10:uidLastSave="{00000000-0000-0000-0000-000000000000}"/>
  <bookViews>
    <workbookView xWindow="0" yWindow="0" windowWidth="16296" windowHeight="5556"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N77" i="362" s="1"/>
  <c r="N4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N75" i="325" s="1"/>
  <c r="N41"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N77" i="250" s="1"/>
  <c r="N4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N87" i="246" s="1"/>
  <c r="N45"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N76" i="231" s="1"/>
  <c r="N4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N77" i="193" s="1"/>
  <c r="N43"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N76" i="108" s="1"/>
  <c r="N41"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N76" i="105" s="1"/>
  <c r="N41"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N76" i="94" s="1"/>
  <c r="N41"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N76" i="88" s="1"/>
  <c r="N41"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N76" i="82" s="1"/>
  <c r="N41"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N76" i="56" s="1"/>
  <c r="N42" i="56" s="1"/>
  <c r="N43"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N79" i="50" s="1"/>
  <c r="N42"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N76" i="26" s="1"/>
  <c r="N42"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67" l="1"/>
  <c r="N41" i="67" s="1"/>
  <c r="N76" i="68"/>
  <c r="N41" i="68" s="1"/>
  <c r="N75" i="75"/>
  <c r="N41" i="75" s="1"/>
  <c r="N76" i="80"/>
  <c r="N41" i="80" s="1"/>
  <c r="N76" i="84"/>
  <c r="N41" i="84" s="1"/>
  <c r="N76" i="86"/>
  <c r="N41" i="86" s="1"/>
  <c r="N76" i="90"/>
  <c r="N41" i="90" s="1"/>
  <c r="N43" i="90" s="1"/>
  <c r="N76" i="102"/>
  <c r="N41" i="102" s="1"/>
  <c r="N43" i="102" s="1"/>
  <c r="N76" i="243"/>
  <c r="N40" i="243" s="1"/>
  <c r="N83" i="279"/>
  <c r="N46" i="279" s="1"/>
  <c r="N91" i="260"/>
  <c r="N47" i="260" s="1"/>
  <c r="N80" i="164"/>
  <c r="N46" i="164" s="1"/>
  <c r="N83" i="165"/>
  <c r="N49" i="165" s="1"/>
  <c r="N81" i="170"/>
  <c r="N47" i="170" s="1"/>
  <c r="N81" i="176"/>
  <c r="N47" i="176" s="1"/>
  <c r="N49" i="176" s="1"/>
  <c r="N81" i="171"/>
  <c r="N47" i="171" s="1"/>
  <c r="N49" i="171" s="1"/>
  <c r="N81" i="178"/>
  <c r="N47" i="178" s="1"/>
  <c r="N80" i="179"/>
  <c r="N46" i="179" s="1"/>
  <c r="N80" i="180"/>
  <c r="N46" i="180" s="1"/>
  <c r="N80" i="177"/>
  <c r="N46" i="177" s="1"/>
  <c r="N80" i="181"/>
  <c r="N46" i="181" s="1"/>
  <c r="N80" i="183"/>
  <c r="N46" i="183" s="1"/>
  <c r="N80" i="184"/>
  <c r="N46" i="184" s="1"/>
  <c r="N81" i="185"/>
  <c r="N47" i="185" s="1"/>
  <c r="N49" i="185" s="1"/>
  <c r="N81" i="186"/>
  <c r="N47" i="186" s="1"/>
  <c r="N80" i="188"/>
  <c r="N46" i="188" s="1"/>
  <c r="N81" i="187"/>
  <c r="N47" i="187" s="1"/>
  <c r="N77" i="233"/>
  <c r="N41" i="233" s="1"/>
  <c r="N77" i="323"/>
  <c r="N77" i="328"/>
  <c r="N41" i="328" s="1"/>
  <c r="N43" i="328" s="1"/>
  <c r="N77" i="337"/>
  <c r="N41" i="337" s="1"/>
  <c r="N43" i="337" s="1"/>
  <c r="N61" i="221"/>
  <c r="N78" i="272"/>
  <c r="N41" i="272" s="1"/>
  <c r="N81" i="280"/>
  <c r="N44" i="280" s="1"/>
  <c r="N77" i="294"/>
  <c r="N41" i="294" s="1"/>
  <c r="N75" i="299"/>
  <c r="N41" i="299" s="1"/>
  <c r="N43" i="299" s="1"/>
  <c r="N76" i="63"/>
  <c r="N41" i="63" s="1"/>
  <c r="N43" i="63" s="1"/>
  <c r="N76" i="95"/>
  <c r="N41" i="95" s="1"/>
  <c r="N76" i="97"/>
  <c r="N41" i="97" s="1"/>
  <c r="N43" i="97" s="1"/>
  <c r="N76" i="99"/>
  <c r="N41" i="99" s="1"/>
  <c r="N43" i="99" s="1"/>
  <c r="N76" i="103"/>
  <c r="N41" i="103" s="1"/>
  <c r="N81" i="154"/>
  <c r="N47" i="154" s="1"/>
  <c r="N77" i="258"/>
  <c r="N41" i="258" s="1"/>
  <c r="N77" i="259"/>
  <c r="N41" i="259" s="1"/>
  <c r="N53" i="325"/>
  <c r="N76" i="65"/>
  <c r="N41" i="65" s="1"/>
  <c r="N43" i="65" s="1"/>
  <c r="N76" i="92"/>
  <c r="N41" i="92" s="1"/>
  <c r="N43" i="92" s="1"/>
  <c r="N76" i="96"/>
  <c r="N41" i="96" s="1"/>
  <c r="N43" i="96" s="1"/>
  <c r="N76" i="98"/>
  <c r="N41" i="98" s="1"/>
  <c r="N76" i="101"/>
  <c r="N41" i="101" s="1"/>
  <c r="N76" i="107"/>
  <c r="N41" i="107" s="1"/>
  <c r="N75" i="133"/>
  <c r="N41" i="133" s="1"/>
  <c r="N76" i="134"/>
  <c r="N41" i="134" s="1"/>
  <c r="N76" i="135"/>
  <c r="N41" i="135" s="1"/>
  <c r="N76" i="136"/>
  <c r="N41" i="136" s="1"/>
  <c r="N76" i="137"/>
  <c r="N41" i="137" s="1"/>
  <c r="N76" i="144"/>
  <c r="N41" i="144" s="1"/>
  <c r="N76" i="242"/>
  <c r="N40" i="242" s="1"/>
  <c r="N78" i="273"/>
  <c r="N41" i="273" s="1"/>
  <c r="N81" i="282"/>
  <c r="N44" i="282" s="1"/>
  <c r="N77" i="329"/>
  <c r="N41" i="329" s="1"/>
  <c r="N76" i="19"/>
  <c r="N42" i="19" s="1"/>
  <c r="N43" i="22"/>
  <c r="N76" i="24"/>
  <c r="N42" i="24" s="1"/>
  <c r="N43" i="24" s="1"/>
  <c r="N76" i="25"/>
  <c r="N42" i="25" s="1"/>
  <c r="N43" i="50"/>
  <c r="N76" i="61"/>
  <c r="N42" i="61" s="1"/>
  <c r="N76" i="64"/>
  <c r="N41" i="64" s="1"/>
  <c r="N43" i="64" s="1"/>
  <c r="N75" i="72"/>
  <c r="N41" i="72" s="1"/>
  <c r="N75" i="74"/>
  <c r="N41" i="74" s="1"/>
  <c r="N76" i="79"/>
  <c r="N41" i="79" s="1"/>
  <c r="N43" i="79" s="1"/>
  <c r="N76" i="81"/>
  <c r="N41" i="81" s="1"/>
  <c r="N43" i="81" s="1"/>
  <c r="N76" i="83"/>
  <c r="N41" i="83" s="1"/>
  <c r="N76" i="85"/>
  <c r="N41" i="85" s="1"/>
  <c r="N76" i="87"/>
  <c r="N41" i="87" s="1"/>
  <c r="N76" i="89"/>
  <c r="N41" i="89" s="1"/>
  <c r="N76" i="91"/>
  <c r="N41" i="91" s="1"/>
  <c r="N76" i="100"/>
  <c r="N41" i="100" s="1"/>
  <c r="N76" i="106"/>
  <c r="N41" i="106" s="1"/>
  <c r="N80" i="160"/>
  <c r="N46" i="160" s="1"/>
  <c r="N78" i="232"/>
  <c r="N41" i="232" s="1"/>
  <c r="N76" i="234"/>
  <c r="N40" i="234" s="1"/>
  <c r="N81" i="244"/>
  <c r="N45" i="244" s="1"/>
  <c r="N77" i="254"/>
  <c r="N41" i="254" s="1"/>
  <c r="N81" i="266"/>
  <c r="N41" i="266" s="1"/>
  <c r="N75" i="290"/>
  <c r="N41" i="290" s="1"/>
  <c r="N43" i="290" s="1"/>
  <c r="N77" i="321"/>
  <c r="N79" i="321" s="1"/>
  <c r="L85" i="321" s="1"/>
  <c r="N77" i="342"/>
  <c r="N41" i="342" s="1"/>
  <c r="N43" i="342" s="1"/>
  <c r="N77" i="347"/>
  <c r="N41" i="347" s="1"/>
  <c r="N43" i="347" s="1"/>
  <c r="N77" i="364"/>
  <c r="N41" i="364" s="1"/>
  <c r="N73" i="229"/>
  <c r="N40" i="229" s="1"/>
  <c r="N78" i="270"/>
  <c r="N41" i="270" s="1"/>
  <c r="N78" i="271"/>
  <c r="N41" i="271" s="1"/>
  <c r="N77" i="334"/>
  <c r="N41" i="334" s="1"/>
  <c r="N43" i="334" s="1"/>
  <c r="N77" i="348"/>
  <c r="N41" i="348" s="1"/>
  <c r="N43" i="348" s="1"/>
  <c r="N77" i="354"/>
  <c r="N41" i="354" s="1"/>
  <c r="N43" i="354" s="1"/>
  <c r="N77" i="363"/>
  <c r="N41" i="363" s="1"/>
  <c r="N77" i="365"/>
  <c r="N41" i="365" s="1"/>
  <c r="N81" i="267"/>
  <c r="N41" i="267" s="1"/>
  <c r="N43" i="267" s="1"/>
  <c r="N75" i="283"/>
  <c r="N41" i="283" s="1"/>
  <c r="N75" i="292"/>
  <c r="N41" i="292" s="1"/>
  <c r="N43" i="292" s="1"/>
  <c r="N75" i="302"/>
  <c r="N41" i="302" s="1"/>
  <c r="N43" i="302" s="1"/>
  <c r="N77" i="308"/>
  <c r="N41" i="308" s="1"/>
  <c r="N43" i="308" s="1"/>
  <c r="N79" i="308" s="1"/>
  <c r="N43" i="306"/>
  <c r="N43" i="31"/>
  <c r="N76" i="146"/>
  <c r="N41" i="146" s="1"/>
  <c r="N43" i="146" s="1"/>
  <c r="N83" i="221"/>
  <c r="N46" i="221" s="1"/>
  <c r="N72" i="227"/>
  <c r="N41" i="227" s="1"/>
  <c r="N77" i="262"/>
  <c r="N41" i="262" s="1"/>
  <c r="N77" i="295"/>
  <c r="N41" i="295" s="1"/>
  <c r="N43" i="295" s="1"/>
  <c r="N84" i="220"/>
  <c r="N46" i="220" s="1"/>
  <c r="N48" i="220" s="1"/>
  <c r="N75" i="286"/>
  <c r="N41" i="286" s="1"/>
  <c r="N43" i="286" s="1"/>
  <c r="N75" i="289"/>
  <c r="N41" i="289" s="1"/>
  <c r="N43" i="289" s="1"/>
  <c r="N75" i="291"/>
  <c r="N41" i="291" s="1"/>
  <c r="N43" i="291" s="1"/>
  <c r="N75" i="293"/>
  <c r="N41" i="293" s="1"/>
  <c r="N43" i="293" s="1"/>
  <c r="N43" i="29"/>
  <c r="N43" i="236"/>
  <c r="N43" i="238"/>
  <c r="N43" i="27"/>
  <c r="N43" i="30"/>
  <c r="N43" i="235"/>
  <c r="L84" i="11"/>
  <c r="L57" i="227"/>
  <c r="L61" i="150"/>
  <c r="N61" i="150" s="1"/>
  <c r="L64" i="188"/>
  <c r="L58" i="75"/>
  <c r="N58" i="75" s="1"/>
  <c r="N64" i="75" s="1"/>
  <c r="L65" i="155"/>
  <c r="N65" i="155" s="1"/>
  <c r="L65" i="186"/>
  <c r="L65" i="187"/>
  <c r="L65" i="154"/>
  <c r="L65" i="170"/>
  <c r="L64" i="160"/>
  <c r="N64" i="160" s="1"/>
  <c r="L65" i="182"/>
  <c r="L58" i="305"/>
  <c r="N58" i="305" s="1"/>
  <c r="N64" i="305" s="1"/>
  <c r="N77" i="305" s="1"/>
  <c r="L60" i="306"/>
  <c r="N60" i="306" s="1"/>
  <c r="N66" i="306" s="1"/>
  <c r="L66" i="268"/>
  <c r="N66" i="268" s="1"/>
  <c r="L64" i="174"/>
  <c r="N64" i="174" s="1"/>
  <c r="L65" i="158"/>
  <c r="L65" i="185"/>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75" i="301"/>
  <c r="N41" i="301" s="1"/>
  <c r="N43" i="301" s="1"/>
  <c r="N83" i="207"/>
  <c r="N46"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48" i="160"/>
  <c r="N76" i="18"/>
  <c r="N42" i="18" s="1"/>
  <c r="N43" i="18" s="1"/>
  <c r="N78" i="18" s="1"/>
  <c r="L84" i="18" s="1"/>
  <c r="N43" i="25"/>
  <c r="N43" i="23"/>
  <c r="I70" i="21"/>
  <c r="I71" i="21"/>
  <c r="I70" i="25"/>
  <c r="I71" i="25"/>
  <c r="N43" i="26"/>
  <c r="I70" i="41"/>
  <c r="I70" i="43"/>
  <c r="N43" i="47"/>
  <c r="N78" i="47" s="1"/>
  <c r="L84" i="47" s="1"/>
  <c r="I70" i="47"/>
  <c r="I70" i="52"/>
  <c r="I70" i="64"/>
  <c r="I71" i="64"/>
  <c r="I70" i="65"/>
  <c r="I71" i="65"/>
  <c r="N43" i="67"/>
  <c r="N78" i="67" s="1"/>
  <c r="I70" i="67"/>
  <c r="I71" i="67"/>
  <c r="N43" i="68"/>
  <c r="N43" i="74"/>
  <c r="N77" i="74" s="1"/>
  <c r="L84"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43" i="19"/>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7"/>
  <c r="N43" i="127"/>
  <c r="N77" i="127" s="1"/>
  <c r="N43" i="129"/>
  <c r="N78" i="129" s="1"/>
  <c r="N43" i="208"/>
  <c r="N78" i="208" s="1"/>
  <c r="L83" i="208" s="1"/>
  <c r="N43" i="128"/>
  <c r="N78" i="128" s="1"/>
  <c r="L84" i="128" s="1"/>
  <c r="N43" i="130"/>
  <c r="N78" i="130" s="1"/>
  <c r="N43" i="131"/>
  <c r="N78" i="131" s="1"/>
  <c r="L84" i="131" s="1"/>
  <c r="N43" i="132"/>
  <c r="N78" i="132" s="1"/>
  <c r="N55" i="50"/>
  <c r="N81" i="50" s="1"/>
  <c r="L87" i="50" s="1"/>
  <c r="N43" i="80"/>
  <c r="I70" i="80"/>
  <c r="I71" i="80"/>
  <c r="I70" i="84"/>
  <c r="I71" i="84"/>
  <c r="N43" i="86"/>
  <c r="I70" i="86"/>
  <c r="I71" i="86"/>
  <c r="I70" i="90"/>
  <c r="I71" i="90"/>
  <c r="N43" i="94"/>
  <c r="I70" i="96"/>
  <c r="I71" i="96"/>
  <c r="N43" i="100"/>
  <c r="N43" i="106"/>
  <c r="I70" i="106"/>
  <c r="I71" i="106"/>
  <c r="I70" i="107"/>
  <c r="I71" i="107"/>
  <c r="I70" i="108"/>
  <c r="I71" i="108"/>
  <c r="N43" i="134"/>
  <c r="N43" i="136"/>
  <c r="I69" i="149"/>
  <c r="I70" i="149"/>
  <c r="I70" i="148"/>
  <c r="I71" i="148"/>
  <c r="I69" i="145"/>
  <c r="I70" i="145"/>
  <c r="I69" i="144"/>
  <c r="I70" i="144"/>
  <c r="N49" i="154"/>
  <c r="N65" i="154"/>
  <c r="I75" i="154"/>
  <c r="I76" i="154"/>
  <c r="I77" i="154"/>
  <c r="N77" i="157"/>
  <c r="N81" i="157" s="1"/>
  <c r="N47" i="157" s="1"/>
  <c r="N49" i="157" s="1"/>
  <c r="I77" i="157"/>
  <c r="N49" i="170"/>
  <c r="N48" i="179"/>
  <c r="N48" i="177"/>
  <c r="N75" i="182"/>
  <c r="I75" i="182"/>
  <c r="N76" i="182"/>
  <c r="I76" i="182"/>
  <c r="N77" i="182"/>
  <c r="I77" i="182"/>
  <c r="N48" i="164"/>
  <c r="I74" i="164"/>
  <c r="I75" i="164"/>
  <c r="I76" i="164"/>
  <c r="N65" i="170"/>
  <c r="I75" i="170"/>
  <c r="I76" i="170"/>
  <c r="I77" i="170"/>
  <c r="N65" i="182"/>
  <c r="N48" i="188"/>
  <c r="N64" i="188"/>
  <c r="I74" i="188"/>
  <c r="I75" i="188"/>
  <c r="I76" i="188"/>
  <c r="N76" i="212"/>
  <c r="N42" i="212" s="1"/>
  <c r="N44" i="212" s="1"/>
  <c r="I71" i="212"/>
  <c r="I70" i="216"/>
  <c r="I71" i="216"/>
  <c r="I78" i="220"/>
  <c r="I79" i="220"/>
  <c r="N48" i="221"/>
  <c r="N43" i="232"/>
  <c r="N55" i="233"/>
  <c r="I71" i="233"/>
  <c r="I72" i="233"/>
  <c r="I70" i="234"/>
  <c r="I71" i="234"/>
  <c r="I71" i="236"/>
  <c r="I71" i="238"/>
  <c r="I71" i="240"/>
  <c r="N42" i="243"/>
  <c r="N59" i="243"/>
  <c r="N65" i="243" s="1"/>
  <c r="I70" i="243"/>
  <c r="I71" i="243"/>
  <c r="I72" i="243"/>
  <c r="N69" i="246"/>
  <c r="N43" i="250"/>
  <c r="N79" i="250" s="1"/>
  <c r="I79" i="252"/>
  <c r="I80" i="252"/>
  <c r="I81" i="252"/>
  <c r="I82" i="252"/>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4"/>
  <c r="N43" i="85"/>
  <c r="N43" i="88"/>
  <c r="N43" i="91"/>
  <c r="N43" i="95"/>
  <c r="N43" i="98"/>
  <c r="N43" i="101"/>
  <c r="N43" i="103"/>
  <c r="N43" i="107"/>
  <c r="N43" i="108"/>
  <c r="N43" i="133"/>
  <c r="N43" i="135"/>
  <c r="N78" i="65"/>
  <c r="L85" i="65" s="1"/>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9" i="178"/>
  <c r="N48" i="180"/>
  <c r="N48" i="181"/>
  <c r="N48" i="183"/>
  <c r="N49" i="186"/>
  <c r="N48" i="207"/>
  <c r="N59" i="154"/>
  <c r="N65" i="158"/>
  <c r="N59" i="170"/>
  <c r="N58" i="174"/>
  <c r="I75" i="176"/>
  <c r="I76" i="176"/>
  <c r="I77" i="176"/>
  <c r="I75" i="178"/>
  <c r="I76" i="178"/>
  <c r="I77" i="178"/>
  <c r="I74" i="180"/>
  <c r="I75" i="180"/>
  <c r="I76" i="180"/>
  <c r="I74" i="181"/>
  <c r="I75" i="181"/>
  <c r="I76" i="181"/>
  <c r="I74" i="183"/>
  <c r="I75" i="183"/>
  <c r="I76" i="183"/>
  <c r="I74" i="184"/>
  <c r="I75" i="184"/>
  <c r="I76" i="184"/>
  <c r="N65" i="185"/>
  <c r="I75" i="185"/>
  <c r="I76" i="185"/>
  <c r="I77" i="185"/>
  <c r="N49" i="187"/>
  <c r="N42" i="231"/>
  <c r="N43" i="233"/>
  <c r="N42" i="234"/>
  <c r="N41" i="239"/>
  <c r="N47" i="244"/>
  <c r="N43" i="254"/>
  <c r="N65" i="186"/>
  <c r="I75" i="186"/>
  <c r="I76" i="186"/>
  <c r="I77" i="186"/>
  <c r="N65" i="187"/>
  <c r="I75" i="187"/>
  <c r="I76" i="187"/>
  <c r="I77" i="187"/>
  <c r="N43" i="191"/>
  <c r="I70" i="192"/>
  <c r="I70" i="231"/>
  <c r="I71" i="231"/>
  <c r="I72" i="232"/>
  <c r="I73" i="232"/>
  <c r="N54" i="234"/>
  <c r="N54" i="242"/>
  <c r="N59" i="242"/>
  <c r="N65" i="242" s="1"/>
  <c r="I70" i="242"/>
  <c r="I71" i="242"/>
  <c r="I72" i="242"/>
  <c r="N65" i="245"/>
  <c r="I76" i="245"/>
  <c r="I77" i="245"/>
  <c r="I79" i="245"/>
  <c r="I80" i="245"/>
  <c r="N43" i="262"/>
  <c r="N43" i="265"/>
  <c r="N43" i="266"/>
  <c r="N81" i="268"/>
  <c r="N41" i="268" s="1"/>
  <c r="N43" i="268" s="1"/>
  <c r="N43" i="271"/>
  <c r="N43" i="272"/>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43" i="365"/>
  <c r="N55" i="311"/>
  <c r="N55" i="313"/>
  <c r="N55" i="315"/>
  <c r="N55" i="317"/>
  <c r="N55" i="319"/>
  <c r="N55" i="332"/>
  <c r="N55" i="333"/>
  <c r="N79" i="333" s="1"/>
  <c r="L84" i="333" s="1"/>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43" i="227"/>
  <c r="N78" i="226"/>
  <c r="L83" i="226" s="1"/>
  <c r="N78" i="225"/>
  <c r="L84" i="225" s="1"/>
  <c r="N78" i="224"/>
  <c r="L83" i="224" s="1"/>
  <c r="N62" i="220"/>
  <c r="I74" i="218"/>
  <c r="I74" i="217"/>
  <c r="N76" i="216"/>
  <c r="N42" i="216" s="1"/>
  <c r="N44" i="216" s="1"/>
  <c r="N78" i="216" s="1"/>
  <c r="L85" i="216" s="1"/>
  <c r="I70" i="215"/>
  <c r="I70" i="214"/>
  <c r="I70" i="212"/>
  <c r="N54" i="43"/>
  <c r="N78" i="43" s="1"/>
  <c r="L85" i="43" s="1"/>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25" s="1"/>
  <c r="L8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78" i="37"/>
  <c r="L85" i="37" s="1"/>
  <c r="N58" i="160"/>
  <c r="N59" i="168"/>
  <c r="N59" i="176"/>
  <c r="N59" i="178"/>
  <c r="N58" i="180"/>
  <c r="N58" i="181"/>
  <c r="N61" i="207"/>
  <c r="N55" i="235"/>
  <c r="N55" i="236"/>
  <c r="N55" i="237"/>
  <c r="N55" i="238"/>
  <c r="L82" i="289"/>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4" i="67"/>
  <c r="L85" i="67"/>
  <c r="L83" i="67"/>
  <c r="N78" i="56"/>
  <c r="L85" i="56" s="1"/>
  <c r="L83" i="51"/>
  <c r="L83" i="47"/>
  <c r="I70" i="38"/>
  <c r="N43" i="38"/>
  <c r="L84" i="28"/>
  <c r="L83" i="28"/>
  <c r="L85" i="28"/>
  <c r="I70" i="15"/>
  <c r="L83" i="7"/>
  <c r="N76" i="12"/>
  <c r="N42" i="12" s="1"/>
  <c r="N43" i="12" s="1"/>
  <c r="I70" i="12"/>
  <c r="L84" i="78" l="1"/>
  <c r="N81" i="248"/>
  <c r="N43" i="248" s="1"/>
  <c r="N45" i="248" s="1"/>
  <c r="N78" i="22"/>
  <c r="N79" i="354"/>
  <c r="N78" i="39"/>
  <c r="L85" i="39" s="1"/>
  <c r="N43" i="137"/>
  <c r="L83" i="78"/>
  <c r="L86" i="323"/>
  <c r="L84" i="226"/>
  <c r="L84" i="208"/>
  <c r="N79" i="306"/>
  <c r="L86" i="306" s="1"/>
  <c r="L82" i="74"/>
  <c r="N93" i="260"/>
  <c r="L99" i="260" s="1"/>
  <c r="L84" i="63"/>
  <c r="L84" i="65"/>
  <c r="L86" i="333"/>
  <c r="N78" i="21"/>
  <c r="L83" i="21" s="1"/>
  <c r="N78" i="42"/>
  <c r="L85" i="42" s="1"/>
  <c r="L86" i="253"/>
  <c r="L84" i="253"/>
  <c r="L85" i="51"/>
  <c r="L83" i="65"/>
  <c r="L83" i="74"/>
  <c r="N79" i="364"/>
  <c r="L84" i="364" s="1"/>
  <c r="L83" i="289"/>
  <c r="N85" i="289" s="1"/>
  <c r="N87" i="289" s="1"/>
  <c r="D245" i="5" s="1"/>
  <c r="N79" i="356"/>
  <c r="N80" i="275"/>
  <c r="L85" i="275" s="1"/>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N86" i="226" s="1"/>
  <c r="N88" i="226" s="1"/>
  <c r="D187" i="5" s="1"/>
  <c r="L84" i="224"/>
  <c r="N79" i="254"/>
  <c r="L84" i="254" s="1"/>
  <c r="L83" i="121"/>
  <c r="L84" i="121"/>
  <c r="L85" i="123"/>
  <c r="L59" i="108"/>
  <c r="N59" i="108" s="1"/>
  <c r="N65" i="108" s="1"/>
  <c r="L59" i="107"/>
  <c r="N59" i="107" s="1"/>
  <c r="N65" i="107" s="1"/>
  <c r="L59" i="106"/>
  <c r="N59" i="106" s="1"/>
  <c r="N65" i="106" s="1"/>
  <c r="N78" i="106" s="1"/>
  <c r="L85" i="106" s="1"/>
  <c r="L59" i="98"/>
  <c r="N59" i="98" s="1"/>
  <c r="N65" i="98" s="1"/>
  <c r="L59" i="96"/>
  <c r="N59" i="96" s="1"/>
  <c r="N65" i="96" s="1"/>
  <c r="L59" i="97"/>
  <c r="N59" i="97" s="1"/>
  <c r="N65"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N78" i="100" s="1"/>
  <c r="L59" i="99"/>
  <c r="N59" i="99" s="1"/>
  <c r="N65" i="99" s="1"/>
  <c r="L59" i="95"/>
  <c r="N59" i="95" s="1"/>
  <c r="N65" i="95" s="1"/>
  <c r="L59" i="94"/>
  <c r="N59" i="94" s="1"/>
  <c r="N65" i="94" s="1"/>
  <c r="L59" i="92"/>
  <c r="N59" i="92" s="1"/>
  <c r="N65" i="92" s="1"/>
  <c r="N78" i="92" s="1"/>
  <c r="L84" i="92" s="1"/>
  <c r="L59" i="287"/>
  <c r="N59" i="287" s="1"/>
  <c r="N64" i="287" s="1"/>
  <c r="L59" i="286"/>
  <c r="N59" i="286" s="1"/>
  <c r="N6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N69" i="188" s="1"/>
  <c r="N82" i="188" s="1"/>
  <c r="L87" i="188" s="1"/>
  <c r="L64" i="186"/>
  <c r="N64" i="186" s="1"/>
  <c r="L64" i="185"/>
  <c r="N64"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N70" i="176" s="1"/>
  <c r="N83" i="176" s="1"/>
  <c r="L88" i="176" s="1"/>
  <c r="L63" i="174"/>
  <c r="N63" i="174" s="1"/>
  <c r="N69" i="174" s="1"/>
  <c r="L63" i="172"/>
  <c r="N63" i="172" s="1"/>
  <c r="L64" i="170"/>
  <c r="N64" i="170" s="1"/>
  <c r="L63" i="189"/>
  <c r="N63" i="189" s="1"/>
  <c r="L64" i="162"/>
  <c r="N64" i="162" s="1"/>
  <c r="L64" i="154"/>
  <c r="N64" i="154" s="1"/>
  <c r="L64" i="168"/>
  <c r="N64" i="168" s="1"/>
  <c r="L63" i="164"/>
  <c r="N63" i="164" s="1"/>
  <c r="L64" i="158"/>
  <c r="N64" i="158" s="1"/>
  <c r="L64" i="155"/>
  <c r="N64" i="155" s="1"/>
  <c r="N70" i="155" s="1"/>
  <c r="L66" i="165"/>
  <c r="N66" i="165" s="1"/>
  <c r="L63" i="160"/>
  <c r="N63" i="160" s="1"/>
  <c r="N69" i="160" s="1"/>
  <c r="N82" i="160" s="1"/>
  <c r="L62" i="150"/>
  <c r="N62" i="150" s="1"/>
  <c r="L68" i="246"/>
  <c r="N68" i="246" s="1"/>
  <c r="L59" i="234"/>
  <c r="N59" i="234" s="1"/>
  <c r="N65" i="234" s="1"/>
  <c r="N78" i="234" s="1"/>
  <c r="L61" i="232"/>
  <c r="N61" i="232" s="1"/>
  <c r="N67" i="232" s="1"/>
  <c r="N80" i="232" s="1"/>
  <c r="L60" i="251"/>
  <c r="N60" i="251" s="1"/>
  <c r="N66" i="251" s="1"/>
  <c r="N79" i="251" s="1"/>
  <c r="L85" i="251" s="1"/>
  <c r="L64" i="245"/>
  <c r="N64" i="245" s="1"/>
  <c r="N70" i="245" s="1"/>
  <c r="L60" i="233"/>
  <c r="N60" i="233" s="1"/>
  <c r="N66" i="233" s="1"/>
  <c r="L59" i="231"/>
  <c r="N59" i="231" s="1"/>
  <c r="N65" i="231" s="1"/>
  <c r="N78" i="231" s="1"/>
  <c r="L84" i="231" s="1"/>
  <c r="L56" i="229"/>
  <c r="N56" i="229" s="1"/>
  <c r="N62" i="229" s="1"/>
  <c r="L63" i="217"/>
  <c r="N63" i="217" s="1"/>
  <c r="N69" i="217" s="1"/>
  <c r="L64" i="177"/>
  <c r="N64" i="177" s="1"/>
  <c r="L64" i="180"/>
  <c r="N64" i="180" s="1"/>
  <c r="N69" i="180" s="1"/>
  <c r="N82"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L61" i="294"/>
  <c r="N61" i="294" s="1"/>
  <c r="L64" i="267"/>
  <c r="N64" i="267" s="1"/>
  <c r="N70" i="267" s="1"/>
  <c r="N83" i="267" s="1"/>
  <c r="L88" i="267" s="1"/>
  <c r="L64" i="266"/>
  <c r="N64" i="266" s="1"/>
  <c r="L64" i="268"/>
  <c r="N64" i="268" s="1"/>
  <c r="L61" i="270"/>
  <c r="N61" i="270" s="1"/>
  <c r="N67" i="270" s="1"/>
  <c r="N80" i="270" s="1"/>
  <c r="L58" i="309"/>
  <c r="N58" i="309" s="1"/>
  <c r="N64" i="309" s="1"/>
  <c r="N77" i="309" s="1"/>
  <c r="L84" i="309" s="1"/>
  <c r="L58" i="301"/>
  <c r="N58" i="301" s="1"/>
  <c r="N64" i="301" s="1"/>
  <c r="L60" i="295"/>
  <c r="N60" i="295" s="1"/>
  <c r="N66" i="295" s="1"/>
  <c r="L61" i="271"/>
  <c r="N61" i="271" s="1"/>
  <c r="N67" i="271" s="1"/>
  <c r="L60" i="265"/>
  <c r="N60" i="265" s="1"/>
  <c r="N66" i="265" s="1"/>
  <c r="N79" i="265" s="1"/>
  <c r="L86" i="265" s="1"/>
  <c r="L60" i="264"/>
  <c r="N60" i="264" s="1"/>
  <c r="N66" i="264" s="1"/>
  <c r="L60" i="263"/>
  <c r="N60" i="263" s="1"/>
  <c r="N66" i="263" s="1"/>
  <c r="L60" i="258"/>
  <c r="N60" i="258" s="1"/>
  <c r="N66" i="258" s="1"/>
  <c r="L60" i="257"/>
  <c r="N60" i="257" s="1"/>
  <c r="N66" i="257" s="1"/>
  <c r="L66" i="207"/>
  <c r="N66" i="207" s="1"/>
  <c r="N72" i="207" s="1"/>
  <c r="L58" i="302"/>
  <c r="N58" i="302" s="1"/>
  <c r="N64" i="302" s="1"/>
  <c r="N77" i="302" s="1"/>
  <c r="L84" i="302" s="1"/>
  <c r="L58" i="299"/>
  <c r="N58" i="299" s="1"/>
  <c r="N64" i="299" s="1"/>
  <c r="L58" i="297"/>
  <c r="N58" i="297" s="1"/>
  <c r="L60" i="262"/>
  <c r="N60" i="262" s="1"/>
  <c r="N66"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L58" i="290"/>
  <c r="N58" i="290" s="1"/>
  <c r="N64" i="290" s="1"/>
  <c r="L58" i="145"/>
  <c r="N58" i="145" s="1"/>
  <c r="N64" i="145" s="1"/>
  <c r="L58" i="149"/>
  <c r="N58" i="149" s="1"/>
  <c r="N64" i="149" s="1"/>
  <c r="N78" i="149" s="1"/>
  <c r="N77" i="286"/>
  <c r="L84" i="286" s="1"/>
  <c r="L59" i="214"/>
  <c r="N59" i="214" s="1"/>
  <c r="N65" i="214" s="1"/>
  <c r="N78" i="214" s="1"/>
  <c r="L59" i="212"/>
  <c r="N59" i="212" s="1"/>
  <c r="N65" i="212" s="1"/>
  <c r="N78" i="212" s="1"/>
  <c r="L85" i="212" s="1"/>
  <c r="L64" i="179"/>
  <c r="N64" i="179" s="1"/>
  <c r="N69" i="179" s="1"/>
  <c r="N82" i="179" s="1"/>
  <c r="L64" i="172"/>
  <c r="N64" i="172" s="1"/>
  <c r="L67" i="165"/>
  <c r="N67" i="165" s="1"/>
  <c r="L58" i="143"/>
  <c r="N58" i="143" s="1"/>
  <c r="N64" i="143" s="1"/>
  <c r="N78" i="143" s="1"/>
  <c r="L84" i="143" s="1"/>
  <c r="L58" i="147"/>
  <c r="N58" i="147" s="1"/>
  <c r="N64" i="147" s="1"/>
  <c r="L59" i="90"/>
  <c r="N59" i="90" s="1"/>
  <c r="N65" i="90" s="1"/>
  <c r="L59" i="88"/>
  <c r="N59" i="88" s="1"/>
  <c r="N65" i="88" s="1"/>
  <c r="L59" i="86"/>
  <c r="N59" i="86" s="1"/>
  <c r="N65" i="86" s="1"/>
  <c r="N78" i="86" s="1"/>
  <c r="L85" i="86" s="1"/>
  <c r="L59" i="84"/>
  <c r="N59" i="84" s="1"/>
  <c r="N65" i="84" s="1"/>
  <c r="N78" i="84" s="1"/>
  <c r="L83" i="84" s="1"/>
  <c r="L59" i="82"/>
  <c r="N59" i="82" s="1"/>
  <c r="N65" i="82" s="1"/>
  <c r="L59" i="80"/>
  <c r="N59" i="80" s="1"/>
  <c r="N65" i="80" s="1"/>
  <c r="L59" i="89"/>
  <c r="N59" i="89" s="1"/>
  <c r="N65" i="89" s="1"/>
  <c r="N78" i="89" s="1"/>
  <c r="L85" i="89" s="1"/>
  <c r="L59" i="85"/>
  <c r="N59" i="85" s="1"/>
  <c r="N65"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N70" i="178" s="1"/>
  <c r="N83"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L58" i="138"/>
  <c r="N58" i="138" s="1"/>
  <c r="N64" i="138" s="1"/>
  <c r="N78" i="138" s="1"/>
  <c r="L83" i="138" s="1"/>
  <c r="L58" i="137"/>
  <c r="N58" i="137" s="1"/>
  <c r="N64" i="137" s="1"/>
  <c r="N78" i="137" s="1"/>
  <c r="L83" i="137" s="1"/>
  <c r="L58" i="135"/>
  <c r="N58" i="135" s="1"/>
  <c r="N64" i="135" s="1"/>
  <c r="N78" i="135" s="1"/>
  <c r="L84"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333"/>
  <c r="L85" i="64"/>
  <c r="N86" i="64" s="1"/>
  <c r="N88" i="64" s="1"/>
  <c r="D55" i="5" s="1"/>
  <c r="N78" i="103"/>
  <c r="L83" i="103" s="1"/>
  <c r="L85" i="360"/>
  <c r="N79" i="336"/>
  <c r="L86" i="336" s="1"/>
  <c r="L85" i="347"/>
  <c r="L88" i="219"/>
  <c r="L89" i="219"/>
  <c r="L87" i="219"/>
  <c r="N78" i="147"/>
  <c r="L83" i="147" s="1"/>
  <c r="L85" i="7"/>
  <c r="N86" i="7" s="1"/>
  <c r="N88" i="7" s="1"/>
  <c r="D3" i="5" s="1"/>
  <c r="L83" i="43"/>
  <c r="L84" i="46"/>
  <c r="L86" i="50"/>
  <c r="L84" i="339"/>
  <c r="N83" i="282"/>
  <c r="L90" i="282" s="1"/>
  <c r="N79" i="256"/>
  <c r="L84" i="256" s="1"/>
  <c r="N78" i="35"/>
  <c r="N77" i="284"/>
  <c r="L84" i="284" s="1"/>
  <c r="L88" i="218"/>
  <c r="L85" i="253"/>
  <c r="N87" i="253" s="1"/>
  <c r="N89" i="253" s="1"/>
  <c r="D213" i="5" s="1"/>
  <c r="N78" i="33"/>
  <c r="L83" i="33" s="1"/>
  <c r="L84" i="64"/>
  <c r="N78" i="53"/>
  <c r="L85" i="53" s="1"/>
  <c r="N78" i="215"/>
  <c r="L84" i="215" s="1"/>
  <c r="N77" i="325"/>
  <c r="L83" i="325" s="1"/>
  <c r="N78" i="107"/>
  <c r="L85" i="107" s="1"/>
  <c r="N79" i="262"/>
  <c r="L84" i="262" s="1"/>
  <c r="L84" i="348"/>
  <c r="L86" i="328"/>
  <c r="N78" i="213"/>
  <c r="L83" i="213" s="1"/>
  <c r="N77" i="291"/>
  <c r="L82" i="291" s="1"/>
  <c r="N69" i="172"/>
  <c r="N77" i="299"/>
  <c r="L83" i="299" s="1"/>
  <c r="N79" i="312"/>
  <c r="L86" i="312" s="1"/>
  <c r="N80" i="272"/>
  <c r="L85" i="272" s="1"/>
  <c r="N79" i="257"/>
  <c r="L86" i="257" s="1"/>
  <c r="L85" i="32"/>
  <c r="L84" i="31"/>
  <c r="N72" i="165"/>
  <c r="N85" i="165" s="1"/>
  <c r="L91" i="165" s="1"/>
  <c r="L84" i="32"/>
  <c r="N78" i="97"/>
  <c r="L84" i="97" s="1"/>
  <c r="N78" i="88"/>
  <c r="L85" i="88" s="1"/>
  <c r="L85" i="31"/>
  <c r="N79" i="264"/>
  <c r="L86" i="264" s="1"/>
  <c r="N74" i="227"/>
  <c r="L79" i="227" s="1"/>
  <c r="N70" i="266"/>
  <c r="N83" i="266" s="1"/>
  <c r="N70" i="186"/>
  <c r="N83" i="186" s="1"/>
  <c r="L88" i="186" s="1"/>
  <c r="N79" i="233"/>
  <c r="L84" i="233" s="1"/>
  <c r="N70" i="182"/>
  <c r="N70" i="154"/>
  <c r="N83" i="154" s="1"/>
  <c r="L88" i="154" s="1"/>
  <c r="N67" i="150"/>
  <c r="N79" i="261"/>
  <c r="L84" i="261" s="1"/>
  <c r="L82" i="305"/>
  <c r="L83" i="305"/>
  <c r="L83" i="25"/>
  <c r="N79" i="295"/>
  <c r="L86" i="295" s="1"/>
  <c r="L87" i="281"/>
  <c r="N78" i="243"/>
  <c r="L83" i="243" s="1"/>
  <c r="N82" i="217"/>
  <c r="L89" i="217" s="1"/>
  <c r="N70" i="185"/>
  <c r="N83" i="185" s="1"/>
  <c r="L90" i="185" s="1"/>
  <c r="N69" i="177"/>
  <c r="N82" i="177" s="1"/>
  <c r="L89" i="177" s="1"/>
  <c r="N70" i="171"/>
  <c r="N83" i="171" s="1"/>
  <c r="L90" i="171" s="1"/>
  <c r="N70" i="158"/>
  <c r="N77" i="293"/>
  <c r="L84" i="293" s="1"/>
  <c r="N70" i="187"/>
  <c r="N83" i="187" s="1"/>
  <c r="L88" i="187" s="1"/>
  <c r="N70" i="170"/>
  <c r="N83" i="170" s="1"/>
  <c r="L90" i="170" s="1"/>
  <c r="N78" i="94"/>
  <c r="L85" i="94" s="1"/>
  <c r="L83" i="102"/>
  <c r="L85" i="128"/>
  <c r="L84" i="25"/>
  <c r="N77" i="301"/>
  <c r="L82" i="301" s="1"/>
  <c r="N77" i="190"/>
  <c r="L83" i="190" s="1"/>
  <c r="N78" i="139"/>
  <c r="L83" i="139" s="1"/>
  <c r="N70" i="268"/>
  <c r="N83" i="268" s="1"/>
  <c r="L90" i="268" s="1"/>
  <c r="N74" i="246"/>
  <c r="N89" i="246" s="1"/>
  <c r="L84" i="39"/>
  <c r="N79" i="332"/>
  <c r="L85" i="332" s="1"/>
  <c r="N78" i="9"/>
  <c r="L84" i="9" s="1"/>
  <c r="N80" i="273"/>
  <c r="L86" i="273" s="1"/>
  <c r="N78" i="19"/>
  <c r="L85" i="19" s="1"/>
  <c r="N78" i="108"/>
  <c r="L84" i="108" s="1"/>
  <c r="N79" i="334"/>
  <c r="L84" i="334" s="1"/>
  <c r="L83" i="132"/>
  <c r="L85" i="132"/>
  <c r="L84" i="127"/>
  <c r="L82" i="127"/>
  <c r="L83" i="22"/>
  <c r="L85" i="22"/>
  <c r="L84" i="22"/>
  <c r="L83" i="130"/>
  <c r="L85" i="130"/>
  <c r="L85" i="58"/>
  <c r="L84" i="58"/>
  <c r="L84" i="34"/>
  <c r="L85" i="47"/>
  <c r="N86" i="47" s="1"/>
  <c r="N88" i="47" s="1"/>
  <c r="D39" i="5" s="1"/>
  <c r="L83" i="72"/>
  <c r="L86" i="360"/>
  <c r="L86" i="348"/>
  <c r="L85" i="131"/>
  <c r="N78" i="98"/>
  <c r="L83" i="98" s="1"/>
  <c r="N78" i="79"/>
  <c r="L83" i="79" s="1"/>
  <c r="N78" i="68"/>
  <c r="L84" i="130"/>
  <c r="L85" i="208"/>
  <c r="N79" i="342"/>
  <c r="L85" i="342" s="1"/>
  <c r="N78" i="80"/>
  <c r="L83" i="80" s="1"/>
  <c r="N78" i="40"/>
  <c r="L84" i="40" s="1"/>
  <c r="L87" i="277"/>
  <c r="L86" i="277"/>
  <c r="L85" i="250"/>
  <c r="L84" i="250"/>
  <c r="N78" i="101"/>
  <c r="N78" i="95"/>
  <c r="N69" i="181"/>
  <c r="N82" i="181" s="1"/>
  <c r="L89" i="181" s="1"/>
  <c r="N77" i="290"/>
  <c r="L84" i="290" s="1"/>
  <c r="N85" i="207"/>
  <c r="L92" i="207" s="1"/>
  <c r="N78" i="96"/>
  <c r="L85" i="96" s="1"/>
  <c r="N78" i="85"/>
  <c r="L83" i="85" s="1"/>
  <c r="N78" i="45"/>
  <c r="L85" i="45" s="1"/>
  <c r="N78" i="36"/>
  <c r="N80" i="274"/>
  <c r="L86" i="274" s="1"/>
  <c r="N79" i="263"/>
  <c r="L85" i="263" s="1"/>
  <c r="N79" i="259"/>
  <c r="L84" i="259" s="1"/>
  <c r="N79" i="258"/>
  <c r="L86" i="258" s="1"/>
  <c r="N78" i="99"/>
  <c r="L85" i="99" s="1"/>
  <c r="N78" i="90"/>
  <c r="L85" i="90" s="1"/>
  <c r="N78" i="82"/>
  <c r="L85" i="82" s="1"/>
  <c r="N78" i="144"/>
  <c r="L85" i="144" s="1"/>
  <c r="N77" i="283"/>
  <c r="N85" i="279"/>
  <c r="N83" i="244"/>
  <c r="L90" i="244" s="1"/>
  <c r="N79" i="346"/>
  <c r="L86" i="346" s="1"/>
  <c r="N78" i="17"/>
  <c r="N78" i="23"/>
  <c r="L85" i="367"/>
  <c r="L83" i="367"/>
  <c r="L84" i="367"/>
  <c r="N78" i="20"/>
  <c r="L83" i="20" s="1"/>
  <c r="L83" i="37"/>
  <c r="L84" i="305"/>
  <c r="L98" i="260"/>
  <c r="L85" i="124"/>
  <c r="N79" i="362"/>
  <c r="N79" i="329"/>
  <c r="L84" i="55"/>
  <c r="L83" i="55"/>
  <c r="L85" i="55"/>
  <c r="N68" i="249"/>
  <c r="N83" i="249" s="1"/>
  <c r="L90" i="249" s="1"/>
  <c r="L85" i="57"/>
  <c r="L83" i="57"/>
  <c r="L85" i="49"/>
  <c r="L83" i="49"/>
  <c r="L84" i="49"/>
  <c r="N78" i="148"/>
  <c r="L84" i="148" s="1"/>
  <c r="N79" i="345"/>
  <c r="N80" i="174"/>
  <c r="N46" i="174" s="1"/>
  <c r="N48" i="174" s="1"/>
  <c r="N82" i="174" s="1"/>
  <c r="L89" i="174" s="1"/>
  <c r="N79" i="247"/>
  <c r="L84" i="247" s="1"/>
  <c r="N78" i="41"/>
  <c r="L84" i="41" s="1"/>
  <c r="N78" i="242"/>
  <c r="L85" i="242" s="1"/>
  <c r="N80" i="271"/>
  <c r="L87" i="271" s="1"/>
  <c r="N88" i="252"/>
  <c r="L93" i="252" s="1"/>
  <c r="L84" i="37"/>
  <c r="L84" i="43"/>
  <c r="L88" i="50"/>
  <c r="L84" i="57"/>
  <c r="L86" i="347"/>
  <c r="L85" i="371"/>
  <c r="N87" i="371" s="1"/>
  <c r="N89" i="371" s="1"/>
  <c r="D293" i="5" s="1"/>
  <c r="L86" i="343"/>
  <c r="L86" i="321"/>
  <c r="L85" i="328"/>
  <c r="L84" i="323"/>
  <c r="L86" i="250"/>
  <c r="L85" i="224"/>
  <c r="L84" i="132"/>
  <c r="L83" i="131"/>
  <c r="L83" i="127"/>
  <c r="N85" i="245"/>
  <c r="L91" i="245" s="1"/>
  <c r="L83" i="129"/>
  <c r="L84" i="129"/>
  <c r="L85" i="129"/>
  <c r="L84" i="52"/>
  <c r="L85" i="52"/>
  <c r="L83" i="52"/>
  <c r="N79" i="337"/>
  <c r="N75" i="229"/>
  <c r="L80" i="229" s="1"/>
  <c r="N83" i="280"/>
  <c r="N78" i="44"/>
  <c r="N86" i="11"/>
  <c r="N88" i="11" s="1"/>
  <c r="D319" i="5" s="1"/>
  <c r="L85" i="14"/>
  <c r="L85" i="16"/>
  <c r="N83" i="248"/>
  <c r="L88" i="248" s="1"/>
  <c r="N75" i="287"/>
  <c r="N41" i="287" s="1"/>
  <c r="N43" i="287" s="1"/>
  <c r="N77"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9" i="317" s="1"/>
  <c r="N77" i="315"/>
  <c r="N41" i="315" s="1"/>
  <c r="N43" i="315" s="1"/>
  <c r="N79" i="315" s="1"/>
  <c r="L84" i="315" s="1"/>
  <c r="N77" i="313"/>
  <c r="N41" i="313" s="1"/>
  <c r="N43" i="313" s="1"/>
  <c r="N79"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9" i="318" s="1"/>
  <c r="N77" i="316"/>
  <c r="N41" i="316" s="1"/>
  <c r="N43"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3" i="75"/>
  <c r="N78" i="145"/>
  <c r="L85" i="145" s="1"/>
  <c r="L84" i="216"/>
  <c r="L83" i="216"/>
  <c r="L83" i="128"/>
  <c r="L83" i="125"/>
  <c r="L84" i="125"/>
  <c r="L84" i="124"/>
  <c r="L85" i="110"/>
  <c r="L85" i="354"/>
  <c r="L86" i="354"/>
  <c r="L84" i="354"/>
  <c r="L89" i="282"/>
  <c r="L88" i="282"/>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N86" i="67"/>
  <c r="N88" i="67" s="1"/>
  <c r="D58" i="5" s="1"/>
  <c r="L83" i="56"/>
  <c r="L84" i="56"/>
  <c r="N86" i="51"/>
  <c r="N88" i="51" s="1"/>
  <c r="D43" i="5" s="1"/>
  <c r="N86" i="28"/>
  <c r="N88" i="28" s="1"/>
  <c r="D20" i="5" s="1"/>
  <c r="L83" i="24"/>
  <c r="L84" i="24"/>
  <c r="L85" i="18"/>
  <c r="L83" i="18"/>
  <c r="L85" i="15"/>
  <c r="L83" i="15"/>
  <c r="N78" i="12"/>
  <c r="L85" i="12" s="1"/>
  <c r="L84" i="103" l="1"/>
  <c r="N79" i="311"/>
  <c r="L84" i="311" s="1"/>
  <c r="N87" i="333"/>
  <c r="N89" i="333" s="1"/>
  <c r="D287" i="5" s="1"/>
  <c r="L85" i="364"/>
  <c r="N87" i="323"/>
  <c r="N89" i="323" s="1"/>
  <c r="D279" i="5" s="1"/>
  <c r="N87" i="339"/>
  <c r="N89" i="339" s="1"/>
  <c r="D292" i="5" s="1"/>
  <c r="N86" i="124"/>
  <c r="N88" i="124" s="1"/>
  <c r="D113" i="5" s="1"/>
  <c r="L82" i="75"/>
  <c r="N85" i="75" s="1"/>
  <c r="N87" i="75" s="1"/>
  <c r="D66" i="5" s="1"/>
  <c r="L84" i="21"/>
  <c r="L100" i="260"/>
  <c r="N101" i="260" s="1"/>
  <c r="N103" i="260" s="1"/>
  <c r="D219" i="5" s="1"/>
  <c r="L85" i="363"/>
  <c r="L91" i="221"/>
  <c r="L83" i="39"/>
  <c r="N86" i="39" s="1"/>
  <c r="N88" i="39" s="1"/>
  <c r="D30" i="5" s="1"/>
  <c r="N86" i="46"/>
  <c r="N88" i="46" s="1"/>
  <c r="D38" i="5" s="1"/>
  <c r="L83" i="215"/>
  <c r="N86" i="215" s="1"/>
  <c r="N88" i="215" s="1"/>
  <c r="D177" i="5" s="1"/>
  <c r="L85" i="21"/>
  <c r="L85" i="215"/>
  <c r="L84" i="30"/>
  <c r="L85" i="254"/>
  <c r="L83" i="30"/>
  <c r="L84" i="27"/>
  <c r="L86" i="363"/>
  <c r="L85" i="27"/>
  <c r="N86" i="27" s="1"/>
  <c r="N88" i="27" s="1"/>
  <c r="D19" i="5" s="1"/>
  <c r="N69" i="183"/>
  <c r="N82" i="183" s="1"/>
  <c r="L88" i="183" s="1"/>
  <c r="N87" i="321"/>
  <c r="N89" i="321" s="1"/>
  <c r="D277" i="5" s="1"/>
  <c r="N64" i="297"/>
  <c r="N77" i="297" s="1"/>
  <c r="L82" i="297" s="1"/>
  <c r="N69" i="164"/>
  <c r="N82" i="164" s="1"/>
  <c r="N85" i="74"/>
  <c r="N87" i="74" s="1"/>
  <c r="D65" i="5" s="1"/>
  <c r="N70" i="168"/>
  <c r="N83" i="168" s="1"/>
  <c r="L90" i="168" s="1"/>
  <c r="L86" i="240"/>
  <c r="N86" i="63"/>
  <c r="N88" i="63" s="1"/>
  <c r="D54" i="5" s="1"/>
  <c r="L83" i="42"/>
  <c r="N86" i="208"/>
  <c r="N88" i="208" s="1"/>
  <c r="D119" i="5" s="1"/>
  <c r="N86" i="121"/>
  <c r="N88" i="121" s="1"/>
  <c r="D111" i="5" s="1"/>
  <c r="L84" i="306"/>
  <c r="L85" i="213"/>
  <c r="L85" i="306"/>
  <c r="L85" i="147"/>
  <c r="L84" i="147"/>
  <c r="L87" i="274"/>
  <c r="L86" i="332"/>
  <c r="N89" i="50"/>
  <c r="N91" i="50" s="1"/>
  <c r="D42" i="5" s="1"/>
  <c r="L87" i="232"/>
  <c r="L85" i="232"/>
  <c r="L85" i="100"/>
  <c r="L84" i="100"/>
  <c r="N79" i="316"/>
  <c r="L84" i="316" s="1"/>
  <c r="L82" i="284"/>
  <c r="L84" i="42"/>
  <c r="L83" i="38"/>
  <c r="L85" i="69"/>
  <c r="L85" i="138"/>
  <c r="N86" i="43"/>
  <c r="N88" i="43" s="1"/>
  <c r="D34" i="5" s="1"/>
  <c r="N87" i="340"/>
  <c r="N89" i="340" s="1"/>
  <c r="D294" i="5" s="1"/>
  <c r="L83" i="302"/>
  <c r="L92" i="221"/>
  <c r="L84" i="365"/>
  <c r="L86" i="365"/>
  <c r="N87" i="365" s="1"/>
  <c r="N89" i="365" s="1"/>
  <c r="D315" i="5" s="1"/>
  <c r="L85" i="262"/>
  <c r="L83" i="105"/>
  <c r="L83" i="92"/>
  <c r="N86" i="58"/>
  <c r="N88" i="58" s="1"/>
  <c r="D49" i="5" s="1"/>
  <c r="L83" i="286"/>
  <c r="L85" i="92"/>
  <c r="N87" i="327"/>
  <c r="N89" i="327" s="1"/>
  <c r="D281" i="5" s="1"/>
  <c r="N85" i="303"/>
  <c r="N87" i="303" s="1"/>
  <c r="D259" i="5" s="1"/>
  <c r="N86" i="65"/>
  <c r="N88" i="65" s="1"/>
  <c r="D56" i="5" s="1"/>
  <c r="L83" i="298"/>
  <c r="L84" i="298"/>
  <c r="L85" i="142"/>
  <c r="N79" i="239"/>
  <c r="L84" i="239" s="1"/>
  <c r="N86" i="130"/>
  <c r="N88" i="130" s="1"/>
  <c r="D121" i="5" s="1"/>
  <c r="L83" i="135"/>
  <c r="N66" i="294"/>
  <c r="N79" i="294" s="1"/>
  <c r="L86" i="294" s="1"/>
  <c r="N70" i="157"/>
  <c r="N83" i="157" s="1"/>
  <c r="L90" i="157" s="1"/>
  <c r="N87" i="343"/>
  <c r="N89" i="343" s="1"/>
  <c r="D296" i="5" s="1"/>
  <c r="L84" i="332"/>
  <c r="L85" i="41"/>
  <c r="L82" i="298"/>
  <c r="N86" i="123"/>
  <c r="N88" i="123" s="1"/>
  <c r="D114" i="5" s="1"/>
  <c r="L86" i="364"/>
  <c r="L86" i="232"/>
  <c r="L86" i="251"/>
  <c r="N86" i="131"/>
  <c r="N88" i="131" s="1"/>
  <c r="D122" i="5" s="1"/>
  <c r="N86" i="224"/>
  <c r="N88" i="224" s="1"/>
  <c r="D185" i="5" s="1"/>
  <c r="N87" i="328"/>
  <c r="N89" i="328" s="1"/>
  <c r="D282" i="5" s="1"/>
  <c r="L85" i="135"/>
  <c r="L84" i="251"/>
  <c r="L85" i="240"/>
  <c r="L84" i="342"/>
  <c r="N90" i="219"/>
  <c r="N92" i="219" s="1"/>
  <c r="D181" i="5" s="1"/>
  <c r="N90" i="218"/>
  <c r="N92" i="218" s="1"/>
  <c r="D180" i="5" s="1"/>
  <c r="L84" i="356"/>
  <c r="L86" i="356"/>
  <c r="L84" i="38"/>
  <c r="L84" i="142"/>
  <c r="L86" i="241"/>
  <c r="L86" i="262"/>
  <c r="L85" i="241"/>
  <c r="L82" i="302"/>
  <c r="L84" i="346"/>
  <c r="L84" i="19"/>
  <c r="N86" i="19" s="1"/>
  <c r="N88" i="19" s="1"/>
  <c r="D11" i="5" s="1"/>
  <c r="L83" i="19"/>
  <c r="L84" i="26"/>
  <c r="L86" i="256"/>
  <c r="N86" i="132"/>
  <c r="N88" i="132" s="1"/>
  <c r="D123" i="5" s="1"/>
  <c r="L85" i="336"/>
  <c r="L83" i="59"/>
  <c r="L83" i="26"/>
  <c r="L85" i="105"/>
  <c r="N85" i="72"/>
  <c r="N87" i="72" s="1"/>
  <c r="D63" i="5" s="1"/>
  <c r="L83" i="284"/>
  <c r="L82" i="286"/>
  <c r="L84" i="102"/>
  <c r="N86" i="102" s="1"/>
  <c r="N88" i="102" s="1"/>
  <c r="D92" i="5" s="1"/>
  <c r="L82" i="325"/>
  <c r="L86" i="254"/>
  <c r="N87" i="254" s="1"/>
  <c r="N89" i="254" s="1"/>
  <c r="D214" i="5" s="1"/>
  <c r="L85" i="356"/>
  <c r="L87" i="275"/>
  <c r="L86" i="275"/>
  <c r="L86" i="342"/>
  <c r="N86" i="49"/>
  <c r="N88" i="49" s="1"/>
  <c r="D41" i="5" s="1"/>
  <c r="N86" i="55"/>
  <c r="N88" i="55" s="1"/>
  <c r="D47" i="5" s="1"/>
  <c r="L84" i="33"/>
  <c r="L84" i="296"/>
  <c r="L86" i="296"/>
  <c r="L85" i="296"/>
  <c r="L84" i="214"/>
  <c r="L85" i="214"/>
  <c r="L83" i="214"/>
  <c r="L84" i="107"/>
  <c r="L85" i="103"/>
  <c r="N86" i="103" s="1"/>
  <c r="N88" i="103" s="1"/>
  <c r="D93" i="5" s="1"/>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N88" i="274" s="1"/>
  <c r="N90" i="274" s="1"/>
  <c r="D232" i="5" s="1"/>
  <c r="L86" i="334"/>
  <c r="L83" i="100"/>
  <c r="L84" i="336"/>
  <c r="N87" i="336" s="1"/>
  <c r="N89" i="336" s="1"/>
  <c r="D290" i="5" s="1"/>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9" i="244"/>
  <c r="L84" i="139"/>
  <c r="L85" i="85"/>
  <c r="L82" i="290"/>
  <c r="L85" i="295"/>
  <c r="L85" i="79"/>
  <c r="L88" i="217"/>
  <c r="L83" i="291"/>
  <c r="L82" i="190"/>
  <c r="N83" i="182"/>
  <c r="L89" i="182" s="1"/>
  <c r="L84" i="209"/>
  <c r="L85" i="84"/>
  <c r="L85" i="265"/>
  <c r="L85" i="87"/>
  <c r="L83" i="106"/>
  <c r="L89" i="268"/>
  <c r="N86" i="30"/>
  <c r="N88" i="30" s="1"/>
  <c r="D22" i="5" s="1"/>
  <c r="L87" i="273"/>
  <c r="L84" i="312"/>
  <c r="L84" i="83"/>
  <c r="L82" i="292"/>
  <c r="L85" i="139"/>
  <c r="L82" i="299"/>
  <c r="L90" i="154"/>
  <c r="L85" i="233"/>
  <c r="L84" i="299"/>
  <c r="L84" i="96"/>
  <c r="L89" i="176"/>
  <c r="L84" i="295"/>
  <c r="L84" i="79"/>
  <c r="L83" i="91"/>
  <c r="L85" i="98"/>
  <c r="L88" i="174"/>
  <c r="L85" i="134"/>
  <c r="L84" i="291"/>
  <c r="L83" i="61"/>
  <c r="L84" i="88"/>
  <c r="L80" i="227"/>
  <c r="N79" i="150"/>
  <c r="L84" i="150" s="1"/>
  <c r="L83" i="143"/>
  <c r="L84" i="136"/>
  <c r="L84" i="265"/>
  <c r="N86" i="31"/>
  <c r="N88" i="31" s="1"/>
  <c r="D23" i="5" s="1"/>
  <c r="L90" i="176"/>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8" i="244"/>
  <c r="L85" i="312"/>
  <c r="L85" i="83"/>
  <c r="L83" i="292"/>
  <c r="L90" i="155"/>
  <c r="L84" i="212"/>
  <c r="L84" i="86"/>
  <c r="L85" i="97"/>
  <c r="L90" i="245"/>
  <c r="L89" i="154"/>
  <c r="L85" i="264"/>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8" i="177"/>
  <c r="L87" i="177"/>
  <c r="L89" i="171"/>
  <c r="L88" i="171"/>
  <c r="L89" i="170"/>
  <c r="L88" i="170"/>
  <c r="L92" i="165"/>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N86" i="69" s="1"/>
  <c r="N88" i="69" s="1"/>
  <c r="D60" i="5" s="1"/>
  <c r="L87" i="181"/>
  <c r="L83" i="145"/>
  <c r="L84" i="193"/>
  <c r="L86" i="193"/>
  <c r="L82" i="229"/>
  <c r="L90" i="248"/>
  <c r="L94" i="252"/>
  <c r="L85" i="44"/>
  <c r="L83" i="44"/>
  <c r="L84" i="44"/>
  <c r="L84" i="337"/>
  <c r="L86" i="337"/>
  <c r="L85" i="337"/>
  <c r="L90" i="280"/>
  <c r="L88" i="280"/>
  <c r="L89" i="280"/>
  <c r="L84" i="287"/>
  <c r="L83" i="287"/>
  <c r="L82" i="287"/>
  <c r="L86" i="318"/>
  <c r="L84" i="318"/>
  <c r="L84" i="285"/>
  <c r="L82" i="285"/>
  <c r="L83" i="285"/>
  <c r="N86" i="147"/>
  <c r="N88" i="147" s="1"/>
  <c r="D137" i="5" s="1"/>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5" i="313"/>
  <c r="L86" i="313"/>
  <c r="L86" i="317"/>
  <c r="L85" i="317"/>
  <c r="L84" i="317"/>
  <c r="L86" i="320"/>
  <c r="L85" i="320"/>
  <c r="L84" i="320"/>
  <c r="L84" i="350"/>
  <c r="L86" i="350"/>
  <c r="L85" i="350"/>
  <c r="L85" i="330"/>
  <c r="L86" i="330"/>
  <c r="N86" i="18"/>
  <c r="N88" i="18" s="1"/>
  <c r="D10" i="5" s="1"/>
  <c r="N86" i="110"/>
  <c r="N88" i="110" s="1"/>
  <c r="D100" i="5" s="1"/>
  <c r="L85" i="318"/>
  <c r="L88" i="181"/>
  <c r="L84" i="145"/>
  <c r="L89" i="186"/>
  <c r="L83" i="192"/>
  <c r="L89" i="187"/>
  <c r="L84" i="313"/>
  <c r="L84" i="330"/>
  <c r="L84" i="353"/>
  <c r="L84" i="366"/>
  <c r="L86" i="366"/>
  <c r="L84" i="307"/>
  <c r="L86" i="307"/>
  <c r="L85" i="307"/>
  <c r="L82" i="300"/>
  <c r="L84" i="300"/>
  <c r="L83" i="300"/>
  <c r="L85" i="311"/>
  <c r="L86" i="311"/>
  <c r="L85" i="315"/>
  <c r="L86" i="315"/>
  <c r="L85" i="319"/>
  <c r="L86" i="319"/>
  <c r="L86" i="352"/>
  <c r="L84" i="352"/>
  <c r="L85" i="352"/>
  <c r="N87" i="241"/>
  <c r="N89" i="241" s="1"/>
  <c r="D201" i="5" s="1"/>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91" i="282"/>
  <c r="N93" i="282" s="1"/>
  <c r="D239" i="5" s="1"/>
  <c r="N87" i="363"/>
  <c r="N89" i="363" s="1"/>
  <c r="D313" i="5" s="1"/>
  <c r="N87" i="364"/>
  <c r="N89" i="364" s="1"/>
  <c r="D314" i="5" s="1"/>
  <c r="N86" i="73"/>
  <c r="N88" i="73" s="1"/>
  <c r="D64" i="5" s="1"/>
  <c r="N87" i="354"/>
  <c r="N89" i="354" s="1"/>
  <c r="D306" i="5" s="1"/>
  <c r="N86" i="24"/>
  <c r="N88" i="24" s="1"/>
  <c r="D16" i="5" s="1"/>
  <c r="N86" i="15"/>
  <c r="N88" i="15" s="1"/>
  <c r="D7" i="5" s="1"/>
  <c r="L83" i="12"/>
  <c r="L84" i="12"/>
  <c r="N91" i="249" l="1"/>
  <c r="N93" i="249" s="1"/>
  <c r="D209" i="5" s="1"/>
  <c r="L87" i="183"/>
  <c r="N86" i="26"/>
  <c r="N88" i="26" s="1"/>
  <c r="D18" i="5" s="1"/>
  <c r="N85" i="284"/>
  <c r="N87" i="284" s="1"/>
  <c r="D241" i="5" s="1"/>
  <c r="N86" i="33"/>
  <c r="N88" i="33" s="1"/>
  <c r="D25" i="5" s="1"/>
  <c r="L89" i="183"/>
  <c r="N87" i="240"/>
  <c r="N89" i="240" s="1"/>
  <c r="D200" i="5" s="1"/>
  <c r="N86" i="135"/>
  <c r="N88" i="135" s="1"/>
  <c r="D126" i="5" s="1"/>
  <c r="N87" i="256"/>
  <c r="N89" i="256" s="1"/>
  <c r="D215" i="5" s="1"/>
  <c r="N87" i="332"/>
  <c r="N89" i="332" s="1"/>
  <c r="D286" i="5" s="1"/>
  <c r="L84" i="297"/>
  <c r="L83" i="297"/>
  <c r="N93" i="221"/>
  <c r="N95" i="221" s="1"/>
  <c r="D184" i="5" s="1"/>
  <c r="N86" i="21"/>
  <c r="N88" i="21" s="1"/>
  <c r="D13" i="5" s="1"/>
  <c r="N86" i="140"/>
  <c r="N88" i="140" s="1"/>
  <c r="D132" i="5" s="1"/>
  <c r="N87" i="346"/>
  <c r="N89" i="346" s="1"/>
  <c r="D299" i="5" s="1"/>
  <c r="N87" i="306"/>
  <c r="N89" i="306" s="1"/>
  <c r="D262" i="5" s="1"/>
  <c r="L89" i="189"/>
  <c r="N85" i="286"/>
  <c r="N87" i="286" s="1"/>
  <c r="D243" i="5" s="1"/>
  <c r="L85" i="316"/>
  <c r="L89" i="157"/>
  <c r="N85" i="325"/>
  <c r="N87" i="325" s="1"/>
  <c r="D280" i="5" s="1"/>
  <c r="N87" i="262"/>
  <c r="N89" i="262" s="1"/>
  <c r="D221" i="5" s="1"/>
  <c r="L85" i="239"/>
  <c r="L86" i="239"/>
  <c r="L86" i="316"/>
  <c r="L88" i="157"/>
  <c r="N85" i="302"/>
  <c r="N87" i="302" s="1"/>
  <c r="N87" i="251"/>
  <c r="N89" i="251" s="1"/>
  <c r="D211" i="5" s="1"/>
  <c r="N85" i="298"/>
  <c r="N87" i="298" s="1"/>
  <c r="D254" i="5" s="1"/>
  <c r="N86" i="213"/>
  <c r="N88" i="213" s="1"/>
  <c r="D175" i="5" s="1"/>
  <c r="N86" i="42"/>
  <c r="N88" i="42" s="1"/>
  <c r="D33" i="5" s="1"/>
  <c r="N88" i="232"/>
  <c r="N90" i="232" s="1"/>
  <c r="D192" i="5" s="1"/>
  <c r="N86" i="38"/>
  <c r="N88" i="38" s="1"/>
  <c r="D29" i="5" s="1"/>
  <c r="N86" i="92"/>
  <c r="N88" i="92" s="1"/>
  <c r="D83" i="5" s="1"/>
  <c r="N87" i="238"/>
  <c r="N89" i="238" s="1"/>
  <c r="D198" i="5" s="1"/>
  <c r="N90" i="217"/>
  <c r="N92" i="217" s="1"/>
  <c r="D179" i="5" s="1"/>
  <c r="N87" i="342"/>
  <c r="N89" i="342" s="1"/>
  <c r="D295" i="5" s="1"/>
  <c r="L87" i="189"/>
  <c r="N87" i="235"/>
  <c r="N89" i="235" s="1"/>
  <c r="D195" i="5" s="1"/>
  <c r="L84" i="294"/>
  <c r="N86" i="41"/>
  <c r="N88" i="41" s="1"/>
  <c r="D32" i="5" s="1"/>
  <c r="N82" i="227"/>
  <c r="N84" i="227" s="1"/>
  <c r="D188" i="5" s="1"/>
  <c r="N86" i="80"/>
  <c r="N88" i="80" s="1"/>
  <c r="D71" i="5" s="1"/>
  <c r="N87" i="264"/>
  <c r="N89" i="264" s="1"/>
  <c r="D223" i="5" s="1"/>
  <c r="N86" i="53"/>
  <c r="N88" i="53" s="1"/>
  <c r="D45" i="5" s="1"/>
  <c r="N86" i="149"/>
  <c r="N88" i="149" s="1"/>
  <c r="D135" i="5" s="1"/>
  <c r="N86" i="100"/>
  <c r="N88" i="100" s="1"/>
  <c r="D90" i="5" s="1"/>
  <c r="N86" i="59"/>
  <c r="N88" i="59" s="1"/>
  <c r="D50" i="5" s="1"/>
  <c r="N86" i="88"/>
  <c r="N88" i="88" s="1"/>
  <c r="D79" i="5" s="1"/>
  <c r="N86" i="99"/>
  <c r="N88" i="99" s="1"/>
  <c r="D89" i="5" s="1"/>
  <c r="L85" i="294"/>
  <c r="L83" i="60"/>
  <c r="N86" i="142"/>
  <c r="N88" i="142" s="1"/>
  <c r="D134" i="5" s="1"/>
  <c r="N86" i="105"/>
  <c r="N88" i="105" s="1"/>
  <c r="D95" i="5" s="1"/>
  <c r="N86" i="96"/>
  <c r="N88" i="96" s="1"/>
  <c r="D86" i="5" s="1"/>
  <c r="N86" i="209"/>
  <c r="N88" i="209" s="1"/>
  <c r="D131" i="5" s="1"/>
  <c r="N86" i="83"/>
  <c r="N88" i="83" s="1"/>
  <c r="D74" i="5" s="1"/>
  <c r="N86" i="231"/>
  <c r="N88" i="231" s="1"/>
  <c r="D191" i="5" s="1"/>
  <c r="N86" i="138"/>
  <c r="N88" i="138" s="1"/>
  <c r="D129" i="5" s="1"/>
  <c r="N91" i="268"/>
  <c r="N93" i="268" s="1"/>
  <c r="D227" i="5" s="1"/>
  <c r="N87" i="295"/>
  <c r="N89" i="295" s="1"/>
  <c r="D251" i="5" s="1"/>
  <c r="N86" i="9"/>
  <c r="N88" i="9" s="1"/>
  <c r="D4" i="5" s="1"/>
  <c r="N86" i="29"/>
  <c r="N88" i="29" s="1"/>
  <c r="D21" i="5" s="1"/>
  <c r="N86" i="214"/>
  <c r="N88" i="214" s="1"/>
  <c r="D176" i="5" s="1"/>
  <c r="N88" i="275"/>
  <c r="N90" i="275" s="1"/>
  <c r="D233" i="5" s="1"/>
  <c r="N87" i="356"/>
  <c r="N89" i="356" s="1"/>
  <c r="D308" i="5" s="1"/>
  <c r="N87" i="353"/>
  <c r="N89" i="353" s="1"/>
  <c r="D305" i="5" s="1"/>
  <c r="L85" i="60"/>
  <c r="N86" i="60" s="1"/>
  <c r="N88" i="60" s="1"/>
  <c r="D51" i="5" s="1"/>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11"/>
  <c r="N89" i="311" s="1"/>
  <c r="D26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1" i="158" l="1"/>
  <c r="N93" i="158" s="1"/>
  <c r="D146" i="5" s="1"/>
  <c r="N90" i="189"/>
  <c r="N92" i="189" s="1"/>
  <c r="D169" i="5" s="1"/>
  <c r="N87" i="239"/>
  <c r="N89" i="239" s="1"/>
  <c r="D199" i="5" s="1"/>
  <c r="N87" i="294"/>
  <c r="N89" i="294" s="1"/>
  <c r="D250" i="5" s="1"/>
  <c r="N90" i="172"/>
  <c r="N92" i="172" s="1"/>
  <c r="D153" i="5" s="1"/>
  <c r="N91" i="157"/>
  <c r="N93" i="157" s="1"/>
  <c r="D145"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<sst xmlns="http://schemas.openxmlformats.org/spreadsheetml/2006/main" count="38555" uniqueCount="2343">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</sst>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29">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1">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4" fontId="3" fillId="5" borderId="4" xfId="3" applyNumberFormat="1" applyFill="1" applyBorder="1" applyProtection="1"/>
    <xf numFmtId="4" fontId="7" fillId="25" borderId="6" xfId="1" applyNumberFormat="1" applyFont="1" applyFill="1" applyBorder="1" applyProtection="1"/>
    <xf numFmtId="4" fontId="3" fillId="16" borderId="63" xfId="3" applyNumberFormat="1" applyFill="1" applyBorder="1" applyProtection="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META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60"/>
      <c r="B32" s="660"/>
      <c r="C32" s="660"/>
      <c r="D32" s="660"/>
      <c r="E32" s="660"/>
      <c r="F32" s="660"/>
      <c r="G32" s="660"/>
      <c r="H32" s="660"/>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60"/>
      <c r="B33" s="660"/>
      <c r="C33" s="660"/>
      <c r="D33" s="660"/>
      <c r="E33" s="660"/>
      <c r="F33" s="660"/>
      <c r="G33" s="660"/>
      <c r="H33" s="660"/>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60"/>
      <c r="B34" s="660"/>
      <c r="C34" s="660"/>
      <c r="D34" s="660"/>
      <c r="E34" s="660"/>
      <c r="F34" s="660"/>
      <c r="G34" s="660"/>
      <c r="H34" s="660"/>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60"/>
      <c r="B35" s="660"/>
      <c r="C35" s="660"/>
      <c r="D35" s="660"/>
      <c r="E35" s="660"/>
      <c r="F35" s="660"/>
      <c r="G35" s="660"/>
      <c r="H35" s="660"/>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60"/>
      <c r="B36" s="660"/>
      <c r="C36" s="660"/>
      <c r="D36" s="660"/>
      <c r="E36" s="660"/>
      <c r="F36" s="660"/>
      <c r="G36" s="660"/>
      <c r="H36" s="660"/>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60"/>
      <c r="B37" s="660"/>
      <c r="C37" s="660"/>
      <c r="D37" s="660"/>
      <c r="E37" s="660"/>
      <c r="F37" s="660"/>
      <c r="G37" s="660"/>
      <c r="H37" s="660"/>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60"/>
      <c r="B38" s="660"/>
      <c r="C38" s="660"/>
      <c r="D38" s="660"/>
      <c r="E38" s="660"/>
      <c r="F38" s="660"/>
      <c r="G38" s="660"/>
      <c r="H38" s="660"/>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1" customWidth="1"/>
    <col min="6" max="7" width="11.44140625" customWidth="1"/>
    <col min="8" max="8" width="1.33203125" customWidth="1"/>
    <col min="10" max="10" width="34.44140625" customWidth="1"/>
  </cols>
  <sheetData>
    <row r="1" spans="1:10" ht="96" customHeight="1" thickTop="1" thickBot="1">
      <c r="A1" s="661" t="s">
        <v>1933</v>
      </c>
      <c r="B1" s="662"/>
      <c r="C1" s="662"/>
      <c r="D1" s="663"/>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3567132.7128948346</v>
      </c>
      <c r="G3" t="s">
        <v>1064</v>
      </c>
      <c r="J3" s="1"/>
    </row>
    <row r="4" spans="1:10" ht="54" thickTop="1" thickBot="1">
      <c r="A4" s="137" t="s">
        <v>1069</v>
      </c>
      <c r="B4" s="138" t="s">
        <v>1253</v>
      </c>
      <c r="C4" s="136" t="s">
        <v>1068</v>
      </c>
      <c r="D4" s="183">
        <f>VLOOKUP('200.2'!A88,'200.2'!A37:N108,14,FALSE)</f>
        <v>195656.01060326482</v>
      </c>
      <c r="J4" s="1"/>
    </row>
    <row r="5" spans="1:10" ht="54" thickTop="1" thickBot="1">
      <c r="A5" s="137" t="s">
        <v>1070</v>
      </c>
      <c r="B5" s="138" t="s">
        <v>1254</v>
      </c>
      <c r="C5" s="139" t="s">
        <v>1071</v>
      </c>
      <c r="D5" s="183">
        <f>VLOOKUP('201.1'!A88,'201.1'!A38:N109,14,FALSE)</f>
        <v>159732.05652444815</v>
      </c>
    </row>
    <row r="6" spans="1:10" ht="54" thickTop="1" thickBot="1">
      <c r="A6" s="137" t="s">
        <v>1072</v>
      </c>
      <c r="B6" s="138" t="s">
        <v>1255</v>
      </c>
      <c r="C6" s="139" t="s">
        <v>1071</v>
      </c>
      <c r="D6" s="183">
        <f>VLOOKUP('201.2'!A88,'201.2'!A39:N110,14,FALSE)</f>
        <v>171335.3043479897</v>
      </c>
    </row>
    <row r="7" spans="1:10" ht="70.5" customHeight="1" thickTop="1" thickBot="1">
      <c r="A7" s="137" t="s">
        <v>1073</v>
      </c>
      <c r="B7" s="138" t="s">
        <v>1256</v>
      </c>
      <c r="C7" s="139" t="s">
        <v>1071</v>
      </c>
      <c r="D7" s="183">
        <f>VLOOKUP('201.3'!A88,'201.3'!A40:N111,14,FALSE)</f>
        <v>39163.252306976996</v>
      </c>
    </row>
    <row r="8" spans="1:10" ht="54" thickTop="1" thickBot="1">
      <c r="A8" s="137" t="s">
        <v>1074</v>
      </c>
      <c r="B8" s="138" t="s">
        <v>1257</v>
      </c>
      <c r="C8" s="139" t="s">
        <v>1071</v>
      </c>
      <c r="D8" s="184">
        <f>VLOOKUP('201.4'!A88,'201.4'!A41:N112,14,FALSE)</f>
        <v>59937.630750374708</v>
      </c>
    </row>
    <row r="9" spans="1:10" ht="54" thickTop="1" thickBot="1">
      <c r="A9" s="137" t="s">
        <v>1075</v>
      </c>
      <c r="B9" s="138" t="s">
        <v>1254</v>
      </c>
      <c r="C9" s="139" t="s">
        <v>1929</v>
      </c>
      <c r="D9" s="184">
        <f>VLOOKUP('201.5'!A88,'201.5'!A42:N113,14,FALSE)</f>
        <v>159732.05652444815</v>
      </c>
    </row>
    <row r="10" spans="1:10" ht="54" thickTop="1" thickBot="1">
      <c r="A10" s="137" t="s">
        <v>1076</v>
      </c>
      <c r="B10" s="138" t="s">
        <v>1255</v>
      </c>
      <c r="C10" s="139" t="s">
        <v>1929</v>
      </c>
      <c r="D10" s="184">
        <f>VLOOKUP('201.6'!A88,'201.6'!A43:N114,14,FALSE)</f>
        <v>171335.3043479897</v>
      </c>
    </row>
    <row r="11" spans="1:10" ht="54" thickTop="1" thickBot="1">
      <c r="A11" s="137" t="s">
        <v>1077</v>
      </c>
      <c r="B11" s="138" t="s">
        <v>1255</v>
      </c>
      <c r="C11" s="139" t="s">
        <v>388</v>
      </c>
      <c r="D11" s="184">
        <f>VLOOKUP('201.7'!A88,'201.7'!A44:N115,14,FALSE)</f>
        <v>168326.86203694317</v>
      </c>
    </row>
    <row r="12" spans="1:10" ht="54" thickTop="1" thickBot="1">
      <c r="A12" s="137" t="s">
        <v>1078</v>
      </c>
      <c r="B12" s="138" t="s">
        <v>1258</v>
      </c>
      <c r="C12" s="139" t="s">
        <v>233</v>
      </c>
      <c r="D12" s="184">
        <f>VLOOKUP('201.8'!A88,'201.8'!A45:N116,14,FALSE)</f>
        <v>16465.938682031101</v>
      </c>
    </row>
    <row r="13" spans="1:10" ht="54" thickTop="1" thickBot="1">
      <c r="A13" s="137" t="s">
        <v>1079</v>
      </c>
      <c r="B13" s="138" t="s">
        <v>1259</v>
      </c>
      <c r="C13" s="139" t="s">
        <v>233</v>
      </c>
      <c r="D13" s="184">
        <f>VLOOKUP('201.9'!A88,'201.9'!A46:N117,14,FALSE)</f>
        <v>16267.849150119189</v>
      </c>
    </row>
    <row r="14" spans="1:10" ht="54" thickTop="1" thickBot="1">
      <c r="A14" s="137" t="s">
        <v>1080</v>
      </c>
      <c r="B14" s="138" t="s">
        <v>1260</v>
      </c>
      <c r="C14" s="139" t="s">
        <v>144</v>
      </c>
      <c r="D14" s="184">
        <f>VLOOKUP('201.10'!A88,'201.10'!A47:N118,14,FALSE)</f>
        <v>6536.9297938995333</v>
      </c>
    </row>
    <row r="15" spans="1:10" ht="54" thickTop="1" thickBot="1">
      <c r="A15" s="137" t="s">
        <v>1081</v>
      </c>
      <c r="B15" s="138" t="s">
        <v>1261</v>
      </c>
      <c r="C15" s="139" t="s">
        <v>1082</v>
      </c>
      <c r="D15" s="184">
        <f>VLOOKUP('201.11'!A88,'201.11'!A48:N119,14,FALSE)</f>
        <v>1461.577527633423</v>
      </c>
    </row>
    <row r="16" spans="1:10" ht="54" thickTop="1" thickBot="1">
      <c r="A16" s="137" t="s">
        <v>1083</v>
      </c>
      <c r="B16" s="138" t="s">
        <v>1262</v>
      </c>
      <c r="C16" s="139" t="s">
        <v>1929</v>
      </c>
      <c r="D16" s="184">
        <f>VLOOKUP('201.12'!A88,'201.12'!A49:N120,14,FALSE)</f>
        <v>113011.81626978934</v>
      </c>
    </row>
    <row r="17" spans="1:4" ht="67.2" thickTop="1" thickBot="1">
      <c r="A17" s="140" t="s">
        <v>1084</v>
      </c>
      <c r="B17" s="141" t="s">
        <v>1263</v>
      </c>
      <c r="C17" s="139" t="s">
        <v>1929</v>
      </c>
      <c r="D17" s="184">
        <f>VLOOKUP('201.13'!A88,'201.13'!A50:N121,14,FALSE)</f>
        <v>112683.162377482</v>
      </c>
    </row>
    <row r="18" spans="1:4" ht="54" thickTop="1" thickBot="1">
      <c r="A18" s="137" t="s">
        <v>1085</v>
      </c>
      <c r="B18" s="138" t="s">
        <v>1264</v>
      </c>
      <c r="C18" s="139" t="s">
        <v>144</v>
      </c>
      <c r="D18" s="184">
        <f>VLOOKUP('201.14'!A88,'201.14'!A51:N122,14,FALSE)</f>
        <v>37817.461563061072</v>
      </c>
    </row>
    <row r="19" spans="1:4" ht="54" thickTop="1" thickBot="1">
      <c r="A19" s="137" t="s">
        <v>1086</v>
      </c>
      <c r="B19" s="138" t="s">
        <v>1265</v>
      </c>
      <c r="C19" s="139" t="s">
        <v>144</v>
      </c>
      <c r="D19" s="184">
        <f>VLOOKUP('201.15'!A88,'201.15'!A52:N123,14,FALSE)</f>
        <v>45056.20307494358</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79851.389878987567</v>
      </c>
    </row>
    <row r="22" spans="1:4" ht="54" thickTop="1" thickBot="1">
      <c r="A22" s="137" t="s">
        <v>1089</v>
      </c>
      <c r="B22" s="138" t="s">
        <v>1268</v>
      </c>
      <c r="C22" s="139" t="s">
        <v>1929</v>
      </c>
      <c r="D22" s="184">
        <f>VLOOKUP('201.18'!A88,'201.18'!A55:N126,14,FALSE)</f>
        <v>79851.389878987567</v>
      </c>
    </row>
    <row r="23" spans="1:4" ht="54" thickTop="1" thickBot="1">
      <c r="A23" s="137" t="s">
        <v>1090</v>
      </c>
      <c r="B23" s="138" t="s">
        <v>1269</v>
      </c>
      <c r="C23" s="139" t="s">
        <v>144</v>
      </c>
      <c r="D23" s="184">
        <f>VLOOKUP('201.19'!A88,'201.19'!A56:N127,14,FALSE)</f>
        <v>6003.5533717512581</v>
      </c>
    </row>
    <row r="24" spans="1:4" ht="54" thickTop="1" thickBot="1">
      <c r="A24" s="137" t="s">
        <v>1091</v>
      </c>
      <c r="B24" s="138" t="s">
        <v>1270</v>
      </c>
      <c r="C24" s="139" t="s">
        <v>144</v>
      </c>
      <c r="D24" s="184">
        <f>VLOOKUP('201.20'!A88,'201.20'!A57:N128,14,FALSE)</f>
        <v>817.13115803566609</v>
      </c>
    </row>
    <row r="25" spans="1:4" ht="54" thickTop="1" thickBot="1">
      <c r="A25" s="137" t="s">
        <v>1092</v>
      </c>
      <c r="B25" s="138" t="s">
        <v>1271</v>
      </c>
      <c r="C25" s="139" t="s">
        <v>144</v>
      </c>
      <c r="D25" s="184">
        <f>VLOOKUP('201.21'!A88,'201.21'!A58:N129,14,FALSE)</f>
        <v>6843.0296707243415</v>
      </c>
    </row>
    <row r="26" spans="1:4" ht="54" thickTop="1" thickBot="1">
      <c r="A26" s="137" t="s">
        <v>1509</v>
      </c>
      <c r="B26" s="138" t="s">
        <v>1497</v>
      </c>
      <c r="C26" s="139" t="s">
        <v>1929</v>
      </c>
      <c r="D26" s="184">
        <f>VLOOKUP('203.1'!A88,'203.1'!A59:N130,14,FALSE)</f>
        <v>811174.32520823576</v>
      </c>
    </row>
    <row r="27" spans="1:4" ht="54" thickTop="1" thickBot="1">
      <c r="A27" s="137" t="s">
        <v>1510</v>
      </c>
      <c r="B27" s="138" t="s">
        <v>1501</v>
      </c>
      <c r="C27" s="139" t="s">
        <v>1929</v>
      </c>
      <c r="D27" s="184">
        <f>VLOOKUP('203.2'!A88,'203.2'!A60:N131,14,FALSE)</f>
        <v>979359.01873687655</v>
      </c>
    </row>
    <row r="28" spans="1:4" ht="54" thickTop="1" thickBot="1">
      <c r="A28" s="137" t="s">
        <v>1511</v>
      </c>
      <c r="B28" s="138" t="s">
        <v>1502</v>
      </c>
      <c r="C28" s="139" t="s">
        <v>1929</v>
      </c>
      <c r="D28" s="184">
        <f>VLOOKUP('203.3'!A88,'203.3'!A61:N132,14,FALSE)</f>
        <v>1099490.9426859056</v>
      </c>
    </row>
    <row r="29" spans="1:4" ht="54" thickTop="1" thickBot="1">
      <c r="A29" s="137" t="s">
        <v>1512</v>
      </c>
      <c r="B29" s="138" t="s">
        <v>1503</v>
      </c>
      <c r="C29" s="139" t="s">
        <v>1929</v>
      </c>
      <c r="D29" s="184">
        <f>VLOOKUP('203.4'!A88,'203.4'!A62:N133,14,FALSE)</f>
        <v>496043.83690361341</v>
      </c>
    </row>
    <row r="30" spans="1:4" ht="54" thickTop="1" thickBot="1">
      <c r="A30" s="137" t="s">
        <v>1513</v>
      </c>
      <c r="B30" s="138" t="s">
        <v>1504</v>
      </c>
      <c r="C30" s="139" t="s">
        <v>1929</v>
      </c>
      <c r="D30" s="184">
        <f>VLOOKUP('203.5'!A88,'203.5'!A63:N134,14,FALSE)</f>
        <v>574472.10203376785</v>
      </c>
    </row>
    <row r="31" spans="1:4" ht="54" thickTop="1" thickBot="1">
      <c r="A31" s="137" t="s">
        <v>1514</v>
      </c>
      <c r="B31" s="138" t="s">
        <v>1505</v>
      </c>
      <c r="C31" s="139" t="s">
        <v>1929</v>
      </c>
      <c r="D31" s="184">
        <f>VLOOKUP('203.6'!A88,'203.6'!A64:N135,14,FALSE)</f>
        <v>624380.99802568427</v>
      </c>
    </row>
    <row r="32" spans="1:4" ht="54" thickTop="1" thickBot="1">
      <c r="A32" s="137" t="s">
        <v>1515</v>
      </c>
      <c r="B32" s="138" t="s">
        <v>1506</v>
      </c>
      <c r="C32" s="139" t="s">
        <v>1929</v>
      </c>
      <c r="D32" s="184">
        <f>VLOOKUP('203.7'!A88,'203.7'!A65:N136,14,FALSE)</f>
        <v>225834.45315183789</v>
      </c>
    </row>
    <row r="33" spans="1:4" ht="54" thickTop="1" thickBot="1">
      <c r="A33" s="137" t="s">
        <v>1516</v>
      </c>
      <c r="B33" s="138" t="s">
        <v>1955</v>
      </c>
      <c r="C33" s="139" t="s">
        <v>1929</v>
      </c>
      <c r="D33" s="184">
        <f>VLOOKUP('203.8'!A88,'203.8'!A66:N137,14,FALSE)</f>
        <v>313136.18905993958</v>
      </c>
    </row>
    <row r="34" spans="1:4" ht="54" thickTop="1" thickBot="1">
      <c r="A34" s="137" t="s">
        <v>1517</v>
      </c>
      <c r="B34" s="138" t="s">
        <v>1508</v>
      </c>
      <c r="C34" s="139" t="s">
        <v>1929</v>
      </c>
      <c r="D34" s="184">
        <f>VLOOKUP('203.9'!A88,'203.9'!A67:N138,14,FALSE)</f>
        <v>332313.6519224231</v>
      </c>
    </row>
    <row r="35" spans="1:4" ht="54" thickTop="1" thickBot="1">
      <c r="A35" s="137" t="s">
        <v>1518</v>
      </c>
      <c r="B35" s="138" t="s">
        <v>1498</v>
      </c>
      <c r="C35" s="139" t="s">
        <v>1929</v>
      </c>
      <c r="D35" s="184">
        <f>VLOOKUP('203.10'!A88,'203.10'!A68:N139,14,FALSE)</f>
        <v>175744.40139455014</v>
      </c>
    </row>
    <row r="36" spans="1:4" ht="54" thickTop="1" thickBot="1">
      <c r="A36" s="137" t="s">
        <v>1519</v>
      </c>
      <c r="B36" s="138" t="s">
        <v>1499</v>
      </c>
      <c r="C36" s="139" t="s">
        <v>1929</v>
      </c>
      <c r="D36" s="184">
        <f>VLOOKUP('203.11'!A88,'203.11'!A69:N140,14,FALSE)</f>
        <v>234682.93189523421</v>
      </c>
    </row>
    <row r="37" spans="1:4" ht="54" thickTop="1" thickBot="1">
      <c r="A37" s="137" t="s">
        <v>1520</v>
      </c>
      <c r="B37" s="225" t="s">
        <v>1500</v>
      </c>
      <c r="C37" s="139" t="s">
        <v>1929</v>
      </c>
      <c r="D37" s="184">
        <f>VLOOKUP('203.12'!A88,'203.12'!A70:N141,14,FALSE)</f>
        <v>244645.25026535551</v>
      </c>
    </row>
    <row r="38" spans="1:4" ht="54" thickTop="1" thickBot="1">
      <c r="A38" s="137" t="s">
        <v>1093</v>
      </c>
      <c r="B38" s="138" t="s">
        <v>1272</v>
      </c>
      <c r="C38" s="139" t="s">
        <v>388</v>
      </c>
      <c r="D38" s="184">
        <f>VLOOKUP('210.1.1'!A88,'210.1.1'!A71:N142,14,FALSE)</f>
        <v>10713.027608623892</v>
      </c>
    </row>
    <row r="39" spans="1:4" ht="54" thickTop="1" thickBot="1">
      <c r="A39" s="137" t="s">
        <v>1094</v>
      </c>
      <c r="B39" s="138" t="s">
        <v>1273</v>
      </c>
      <c r="C39" s="139" t="s">
        <v>388</v>
      </c>
      <c r="D39" s="184">
        <f>VLOOKUP('210.1.2'!A88,'210.1.2'!A72:N143,14,FALSE)</f>
        <v>4079.724661972321</v>
      </c>
    </row>
    <row r="40" spans="1:4" ht="54" thickTop="1" thickBot="1">
      <c r="A40" s="137" t="s">
        <v>1095</v>
      </c>
      <c r="B40" s="138" t="s">
        <v>1274</v>
      </c>
      <c r="C40" s="139" t="s">
        <v>388</v>
      </c>
      <c r="D40" s="184">
        <f>VLOOKUP('210.2.1'!A90,'210.2.1'!A73:N144,14,FALSE)</f>
        <v>22539.273765448368</v>
      </c>
    </row>
    <row r="41" spans="1:4" ht="54" thickTop="1" thickBot="1">
      <c r="A41" s="137" t="s">
        <v>1096</v>
      </c>
      <c r="B41" s="138" t="s">
        <v>1275</v>
      </c>
      <c r="C41" s="139" t="s">
        <v>388</v>
      </c>
      <c r="D41" s="184">
        <f>VLOOKUP('210.2.2'!A88,'210.2.2'!A74:N145,14,FALSE)</f>
        <v>10713.027608623892</v>
      </c>
    </row>
    <row r="42" spans="1:4" ht="54" thickTop="1" thickBot="1">
      <c r="A42" s="137" t="s">
        <v>1097</v>
      </c>
      <c r="B42" s="138" t="s">
        <v>1276</v>
      </c>
      <c r="C42" s="139" t="s">
        <v>388</v>
      </c>
      <c r="D42" s="184">
        <f>VLOOKUP('210.2.3'!A91,'210.2.3'!A91:N146,14,FALSE)</f>
        <v>15905.970818796799</v>
      </c>
    </row>
    <row r="43" spans="1:4" ht="54" thickTop="1" thickBot="1">
      <c r="A43" s="137" t="s">
        <v>1098</v>
      </c>
      <c r="B43" s="138" t="s">
        <v>1277</v>
      </c>
      <c r="C43" s="139" t="s">
        <v>388</v>
      </c>
      <c r="D43" s="184">
        <f>VLOOKUP('210.2.4'!A88,'210.2.4'!A88:N147,14,FALSE)</f>
        <v>4079.724661972321</v>
      </c>
    </row>
    <row r="44" spans="1:4" ht="54" thickTop="1" thickBot="1">
      <c r="A44" s="137" t="s">
        <v>1099</v>
      </c>
      <c r="B44" s="138" t="s">
        <v>1278</v>
      </c>
      <c r="C44" s="139" t="s">
        <v>388</v>
      </c>
      <c r="D44" s="184">
        <f>VLOOKUP('211.1'!A88,'211.1'!A88:N148,14,FALSE)</f>
        <v>8806.2914812593517</v>
      </c>
    </row>
    <row r="45" spans="1:4" ht="54" thickTop="1" thickBot="1">
      <c r="A45" s="137" t="s">
        <v>1100</v>
      </c>
      <c r="B45" s="138" t="s">
        <v>1279</v>
      </c>
      <c r="C45" s="139" t="s">
        <v>388</v>
      </c>
      <c r="D45" s="184">
        <f>VLOOKUP('220.1'!A88,'220.1'!A88:N149,14,FALSE)</f>
        <v>16491.809095546698</v>
      </c>
    </row>
    <row r="46" spans="1:4" ht="54" thickTop="1" thickBot="1">
      <c r="A46" s="137" t="s">
        <v>1101</v>
      </c>
      <c r="B46" s="138" t="s">
        <v>1280</v>
      </c>
      <c r="C46" s="139" t="s">
        <v>388</v>
      </c>
      <c r="D46" s="184">
        <f>VLOOKUP('221.1'!A88,'221.1'!A88:N150,14,FALSE)</f>
        <v>11460.720928550862</v>
      </c>
    </row>
    <row r="47" spans="1:4" ht="54" thickTop="1" thickBot="1">
      <c r="A47" s="137" t="s">
        <v>1102</v>
      </c>
      <c r="B47" s="138" t="s">
        <v>1281</v>
      </c>
      <c r="C47" s="139" t="s">
        <v>388</v>
      </c>
      <c r="D47" s="184">
        <f>VLOOKUP('221.2'!A88,'221.2'!A88:N151,14,FALSE)</f>
        <v>7517.0784473934264</v>
      </c>
    </row>
    <row r="48" spans="1:4" ht="67.2" thickTop="1" thickBot="1">
      <c r="A48" s="137" t="s">
        <v>1525</v>
      </c>
      <c r="B48" s="138" t="s">
        <v>1522</v>
      </c>
      <c r="C48" s="139" t="s">
        <v>233</v>
      </c>
      <c r="D48" s="184">
        <f>VLOOKUP('223.1'!A88,'223.1'!A88:N152,14,FALSE)</f>
        <v>11142.986645969109</v>
      </c>
    </row>
    <row r="49" spans="1:4" ht="54" thickTop="1" thickBot="1">
      <c r="A49" s="137" t="s">
        <v>1526</v>
      </c>
      <c r="B49" s="138" t="s">
        <v>1523</v>
      </c>
      <c r="C49" s="139" t="s">
        <v>233</v>
      </c>
      <c r="D49" s="184">
        <f>VLOOKUP('223.2'!A88,'223.2'!A88:N153,14,FALSE)</f>
        <v>10092.709607319288</v>
      </c>
    </row>
    <row r="50" spans="1:4" ht="54" thickTop="1" thickBot="1">
      <c r="A50" s="137" t="s">
        <v>1527</v>
      </c>
      <c r="B50" s="138" t="s">
        <v>1524</v>
      </c>
      <c r="C50" s="139" t="s">
        <v>388</v>
      </c>
      <c r="D50" s="184">
        <f>VLOOKUP('223.3.1'!A88,'223.3.1'!A88:N154,14,FALSE)</f>
        <v>55849</v>
      </c>
    </row>
    <row r="51" spans="1:4" ht="67.2" thickTop="1" thickBot="1">
      <c r="A51" s="137" t="s">
        <v>1528</v>
      </c>
      <c r="B51" s="138" t="s">
        <v>1530</v>
      </c>
      <c r="C51" s="139" t="s">
        <v>388</v>
      </c>
      <c r="D51" s="184">
        <f>VLOOKUP('223.3.2'!A88,'223.3.2'!A88:N155,14,FALSE)</f>
        <v>66290.780446668097</v>
      </c>
    </row>
    <row r="52" spans="1:4" ht="54" thickTop="1" thickBot="1">
      <c r="A52" s="137" t="s">
        <v>1529</v>
      </c>
      <c r="B52" s="138" t="s">
        <v>1531</v>
      </c>
      <c r="C52" s="139" t="s">
        <v>388</v>
      </c>
      <c r="D52" s="184">
        <f>VLOOKUP('223.3.3'!A88,'223.3.3'!A88:N156,14,FALSE)</f>
        <v>73842.832211562854</v>
      </c>
    </row>
    <row r="53" spans="1:4" ht="54" thickTop="1" thickBot="1">
      <c r="A53" s="143" t="s">
        <v>1103</v>
      </c>
      <c r="B53" s="144" t="s">
        <v>2062</v>
      </c>
      <c r="C53" s="139" t="s">
        <v>233</v>
      </c>
      <c r="D53" s="184">
        <f>VLOOKUP('230.1'!A88,'230.1'!A88:N157,14,FALSE)</f>
        <v>3478.2940580606182</v>
      </c>
    </row>
    <row r="54" spans="1:4" ht="54" thickTop="1" thickBot="1">
      <c r="A54" s="143" t="s">
        <v>1104</v>
      </c>
      <c r="B54" s="144" t="s">
        <v>1282</v>
      </c>
      <c r="C54" s="139" t="s">
        <v>233</v>
      </c>
      <c r="D54" s="184">
        <f>VLOOKUP('231.1'!A88,'231.1'!A88:N159,14,FALSE)</f>
        <v>12463.156649556449</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9128.708303546824</v>
      </c>
    </row>
    <row r="57" spans="1:4" ht="54" thickTop="1" thickBot="1">
      <c r="A57" s="143" t="s">
        <v>1535</v>
      </c>
      <c r="B57" s="144" t="s">
        <v>1536</v>
      </c>
      <c r="C57" s="139" t="s">
        <v>233</v>
      </c>
      <c r="D57" s="184">
        <f>VLOOKUP('233.10'!A88,'233.10'!A88:N162,14,FALSE)</f>
        <v>14869.564510678203</v>
      </c>
    </row>
    <row r="58" spans="1:4" ht="54" thickTop="1" thickBot="1">
      <c r="A58" s="143" t="s">
        <v>1106</v>
      </c>
      <c r="B58" s="144" t="s">
        <v>1537</v>
      </c>
      <c r="C58" s="139" t="s">
        <v>233</v>
      </c>
      <c r="D58" s="184">
        <f>VLOOKUP('234.1'!A88,'234.1'!A88:N163,14,FALSE)</f>
        <v>983.43930376469052</v>
      </c>
    </row>
    <row r="59" spans="1:4" ht="54" thickTop="1" thickBot="1">
      <c r="A59" s="143" t="s">
        <v>1540</v>
      </c>
      <c r="B59" s="144" t="s">
        <v>1541</v>
      </c>
      <c r="C59" s="139" t="s">
        <v>388</v>
      </c>
      <c r="D59" s="184">
        <f>VLOOKUP('235.1'!A88,'235.1'!A88:N164,14,FALSE)</f>
        <v>70962.842646668912</v>
      </c>
    </row>
    <row r="60" spans="1:4" ht="54" thickTop="1" thickBot="1">
      <c r="A60" s="145" t="s">
        <v>1542</v>
      </c>
      <c r="B60" s="144" t="s">
        <v>1543</v>
      </c>
      <c r="C60" s="139" t="s">
        <v>388</v>
      </c>
      <c r="D60" s="184">
        <f>VLOOKUP('235.10'!A88,'235.10'!A88:N165,14,FALSE)</f>
        <v>17176.622791026024</v>
      </c>
    </row>
    <row r="61" spans="1:4" ht="54" thickTop="1" thickBot="1">
      <c r="A61" s="145" t="s">
        <v>1544</v>
      </c>
      <c r="B61" s="144" t="s">
        <v>1545</v>
      </c>
      <c r="C61" s="139" t="s">
        <v>377</v>
      </c>
      <c r="D61" s="184">
        <f>VLOOKUP('235.11'!A88,'235.11'!A88:N166,14,FALSE)</f>
        <v>672.32774819553606</v>
      </c>
    </row>
    <row r="62" spans="1:4" ht="54" thickTop="1" thickBot="1">
      <c r="A62" s="145" t="s">
        <v>1546</v>
      </c>
      <c r="B62" s="144" t="s">
        <v>1957</v>
      </c>
      <c r="C62" s="139" t="s">
        <v>388</v>
      </c>
      <c r="D62" s="184">
        <f>VLOOKUP('236.1'!A88,'236.1'!A88:N167,14,FALSE)</f>
        <v>89134.951118808589</v>
      </c>
    </row>
    <row r="63" spans="1:4" ht="54" thickTop="1" thickBot="1">
      <c r="A63" s="145" t="s">
        <v>1549</v>
      </c>
      <c r="B63" s="144" t="s">
        <v>1958</v>
      </c>
      <c r="C63" s="139" t="s">
        <v>388</v>
      </c>
      <c r="D63" s="184">
        <f>VLOOKUP('236.10'!A87,'236.10'!A87:N168,14,FALSE)</f>
        <v>17176.622791026024</v>
      </c>
    </row>
    <row r="64" spans="1:4" ht="54" thickTop="1" thickBot="1">
      <c r="A64" s="145" t="s">
        <v>1550</v>
      </c>
      <c r="B64" s="146" t="s">
        <v>1551</v>
      </c>
      <c r="C64" s="180" t="s">
        <v>377</v>
      </c>
      <c r="D64" s="184">
        <f>VLOOKUP('236.11'!A88,'236.11'!A88:N169,14,FALSE)</f>
        <v>899.47910409728206</v>
      </c>
    </row>
    <row r="65" spans="1:4" ht="54" thickTop="1" thickBot="1">
      <c r="A65" s="143" t="s">
        <v>1107</v>
      </c>
      <c r="B65" s="144" t="s">
        <v>1283</v>
      </c>
      <c r="C65" s="139" t="s">
        <v>233</v>
      </c>
      <c r="D65" s="184">
        <f>VLOOKUP('310.1'!A87,'310.1'!A87:N170,14,FALSE)</f>
        <v>1077.912919460535</v>
      </c>
    </row>
    <row r="66" spans="1:4" ht="54" thickTop="1" thickBot="1">
      <c r="A66" s="143" t="s">
        <v>1108</v>
      </c>
      <c r="B66" s="144" t="s">
        <v>1284</v>
      </c>
      <c r="C66" s="139" t="s">
        <v>388</v>
      </c>
      <c r="D66" s="184">
        <f>VLOOKUP('311.1'!A87,'311.1'!A87:N171,14,FALSE)</f>
        <v>50961.22651056834</v>
      </c>
    </row>
    <row r="67" spans="1:4" ht="54" thickTop="1" thickBot="1">
      <c r="A67" s="143" t="s">
        <v>1109</v>
      </c>
      <c r="B67" s="144" t="s">
        <v>1285</v>
      </c>
      <c r="C67" s="139" t="s">
        <v>1082</v>
      </c>
      <c r="D67" s="184">
        <f>VLOOKUP('312.1'!A88,'312.1'!A88:N172,14,FALSE)</f>
        <v>7301.4825765644155</v>
      </c>
    </row>
    <row r="68" spans="1:4" ht="54" thickTop="1" thickBot="1">
      <c r="A68" s="143" t="s">
        <v>1110</v>
      </c>
      <c r="B68" s="144" t="s">
        <v>1286</v>
      </c>
      <c r="C68" s="139" t="s">
        <v>1082</v>
      </c>
      <c r="D68" s="184">
        <f>VLOOKUP('312.2'!A88,'312.2'!A88:N173,14,FALSE)</f>
        <v>4888.7116619054395</v>
      </c>
    </row>
    <row r="69" spans="1:4" ht="54" thickTop="1" thickBot="1">
      <c r="A69" s="143" t="s">
        <v>1111</v>
      </c>
      <c r="B69" s="144" t="s">
        <v>1287</v>
      </c>
      <c r="C69" s="139" t="s">
        <v>1548</v>
      </c>
      <c r="D69" s="184">
        <f>VLOOKUP('312.3'!A87,'312.3'!A87:N174,14,FALSE)</f>
        <v>1809.5555397175799</v>
      </c>
    </row>
    <row r="70" spans="1:4" ht="54" thickTop="1" thickBot="1">
      <c r="A70" s="143" t="s">
        <v>1112</v>
      </c>
      <c r="B70" s="144" t="s">
        <v>1288</v>
      </c>
      <c r="C70" s="139" t="s">
        <v>388</v>
      </c>
      <c r="D70" s="185">
        <f>VLOOKUP('312.4'!A88,'312.4'!A88:N175,14,FALSE)</f>
        <v>50953.850136483015</v>
      </c>
    </row>
    <row r="71" spans="1:4" ht="54" thickTop="1" thickBot="1">
      <c r="A71" s="143" t="s">
        <v>1113</v>
      </c>
      <c r="B71" s="144" t="s">
        <v>1553</v>
      </c>
      <c r="C71" s="139" t="s">
        <v>388</v>
      </c>
      <c r="D71" s="185">
        <f>VLOOKUP('320.1'!A88,'320.1'!A88:N176,14,FALSE)</f>
        <v>64198.989883305607</v>
      </c>
    </row>
    <row r="72" spans="1:4" ht="54" thickTop="1" thickBot="1">
      <c r="A72" s="143" t="s">
        <v>1114</v>
      </c>
      <c r="B72" s="144" t="s">
        <v>1554</v>
      </c>
      <c r="C72" s="139" t="s">
        <v>388</v>
      </c>
      <c r="D72" s="185">
        <f>VLOOKUP('320.2'!A88,'320.2'!A88:N177,14,FALSE)</f>
        <v>63972.163046680187</v>
      </c>
    </row>
    <row r="73" spans="1:4" ht="54" thickTop="1" thickBot="1">
      <c r="A73" s="143" t="s">
        <v>1557</v>
      </c>
      <c r="B73" s="144" t="s">
        <v>1558</v>
      </c>
      <c r="C73" s="139" t="s">
        <v>388</v>
      </c>
      <c r="D73" s="185">
        <f>VLOOKUP('320.3'!A88,'320.3'!A88:N178,14,FALSE)</f>
        <v>63256.344255266107</v>
      </c>
    </row>
    <row r="74" spans="1:4" ht="54" thickTop="1" thickBot="1">
      <c r="A74" s="143" t="s">
        <v>1559</v>
      </c>
      <c r="B74" s="144" t="s">
        <v>1560</v>
      </c>
      <c r="C74" s="139" t="s">
        <v>388</v>
      </c>
      <c r="D74" s="185">
        <f>VLOOKUP('320.4'!A88,'320.4'!A88:N179,14,FALSE)</f>
        <v>76641.037239820871</v>
      </c>
    </row>
    <row r="75" spans="1:4" ht="54" thickTop="1" thickBot="1">
      <c r="A75" s="143" t="s">
        <v>1561</v>
      </c>
      <c r="B75" s="144" t="s">
        <v>1562</v>
      </c>
      <c r="C75" s="139" t="s">
        <v>388</v>
      </c>
      <c r="D75" s="185">
        <f>VLOOKUP('320.5'!A88,'320.5'!A88:N180,14,FALSE)</f>
        <v>76414.210403195466</v>
      </c>
    </row>
    <row r="76" spans="1:4" ht="54" thickTop="1" thickBot="1">
      <c r="A76" s="143" t="s">
        <v>1563</v>
      </c>
      <c r="B76" s="144" t="s">
        <v>1564</v>
      </c>
      <c r="C76" s="139" t="s">
        <v>388</v>
      </c>
      <c r="D76" s="185">
        <f>VLOOKUP('320.6'!A88,'320.6'!A88:N181,14,FALSE)</f>
        <v>75698.391611781379</v>
      </c>
    </row>
    <row r="77" spans="1:4" ht="54" thickTop="1" thickBot="1">
      <c r="A77" s="143" t="s">
        <v>1115</v>
      </c>
      <c r="B77" s="144" t="s">
        <v>1565</v>
      </c>
      <c r="C77" s="139" t="s">
        <v>388</v>
      </c>
      <c r="D77" s="185">
        <f>VLOOKUP('330.1'!A88,'330.1'!A88:N182,14,FALSE)</f>
        <v>78625.01173466102</v>
      </c>
    </row>
    <row r="78" spans="1:4" ht="54" thickTop="1" thickBot="1">
      <c r="A78" s="145" t="s">
        <v>1116</v>
      </c>
      <c r="B78" s="144" t="s">
        <v>1566</v>
      </c>
      <c r="C78" s="139" t="s">
        <v>388</v>
      </c>
      <c r="D78" s="185">
        <f>VLOOKUP('330.2'!A88,'330.1'!A88:N183,14,FALSE)</f>
        <v>78625.01173466102</v>
      </c>
    </row>
    <row r="79" spans="1:4" ht="54" thickTop="1" thickBot="1">
      <c r="A79" s="145" t="s">
        <v>1567</v>
      </c>
      <c r="B79" s="146" t="s">
        <v>1568</v>
      </c>
      <c r="C79" s="139" t="s">
        <v>388</v>
      </c>
      <c r="D79" s="185">
        <f>VLOOKUP('330.3'!A88,'330.3'!A88:N184,14,FALSE)</f>
        <v>72935.015712292254</v>
      </c>
    </row>
    <row r="80" spans="1:4" ht="54" thickTop="1" thickBot="1">
      <c r="A80" s="145" t="s">
        <v>1569</v>
      </c>
      <c r="B80" s="146" t="s">
        <v>1570</v>
      </c>
      <c r="C80" s="139" t="s">
        <v>388</v>
      </c>
      <c r="D80" s="185">
        <f>VLOOKUP('330.4'!A88,'330.4'!A88:N185,14,FALSE)</f>
        <v>91067.05909117627</v>
      </c>
    </row>
    <row r="81" spans="1:4" ht="54" thickTop="1" thickBot="1">
      <c r="A81" s="145" t="s">
        <v>1571</v>
      </c>
      <c r="B81" s="146" t="s">
        <v>1572</v>
      </c>
      <c r="C81" s="139" t="s">
        <v>388</v>
      </c>
      <c r="D81" s="185">
        <f>VLOOKUP('330.5'!A88,'330.5'!A88:N186,14,FALSE)</f>
        <v>87005.712261944136</v>
      </c>
    </row>
    <row r="82" spans="1:4" ht="54" thickTop="1" thickBot="1">
      <c r="A82" s="145" t="s">
        <v>1573</v>
      </c>
      <c r="B82" s="146" t="s">
        <v>1574</v>
      </c>
      <c r="C82" s="139" t="s">
        <v>388</v>
      </c>
      <c r="D82" s="185">
        <f>VLOOKUP('330.6'!A88,'330.6'!A88:N187,14,FALSE)</f>
        <v>85377.063068807518</v>
      </c>
    </row>
    <row r="83" spans="1:4" ht="54" thickTop="1" thickBot="1">
      <c r="A83" s="143" t="s">
        <v>1117</v>
      </c>
      <c r="B83" s="144" t="s">
        <v>1575</v>
      </c>
      <c r="C83" s="139" t="s">
        <v>388</v>
      </c>
      <c r="D83" s="185">
        <f>VLOOKUP('340.1'!A88,'340.1'!A88:N188,14,FALSE)</f>
        <v>81095.081273816424</v>
      </c>
    </row>
    <row r="84" spans="1:4" ht="54" thickTop="1" thickBot="1">
      <c r="A84" s="143" t="s">
        <v>1118</v>
      </c>
      <c r="B84" s="144" t="s">
        <v>1576</v>
      </c>
      <c r="C84" s="139" t="s">
        <v>388</v>
      </c>
      <c r="D84" s="185">
        <f>VLOOKUP('340.2'!A88,'340.2'!A88:N190,14,FALSE)</f>
        <v>75623.931252307986</v>
      </c>
    </row>
    <row r="85" spans="1:4" ht="54" thickTop="1" thickBot="1">
      <c r="A85" s="143" t="s">
        <v>1119</v>
      </c>
      <c r="B85" s="144" t="s">
        <v>1577</v>
      </c>
      <c r="C85" s="139" t="s">
        <v>388</v>
      </c>
      <c r="D85" s="185">
        <f>VLOOKUP('340.3'!A88,'340.3'!A88:N191,14,FALSE)</f>
        <v>75623.931252307986</v>
      </c>
    </row>
    <row r="86" spans="1:4" ht="54" thickTop="1" thickBot="1">
      <c r="A86" s="143" t="s">
        <v>1578</v>
      </c>
      <c r="B86" s="144" t="s">
        <v>2127</v>
      </c>
      <c r="C86" s="139" t="s">
        <v>388</v>
      </c>
      <c r="D86" s="185">
        <f>VLOOKUP('350.1'!A88,'350.1'!A88:N192,14,FALSE)</f>
        <v>136784.17633285269</v>
      </c>
    </row>
    <row r="87" spans="1:4" ht="54" thickTop="1" thickBot="1">
      <c r="A87" s="203" t="s">
        <v>1579</v>
      </c>
      <c r="B87" s="144" t="s">
        <v>2128</v>
      </c>
      <c r="C87" s="139" t="s">
        <v>388</v>
      </c>
      <c r="D87" s="185">
        <f>VLOOKUP('350.2'!A88,'350.2'!A88:N193,14,FALSE)</f>
        <v>132722.82950362054</v>
      </c>
    </row>
    <row r="88" spans="1:4" ht="54" thickTop="1" thickBot="1">
      <c r="A88" s="145" t="s">
        <v>1580</v>
      </c>
      <c r="B88" s="146" t="s">
        <v>1581</v>
      </c>
      <c r="C88" s="139" t="s">
        <v>388</v>
      </c>
      <c r="D88" s="185">
        <f>VLOOKUP('350.3'!A88,'350.3'!A88:N194,14,FALSE)</f>
        <v>136784.17633285269</v>
      </c>
    </row>
    <row r="89" spans="1:4" ht="54" thickTop="1" thickBot="1">
      <c r="A89" s="143" t="s">
        <v>1582</v>
      </c>
      <c r="B89" s="144" t="s">
        <v>1583</v>
      </c>
      <c r="C89" s="139" t="s">
        <v>388</v>
      </c>
      <c r="D89" s="185">
        <f>VLOOKUP('350.4'!A88,'350.4'!A88:N195,14,FALSE)</f>
        <v>132722.82950362054</v>
      </c>
    </row>
    <row r="90" spans="1:4" ht="54" thickTop="1" thickBot="1">
      <c r="A90" s="145" t="s">
        <v>1584</v>
      </c>
      <c r="B90" s="146" t="s">
        <v>1585</v>
      </c>
      <c r="C90" s="139" t="s">
        <v>388</v>
      </c>
      <c r="D90" s="185">
        <f>VLOOKUP('350.10'!A88,'350.10'!A88:N196,14,FALSE)</f>
        <v>76274.67899525445</v>
      </c>
    </row>
    <row r="91" spans="1:4" ht="54" thickTop="1" thickBot="1">
      <c r="A91" s="145" t="s">
        <v>1586</v>
      </c>
      <c r="B91" s="146" t="s">
        <v>1587</v>
      </c>
      <c r="C91" s="139" t="s">
        <v>388</v>
      </c>
      <c r="D91" s="185">
        <f>VLOOKUP('350.11'!A88,'350.11'!A88:N197,14,FALSE)</f>
        <v>72213.332166022286</v>
      </c>
    </row>
    <row r="92" spans="1:4" ht="54" thickTop="1" thickBot="1">
      <c r="A92" s="145" t="s">
        <v>1588</v>
      </c>
      <c r="B92" s="146" t="s">
        <v>1589</v>
      </c>
      <c r="C92" s="139" t="s">
        <v>388</v>
      </c>
      <c r="D92" s="185">
        <f>VLOOKUP('350.12'!A88,'350.12'!A88:N198,14,FALSE)</f>
        <v>76274.67899525445</v>
      </c>
    </row>
    <row r="93" spans="1:4" ht="54" thickTop="1" thickBot="1">
      <c r="A93" s="145" t="s">
        <v>1590</v>
      </c>
      <c r="B93" s="146" t="s">
        <v>1591</v>
      </c>
      <c r="C93" s="139" t="s">
        <v>388</v>
      </c>
      <c r="D93" s="185">
        <f>VLOOKUP('350.13'!A88,'350.13'!A88:N199,14,FALSE)</f>
        <v>72213.332166022286</v>
      </c>
    </row>
    <row r="94" spans="1:4" ht="54" thickTop="1" thickBot="1">
      <c r="A94" s="143" t="s">
        <v>1592</v>
      </c>
      <c r="B94" s="144" t="s">
        <v>1593</v>
      </c>
      <c r="C94" s="139" t="s">
        <v>1082</v>
      </c>
      <c r="D94" s="185">
        <f>VLOOKUP('350.14'!A88,'350.14'!A88:N200,14,FALSE)</f>
        <v>672.32774819553606</v>
      </c>
    </row>
    <row r="95" spans="1:4" ht="54" thickTop="1" thickBot="1">
      <c r="A95" s="145" t="s">
        <v>1594</v>
      </c>
      <c r="B95" s="146" t="s">
        <v>1595</v>
      </c>
      <c r="C95" s="139" t="s">
        <v>388</v>
      </c>
      <c r="D95" s="185">
        <f>VLOOKUP('351.1'!A88,'351.1'!A88:N201,14,FALSE)</f>
        <v>132722.82950362054</v>
      </c>
    </row>
    <row r="96" spans="1:4" ht="54" thickTop="1" thickBot="1">
      <c r="A96" s="145" t="s">
        <v>1596</v>
      </c>
      <c r="B96" s="146" t="s">
        <v>1597</v>
      </c>
      <c r="C96" s="139" t="s">
        <v>388</v>
      </c>
      <c r="D96" s="185">
        <f>VLOOKUP('351.2'!A88,'351.2'!A88:N202,14,FALSE)</f>
        <v>132722.82950362054</v>
      </c>
    </row>
    <row r="97" spans="1:4" ht="54" thickTop="1" thickBot="1">
      <c r="A97" s="145" t="s">
        <v>1598</v>
      </c>
      <c r="B97" s="146" t="s">
        <v>1599</v>
      </c>
      <c r="C97" s="139" t="s">
        <v>388</v>
      </c>
      <c r="D97" s="185">
        <f>VLOOKUP('351.10'!A88,'351.10'!A88:N203,14,FALSE)</f>
        <v>72213.332166022286</v>
      </c>
    </row>
    <row r="98" spans="1:4" ht="54" thickTop="1" thickBot="1">
      <c r="A98" s="145" t="s">
        <v>1600</v>
      </c>
      <c r="B98" s="146" t="s">
        <v>1601</v>
      </c>
      <c r="C98" s="139" t="s">
        <v>388</v>
      </c>
      <c r="D98" s="185">
        <f>VLOOKUP('351.11'!A88,'351.11'!A88:N204,14,FALSE)</f>
        <v>72213.332166022286</v>
      </c>
    </row>
    <row r="99" spans="1:4" ht="54" thickTop="1" thickBot="1">
      <c r="A99" s="145" t="s">
        <v>1602</v>
      </c>
      <c r="B99" s="146" t="s">
        <v>1603</v>
      </c>
      <c r="C99" s="139" t="s">
        <v>1082</v>
      </c>
      <c r="D99" s="185">
        <f>VLOOKUP('351.12'!A88,'351.12'!A88:N205,14,FALSE)</f>
        <v>672.32774819553606</v>
      </c>
    </row>
    <row r="100" spans="1:4" ht="54" thickTop="1" thickBot="1">
      <c r="A100" s="145" t="s">
        <v>1606</v>
      </c>
      <c r="B100" s="146" t="s">
        <v>1604</v>
      </c>
      <c r="C100" s="139" t="s">
        <v>1082</v>
      </c>
      <c r="D100" s="185">
        <f>VLOOKUP('410.1'!A88,'410.1'!A88:N206,14,FALSE)</f>
        <v>1418.7285635869225</v>
      </c>
    </row>
    <row r="101" spans="1:4" ht="54" thickTop="1" thickBot="1">
      <c r="A101" s="145" t="s">
        <v>1607</v>
      </c>
      <c r="B101" s="146" t="s">
        <v>1605</v>
      </c>
      <c r="C101" s="139" t="s">
        <v>1082</v>
      </c>
      <c r="D101" s="185">
        <f>VLOOKUP('410.2'!A88,'410.2'!A88:N207,14,FALSE)</f>
        <v>2023.9361924955037</v>
      </c>
    </row>
    <row r="102" spans="1:4" ht="54" thickTop="1" thickBot="1">
      <c r="A102" s="145" t="s">
        <v>1609</v>
      </c>
      <c r="B102" s="146" t="s">
        <v>1608</v>
      </c>
      <c r="C102" s="139" t="s">
        <v>377</v>
      </c>
      <c r="D102" s="185">
        <f>VLOOKUP('410.3'!A88,'410.3'!A88:N208,14,FALSE)</f>
        <v>2584.8154248433966</v>
      </c>
    </row>
    <row r="103" spans="1:4" ht="54" thickTop="1" thickBot="1">
      <c r="A103" s="145" t="s">
        <v>1611</v>
      </c>
      <c r="B103" s="146" t="s">
        <v>1610</v>
      </c>
      <c r="C103" s="139" t="s">
        <v>1548</v>
      </c>
      <c r="D103" s="185">
        <f>VLOOKUP('411.1'!A88,'411.1'!A88:N209,14,FALSE)</f>
        <v>2358.4673026503942</v>
      </c>
    </row>
    <row r="104" spans="1:4" ht="54" thickTop="1" thickBot="1">
      <c r="A104" s="143" t="s">
        <v>1120</v>
      </c>
      <c r="B104" s="144" t="s">
        <v>2064</v>
      </c>
      <c r="C104" s="139" t="s">
        <v>1548</v>
      </c>
      <c r="D104" s="185">
        <f>VLOOKUP('411.2'!A88,'411.2'!A88:N210,14,FALSE)</f>
        <v>2441.9222912362093</v>
      </c>
    </row>
    <row r="105" spans="1:4" ht="54" thickTop="1" thickBot="1">
      <c r="A105" s="143" t="s">
        <v>1121</v>
      </c>
      <c r="B105" s="144" t="s">
        <v>2160</v>
      </c>
      <c r="C105" s="139" t="s">
        <v>1548</v>
      </c>
      <c r="D105" s="185">
        <f>VLOOKUP('411.3'!A88,'411.3'!A88:N211,14,FALSE)</f>
        <v>2874.4553769688614</v>
      </c>
    </row>
    <row r="106" spans="1:4" ht="54" thickTop="1" thickBot="1">
      <c r="A106" s="143" t="s">
        <v>1612</v>
      </c>
      <c r="B106" s="144" t="s">
        <v>2161</v>
      </c>
      <c r="C106" s="139" t="s">
        <v>1548</v>
      </c>
      <c r="D106" s="185">
        <f>VLOOKUP('411.4'!A88,'411.4'!A88:N212,14,FALSE)</f>
        <v>2337.852540039029</v>
      </c>
    </row>
    <row r="107" spans="1:4" ht="54" thickTop="1" thickBot="1">
      <c r="A107" s="143" t="s">
        <v>1619</v>
      </c>
      <c r="B107" s="199" t="s">
        <v>1690</v>
      </c>
      <c r="C107" s="139" t="s">
        <v>1082</v>
      </c>
      <c r="D107" s="185">
        <f>VLOOKUP('413.1'!A88,'413.1'!A88:N213,14,FALSE)</f>
        <v>2110.0768901076494</v>
      </c>
    </row>
    <row r="108" spans="1:4" ht="54" thickTop="1" thickBot="1">
      <c r="A108" s="143" t="s">
        <v>1621</v>
      </c>
      <c r="B108" s="144" t="s">
        <v>1691</v>
      </c>
      <c r="C108" s="139" t="s">
        <v>1082</v>
      </c>
      <c r="D108" s="185">
        <f>VLOOKUP('413.2'!A88,'413.2'!A88:N214,14,FALSE)</f>
        <v>2139.6467691042908</v>
      </c>
    </row>
    <row r="109" spans="1:4" ht="54" thickTop="1" thickBot="1">
      <c r="A109" s="143" t="s">
        <v>1623</v>
      </c>
      <c r="B109" s="144" t="s">
        <v>1692</v>
      </c>
      <c r="C109" s="139" t="s">
        <v>1082</v>
      </c>
      <c r="D109" s="185">
        <f>VLOOKUP('413.3'!A88,'413.3'!A88:N215,14,FALSE)</f>
        <v>2203.2845433705234</v>
      </c>
    </row>
    <row r="110" spans="1:4" ht="54" thickTop="1" thickBot="1">
      <c r="A110" s="143" t="s">
        <v>1122</v>
      </c>
      <c r="B110" s="144" t="s">
        <v>1289</v>
      </c>
      <c r="C110" s="139" t="s">
        <v>1082</v>
      </c>
      <c r="D110" s="185">
        <f>VLOOKUP('414.1'!A88,'414.1'!A88:N216,14,FALSE)</f>
        <v>4154.1154623119137</v>
      </c>
    </row>
    <row r="111" spans="1:4" ht="54" thickTop="1" thickBot="1">
      <c r="A111" s="143" t="s">
        <v>1123</v>
      </c>
      <c r="B111" s="144" t="s">
        <v>2065</v>
      </c>
      <c r="C111" s="139" t="s">
        <v>1082</v>
      </c>
      <c r="D111" s="185">
        <f>VLOOKUP('414.2'!A88,'414.2'!A88:N217,14,FALSE)</f>
        <v>4348.451500471424</v>
      </c>
    </row>
    <row r="112" spans="1:4" ht="54" thickTop="1" thickBot="1">
      <c r="A112" s="143" t="s">
        <v>1124</v>
      </c>
      <c r="B112" s="144" t="s">
        <v>2066</v>
      </c>
      <c r="C112" s="139" t="s">
        <v>1082</v>
      </c>
      <c r="D112" s="185">
        <f>VLOOKUP('414.3'!A88,'414.3'!A88:N218,14,FALSE)</f>
        <v>4348.451500471424</v>
      </c>
    </row>
    <row r="113" spans="1:4" ht="54" thickTop="1" thickBot="1">
      <c r="A113" s="143" t="s">
        <v>1125</v>
      </c>
      <c r="B113" s="144" t="s">
        <v>1290</v>
      </c>
      <c r="C113" s="139" t="s">
        <v>1082</v>
      </c>
      <c r="D113" s="185">
        <f>VLOOKUP('414.4'!A88,'414.4'!A88:N219,14,FALSE)</f>
        <v>3458.7273970330853</v>
      </c>
    </row>
    <row r="114" spans="1:4" ht="54" thickTop="1" thickBot="1">
      <c r="A114" s="143" t="s">
        <v>1126</v>
      </c>
      <c r="B114" s="144" t="s">
        <v>1291</v>
      </c>
      <c r="C114" s="139" t="s">
        <v>1082</v>
      </c>
      <c r="D114" s="185">
        <f>VLOOKUP('414.5'!A88,'414.5'!A88:N220,14,FALSE)</f>
        <v>3580.212603742234</v>
      </c>
    </row>
    <row r="115" spans="1:4" ht="54" thickTop="1" thickBot="1">
      <c r="A115" s="143" t="s">
        <v>1630</v>
      </c>
      <c r="B115" s="144" t="s">
        <v>2162</v>
      </c>
      <c r="C115" s="139" t="s">
        <v>1082</v>
      </c>
      <c r="D115" s="185">
        <f>VLOOKUP('414.6'!A88,'414.6'!A88:N221,14,FALSE)</f>
        <v>2574.6910985778491</v>
      </c>
    </row>
    <row r="116" spans="1:4" ht="54" thickTop="1" thickBot="1">
      <c r="A116" s="143" t="s">
        <v>1127</v>
      </c>
      <c r="B116" s="144" t="s">
        <v>2067</v>
      </c>
      <c r="C116" s="139" t="s">
        <v>1548</v>
      </c>
      <c r="D116" s="185">
        <f>VLOOKUP('415.1'!A88,'415.1'!A88:N222,14,FALSE)</f>
        <v>2107.0418558467641</v>
      </c>
    </row>
    <row r="117" spans="1:4" ht="54" thickTop="1" thickBot="1">
      <c r="A117" s="143" t="s">
        <v>1128</v>
      </c>
      <c r="B117" s="144" t="s">
        <v>2164</v>
      </c>
      <c r="C117" s="139" t="s">
        <v>233</v>
      </c>
      <c r="D117" s="185">
        <f>VLOOKUP('420.1'!A87,'420.1'!A87:N223,14,FALSE)</f>
        <v>2853.0482580859261</v>
      </c>
    </row>
    <row r="118" spans="1:4" ht="54" thickTop="1" thickBot="1">
      <c r="A118" s="143" t="s">
        <v>1129</v>
      </c>
      <c r="B118" s="144" t="s">
        <v>2163</v>
      </c>
      <c r="C118" s="148" t="s">
        <v>233</v>
      </c>
      <c r="D118" s="185">
        <f>VLOOKUP('420.2 '!A88,'420.2 '!A59:N107,14,FALSE)</f>
        <v>2851.9092027949782</v>
      </c>
    </row>
    <row r="119" spans="1:4" ht="54" thickTop="1" thickBot="1">
      <c r="A119" s="143" t="s">
        <v>1635</v>
      </c>
      <c r="B119" s="144" t="s">
        <v>1636</v>
      </c>
      <c r="C119" s="139" t="s">
        <v>233</v>
      </c>
      <c r="D119" s="185">
        <f>VLOOKUP('420.3'!A88,'420.3'!A88:N225,14,FALSE)</f>
        <v>2612.8478939323968</v>
      </c>
    </row>
    <row r="120" spans="1:4" ht="54" thickTop="1" thickBot="1">
      <c r="A120" s="143" t="s">
        <v>1130</v>
      </c>
      <c r="B120" s="144" t="s">
        <v>1292</v>
      </c>
      <c r="C120" s="139" t="s">
        <v>233</v>
      </c>
      <c r="D120" s="185">
        <f>VLOOKUP('421.1'!A88,'421.1'!A88:N226,14,FALSE)</f>
        <v>1571.9325204162842</v>
      </c>
    </row>
    <row r="121" spans="1:4" ht="54" thickTop="1" thickBot="1">
      <c r="A121" s="143" t="s">
        <v>1131</v>
      </c>
      <c r="B121" s="144" t="s">
        <v>1293</v>
      </c>
      <c r="C121" s="139" t="s">
        <v>233</v>
      </c>
      <c r="D121" s="185">
        <f>VLOOKUP('421.2'!A88,'421.2'!A88:N227,14,FALSE)</f>
        <v>1612.7312322032108</v>
      </c>
    </row>
    <row r="122" spans="1:4" ht="54" thickTop="1" thickBot="1">
      <c r="A122" s="143" t="s">
        <v>1132</v>
      </c>
      <c r="B122" s="144" t="s">
        <v>2068</v>
      </c>
      <c r="C122" s="139" t="s">
        <v>233</v>
      </c>
      <c r="D122" s="185">
        <f>VLOOKUP('421.3'!A88,'421.3'!A88:N228,14,FALSE)</f>
        <v>1642.0597977406896</v>
      </c>
    </row>
    <row r="123" spans="1:4" ht="54" thickTop="1" thickBot="1">
      <c r="A123" s="143" t="s">
        <v>1133</v>
      </c>
      <c r="B123" s="144" t="s">
        <v>2069</v>
      </c>
      <c r="C123" s="139" t="s">
        <v>233</v>
      </c>
      <c r="D123" s="185">
        <f>VLOOKUP('421.4'!A88,'421.4'!A88:N229,14,FALSE)</f>
        <v>1684.2994073567813</v>
      </c>
    </row>
    <row r="124" spans="1:4" ht="54" thickTop="1" thickBot="1">
      <c r="A124" s="143" t="s">
        <v>1640</v>
      </c>
      <c r="B124" s="146" t="s">
        <v>1641</v>
      </c>
      <c r="C124" s="139" t="s">
        <v>233</v>
      </c>
      <c r="D124" s="185">
        <f>VLOOKUP('430.1.1'!A87,'430.1.1'!A87:N230,14,FALSE)</f>
        <v>6994.3980001081327</v>
      </c>
    </row>
    <row r="125" spans="1:4" ht="54" thickTop="1" thickBot="1">
      <c r="A125" s="143" t="s">
        <v>1642</v>
      </c>
      <c r="B125" s="144" t="s">
        <v>1643</v>
      </c>
      <c r="C125" s="139" t="s">
        <v>233</v>
      </c>
      <c r="D125" s="185">
        <f>VLOOKUP('430.1.2'!A88,'430.1.2'!A88:N231,14,FALSE)</f>
        <v>5850.4834341602955</v>
      </c>
    </row>
    <row r="126" spans="1:4" ht="54" thickTop="1" thickBot="1">
      <c r="A126" s="143" t="s">
        <v>1644</v>
      </c>
      <c r="B126" s="144" t="s">
        <v>1693</v>
      </c>
      <c r="C126" s="139" t="s">
        <v>233</v>
      </c>
      <c r="D126" s="185">
        <f>VLOOKUP('430.2.1'!A88,'430.2.1'!A88:N232,14,FALSE)</f>
        <v>6994.3980001081327</v>
      </c>
    </row>
    <row r="127" spans="1:4" ht="54" thickTop="1" thickBot="1">
      <c r="A127" s="143" t="s">
        <v>1646</v>
      </c>
      <c r="B127" s="144" t="s">
        <v>1694</v>
      </c>
      <c r="C127" s="139" t="s">
        <v>233</v>
      </c>
      <c r="D127" s="185">
        <f>VLOOKUP('430.2.2'!A88,'430.2.2'!A88:N233,14,FALSE)</f>
        <v>5850.4834341602955</v>
      </c>
    </row>
    <row r="128" spans="1:4" ht="54" thickTop="1" thickBot="1">
      <c r="A128" s="143" t="s">
        <v>1647</v>
      </c>
      <c r="B128" s="144" t="s">
        <v>1695</v>
      </c>
      <c r="C128" s="139" t="s">
        <v>233</v>
      </c>
      <c r="D128" s="185">
        <f>VLOOKUP('431.1.1'!A88,'431.1.1'!A88:N234,14,FALSE)</f>
        <v>14501.947482977686</v>
      </c>
    </row>
    <row r="129" spans="1:4" ht="54" thickTop="1" thickBot="1">
      <c r="A129" s="143" t="s">
        <v>1649</v>
      </c>
      <c r="B129" s="144" t="s">
        <v>1696</v>
      </c>
      <c r="C129" s="139" t="s">
        <v>233</v>
      </c>
      <c r="D129" s="185">
        <f>VLOOKUP('431.1.2'!A88,'431.1.2'!A88:N235,14,FALSE)</f>
        <v>11577.977934312094</v>
      </c>
    </row>
    <row r="130" spans="1:4" ht="54" thickTop="1" thickBot="1">
      <c r="A130" s="143" t="s">
        <v>1652</v>
      </c>
      <c r="B130" s="144" t="s">
        <v>1697</v>
      </c>
      <c r="C130" s="139" t="s">
        <v>233</v>
      </c>
      <c r="D130" s="185">
        <f>VLOOKUP('431.2.1'!A88,'431.2.1'!A88:N236,14,FALSE)</f>
        <v>15176.278733313551</v>
      </c>
    </row>
    <row r="131" spans="1:4" ht="54" thickTop="1" thickBot="1">
      <c r="A131" s="143" t="s">
        <v>1653</v>
      </c>
      <c r="B131" s="144" t="s">
        <v>1698</v>
      </c>
      <c r="C131" s="139" t="s">
        <v>233</v>
      </c>
      <c r="D131" s="185">
        <f>VLOOKUP('431.2.2'!A88,'431.2.2'!A88:N237,14,FALSE)</f>
        <v>12093.2687954178</v>
      </c>
    </row>
    <row r="132" spans="1:4" ht="54" thickTop="1" thickBot="1">
      <c r="A132" s="143" t="s">
        <v>1134</v>
      </c>
      <c r="B132" s="144" t="s">
        <v>1294</v>
      </c>
      <c r="C132" s="139" t="s">
        <v>233</v>
      </c>
      <c r="D132" s="185">
        <f>VLOOKUP('432.1'!A88,'432.1'!A88:N238,14,FALSE)</f>
        <v>4988.8819123143749</v>
      </c>
    </row>
    <row r="133" spans="1:4" ht="54" thickTop="1" thickBot="1">
      <c r="A133" s="143" t="s">
        <v>1135</v>
      </c>
      <c r="B133" s="144" t="s">
        <v>2070</v>
      </c>
      <c r="C133" s="139" t="s">
        <v>233</v>
      </c>
      <c r="D133" s="185">
        <f>VLOOKUP('432.2'!A88,'432.2'!A88:N239,14,FALSE)</f>
        <v>4875.5521573506894</v>
      </c>
    </row>
    <row r="134" spans="1:4" ht="54" thickTop="1" thickBot="1">
      <c r="A134" s="143" t="s">
        <v>1136</v>
      </c>
      <c r="B134" s="144" t="s">
        <v>2071</v>
      </c>
      <c r="C134" s="139" t="s">
        <v>233</v>
      </c>
      <c r="D134" s="185">
        <f>VLOOKUP('433.1'!A88,'433.1'!A88:N240,14,FALSE)</f>
        <v>4608.3247789556408</v>
      </c>
    </row>
    <row r="135" spans="1:4" ht="54" thickTop="1" thickBot="1">
      <c r="A135" s="143" t="s">
        <v>1137</v>
      </c>
      <c r="B135" s="144" t="s">
        <v>2072</v>
      </c>
      <c r="C135" s="139" t="s">
        <v>233</v>
      </c>
      <c r="D135" s="185">
        <f>VLOOKUP('433.2'!A88,'433.2'!A88:N241,14,FALSE)</f>
        <v>4317.4282451271356</v>
      </c>
    </row>
    <row r="136" spans="1:4" ht="54" thickTop="1" thickBot="1">
      <c r="A136" s="143" t="s">
        <v>1138</v>
      </c>
      <c r="B136" s="144" t="s">
        <v>2073</v>
      </c>
      <c r="C136" s="139" t="s">
        <v>233</v>
      </c>
      <c r="D136" s="185">
        <f>VLOOKUP('433.3'!A88,'433.3'!A88:N242,14,FALSE)</f>
        <v>5050.8790744755324</v>
      </c>
    </row>
    <row r="137" spans="1:4" ht="54" thickTop="1" thickBot="1">
      <c r="A137" s="143" t="s">
        <v>1139</v>
      </c>
      <c r="B137" s="144" t="s">
        <v>1295</v>
      </c>
      <c r="C137" s="139" t="s">
        <v>233</v>
      </c>
      <c r="D137" s="185">
        <f>VLOOKUP('433.4'!A88,'433.4'!A88:N243,14,FALSE)</f>
        <v>3297.2787573226801</v>
      </c>
    </row>
    <row r="138" spans="1:4" ht="54" thickTop="1" thickBot="1">
      <c r="A138" s="143" t="s">
        <v>1140</v>
      </c>
      <c r="B138" s="144" t="s">
        <v>2074</v>
      </c>
      <c r="C138" s="139" t="s">
        <v>233</v>
      </c>
      <c r="D138" s="185">
        <f>VLOOKUP('433.5'!A88,'433.5'!A88:N244,14,FALSE)</f>
        <v>5393.1064279655202</v>
      </c>
    </row>
    <row r="139" spans="1:4" ht="54" thickTop="1" thickBot="1">
      <c r="A139" s="143" t="s">
        <v>1141</v>
      </c>
      <c r="B139" s="144" t="s">
        <v>2075</v>
      </c>
      <c r="C139" s="139" t="s">
        <v>233</v>
      </c>
      <c r="D139" s="185">
        <f>VLOOKUP('433.6'!A88,'433.6'!A88:N245,14,FALSE)</f>
        <v>5074.4406973258965</v>
      </c>
    </row>
    <row r="140" spans="1:4" ht="54" thickTop="1" thickBot="1">
      <c r="A140" s="143" t="s">
        <v>1142</v>
      </c>
      <c r="B140" s="144" t="s">
        <v>2076</v>
      </c>
      <c r="C140" s="139" t="s">
        <v>233</v>
      </c>
      <c r="D140" s="185">
        <f>VLOOKUP('433.7'!A88,'433.7'!A88:N246,14,FALSE)</f>
        <v>5968.4699256255471</v>
      </c>
    </row>
    <row r="141" spans="1:4" ht="54" thickTop="1" thickBot="1">
      <c r="A141" s="143" t="s">
        <v>1143</v>
      </c>
      <c r="B141" s="144" t="s">
        <v>1296</v>
      </c>
      <c r="C141" s="139" t="s">
        <v>233</v>
      </c>
      <c r="D141" s="185">
        <f>VLOOKUP('433.8'!A88,'433.8'!A88:N247,14,FALSE)</f>
        <v>3870.7730392914382</v>
      </c>
    </row>
    <row r="142" spans="1:4" ht="54" thickTop="1" thickBot="1">
      <c r="A142" s="143" t="s">
        <v>1144</v>
      </c>
      <c r="B142" s="144" t="s">
        <v>2077</v>
      </c>
      <c r="C142" s="139" t="s">
        <v>388</v>
      </c>
      <c r="D142" s="185">
        <f>VLOOKUP('440.1'!A89,'440.1'!A89:N248,14,FALSE)</f>
        <v>202425.00119915151</v>
      </c>
    </row>
    <row r="143" spans="1:4" ht="54" thickTop="1" thickBot="1">
      <c r="A143" s="143" t="s">
        <v>1145</v>
      </c>
      <c r="B143" s="144" t="s">
        <v>2078</v>
      </c>
      <c r="C143" s="139" t="s">
        <v>388</v>
      </c>
      <c r="D143" s="185">
        <f>VLOOKUP('440.2'!A93,'440.2'!A93:N250,14,FALSE)</f>
        <v>202425.00119915151</v>
      </c>
    </row>
    <row r="144" spans="1:4" ht="54" thickTop="1" thickBot="1">
      <c r="A144" s="143" t="s">
        <v>1146</v>
      </c>
      <c r="B144" s="144" t="s">
        <v>2079</v>
      </c>
      <c r="C144" s="139" t="s">
        <v>388</v>
      </c>
      <c r="D144" s="185">
        <f>VLOOKUP('440.3'!A93,'440.3'!A93:N252,14,FALSE)</f>
        <v>202425.00119915151</v>
      </c>
    </row>
    <row r="145" spans="1:4" ht="54" thickTop="1" thickBot="1">
      <c r="A145" s="143" t="s">
        <v>1147</v>
      </c>
      <c r="B145" s="144" t="s">
        <v>1297</v>
      </c>
      <c r="C145" s="139" t="s">
        <v>388</v>
      </c>
      <c r="D145" s="185">
        <f>VLOOKUP('440.4'!A93,'440.4'!A93:N254,14,FALSE)</f>
        <v>225418.34804590995</v>
      </c>
    </row>
    <row r="146" spans="1:4" ht="54" thickTop="1" thickBot="1">
      <c r="A146" s="143" t="s">
        <v>1148</v>
      </c>
      <c r="B146" s="144" t="s">
        <v>2080</v>
      </c>
      <c r="C146" s="139" t="s">
        <v>388</v>
      </c>
      <c r="D146" s="185">
        <f>VLOOKUP('441.1'!A93,'441.1'!A93:N256,14,FALSE)</f>
        <v>202425.00119915151</v>
      </c>
    </row>
    <row r="147" spans="1:4" ht="54" thickTop="1" thickBot="1">
      <c r="A147" s="143" t="s">
        <v>1149</v>
      </c>
      <c r="B147" s="144" t="s">
        <v>2081</v>
      </c>
      <c r="C147" s="139" t="s">
        <v>388</v>
      </c>
      <c r="D147" s="185">
        <f>VLOOKUP('441.2'!A92,'441.2'!A92:N258,14,FALSE)</f>
        <v>202425.00119915151</v>
      </c>
    </row>
    <row r="148" spans="1:4" ht="54" thickTop="1" thickBot="1">
      <c r="A148" s="143" t="s">
        <v>1150</v>
      </c>
      <c r="B148" s="144" t="s">
        <v>2082</v>
      </c>
      <c r="C148" s="139" t="s">
        <v>388</v>
      </c>
      <c r="D148" s="185">
        <f>VLOOKUP('441.3'!A93,'441.3'!A93:N260,14,FALSE)</f>
        <v>202425.00119915151</v>
      </c>
    </row>
    <row r="149" spans="1:4" ht="54" thickTop="1" thickBot="1">
      <c r="A149" s="143" t="s">
        <v>1151</v>
      </c>
      <c r="B149" s="144" t="s">
        <v>2083</v>
      </c>
      <c r="C149" s="139" t="s">
        <v>388</v>
      </c>
      <c r="D149" s="185">
        <f>VLOOKUP('441.4'!A92,'441.4'!A92:N262,14,FALSE)</f>
        <v>225418.34804590995</v>
      </c>
    </row>
    <row r="150" spans="1:4" ht="54" thickTop="1" thickBot="1">
      <c r="A150" s="143" t="s">
        <v>1152</v>
      </c>
      <c r="B150" s="144" t="s">
        <v>2063</v>
      </c>
      <c r="C150" s="139" t="s">
        <v>388</v>
      </c>
      <c r="D150" s="185">
        <f>VLOOKUP('450.1'!A95,'450.1'!A95:N264,14,FALSE)</f>
        <v>239021.66574693454</v>
      </c>
    </row>
    <row r="151" spans="1:4" ht="54" thickTop="1" thickBot="1">
      <c r="A151" s="143" t="s">
        <v>1153</v>
      </c>
      <c r="B151" s="144" t="s">
        <v>2084</v>
      </c>
      <c r="C151" s="139" t="s">
        <v>388</v>
      </c>
      <c r="D151" s="185">
        <f>VLOOKUP('450.2'!A93,'450.2'!A93:N266,14,FALSE)</f>
        <v>239021.66574693454</v>
      </c>
    </row>
    <row r="152" spans="1:4" ht="54" thickTop="1" thickBot="1">
      <c r="A152" s="143" t="s">
        <v>1154</v>
      </c>
      <c r="B152" s="144" t="s">
        <v>2085</v>
      </c>
      <c r="C152" s="139" t="s">
        <v>388</v>
      </c>
      <c r="D152" s="185">
        <f>VLOOKUP('450.3'!A93,'450.3'!A93:N268,14,FALSE)</f>
        <v>239021.66574693454</v>
      </c>
    </row>
    <row r="153" spans="1:4" ht="54" thickTop="1" thickBot="1">
      <c r="A153" s="143" t="s">
        <v>1155</v>
      </c>
      <c r="B153" s="144" t="s">
        <v>2086</v>
      </c>
      <c r="C153" s="139" t="s">
        <v>388</v>
      </c>
      <c r="D153" s="185">
        <f>VLOOKUP('450.4'!A92,'450.4'!A92:N270,14,FALSE)</f>
        <v>239021.66574693454</v>
      </c>
    </row>
    <row r="154" spans="1:4" ht="63.75" customHeight="1" thickTop="1" thickBot="1">
      <c r="A154" s="143" t="s">
        <v>1156</v>
      </c>
      <c r="B154" s="144" t="s">
        <v>2087</v>
      </c>
      <c r="C154" s="139" t="s">
        <v>388</v>
      </c>
      <c r="D154" s="185">
        <f>VLOOKUP('450.5'!A92,'450.5'!A92:N272,14,FALSE)</f>
        <v>239021.66574693454</v>
      </c>
    </row>
    <row r="155" spans="1:4" ht="54" thickTop="1" thickBot="1">
      <c r="A155" s="143" t="s">
        <v>1157</v>
      </c>
      <c r="B155" s="144" t="s">
        <v>2088</v>
      </c>
      <c r="C155" s="139" t="s">
        <v>388</v>
      </c>
      <c r="D155" s="185">
        <f>VLOOKUP('450.6'!A93,'450.6'!A93:N274,14,FALSE)</f>
        <v>239021.66574693454</v>
      </c>
    </row>
    <row r="156" spans="1:4" ht="54" thickTop="1" thickBot="1">
      <c r="A156" s="143" t="s">
        <v>1158</v>
      </c>
      <c r="B156" s="144" t="s">
        <v>2089</v>
      </c>
      <c r="C156" s="139" t="s">
        <v>388</v>
      </c>
      <c r="D156" s="185">
        <f>VLOOKUP('450.7'!A93,'450.7'!A93:N275,14,FALSE)</f>
        <v>239021.66574693454</v>
      </c>
    </row>
    <row r="157" spans="1:4" ht="54" thickTop="1" thickBot="1">
      <c r="A157" s="143" t="s">
        <v>1159</v>
      </c>
      <c r="B157" s="144" t="s">
        <v>2090</v>
      </c>
      <c r="C157" s="139" t="s">
        <v>388</v>
      </c>
      <c r="D157" s="185">
        <f>VLOOKUP('450.8'!A93,'450.8'!A93:N276,14,FALSE)</f>
        <v>239021.66574693454</v>
      </c>
    </row>
    <row r="158" spans="1:4" ht="54" thickTop="1" thickBot="1">
      <c r="A158" s="143" t="s">
        <v>1668</v>
      </c>
      <c r="B158" s="144" t="s">
        <v>1699</v>
      </c>
      <c r="C158" s="139" t="s">
        <v>388</v>
      </c>
      <c r="D158" s="185">
        <f>VLOOKUP('450.10'!A92,'450.10'!A92:N277,14,FALSE)</f>
        <v>278469.33725435345</v>
      </c>
    </row>
    <row r="159" spans="1:4" ht="54" thickTop="1" thickBot="1">
      <c r="A159" s="143" t="s">
        <v>1670</v>
      </c>
      <c r="B159" s="144" t="s">
        <v>1700</v>
      </c>
      <c r="C159" s="139" t="s">
        <v>388</v>
      </c>
      <c r="D159" s="185">
        <f>VLOOKUP('450.11'!A92,'450.11'!A92:N278,14,FALSE)</f>
        <v>278469.33725435345</v>
      </c>
    </row>
    <row r="160" spans="1:4" ht="54" thickTop="1" thickBot="1">
      <c r="A160" s="143" t="s">
        <v>1672</v>
      </c>
      <c r="B160" s="144" t="s">
        <v>1701</v>
      </c>
      <c r="C160" s="139" t="s">
        <v>388</v>
      </c>
      <c r="D160" s="185">
        <f>VLOOKUP('450.12'!A92,'450.11'!A92:N279,14,FALSE)</f>
        <v>278469.33725435345</v>
      </c>
    </row>
    <row r="161" spans="1:4" ht="54" thickTop="1" thickBot="1">
      <c r="A161" s="143" t="s">
        <v>1160</v>
      </c>
      <c r="B161" s="144" t="s">
        <v>2091</v>
      </c>
      <c r="C161" s="139" t="s">
        <v>388</v>
      </c>
      <c r="D161" s="185">
        <f>VLOOKUP('451.1'!A92,'451.1'!A92:N280,14,FALSE)</f>
        <v>239021.66574693454</v>
      </c>
    </row>
    <row r="162" spans="1:4" ht="54" thickTop="1" thickBot="1">
      <c r="A162" s="143" t="s">
        <v>1161</v>
      </c>
      <c r="B162" s="144" t="s">
        <v>2092</v>
      </c>
      <c r="C162" s="139" t="s">
        <v>388</v>
      </c>
      <c r="D162" s="185">
        <f>VLOOKUP('451.2'!A93,'451.2'!A93:N281,14,FALSE)</f>
        <v>239021.66574693454</v>
      </c>
    </row>
    <row r="163" spans="1:4" ht="54" thickTop="1" thickBot="1">
      <c r="A163" s="143" t="s">
        <v>1162</v>
      </c>
      <c r="B163" s="144" t="s">
        <v>2093</v>
      </c>
      <c r="C163" s="139" t="s">
        <v>388</v>
      </c>
      <c r="D163" s="185">
        <f>VLOOKUP('451.3'!A92,'451.3'!A92:N282,14,FALSE)</f>
        <v>239021.66574693454</v>
      </c>
    </row>
    <row r="164" spans="1:4" ht="54" thickTop="1" thickBot="1">
      <c r="A164" s="143" t="s">
        <v>1163</v>
      </c>
      <c r="B164" s="144" t="s">
        <v>2094</v>
      </c>
      <c r="C164" s="139" t="s">
        <v>388</v>
      </c>
      <c r="D164" s="185">
        <f>VLOOKUP('451.4'!A92,'451.4'!A92:N283,14,FALSE)</f>
        <v>278469.33725435345</v>
      </c>
    </row>
    <row r="165" spans="1:4" ht="54" thickTop="1" thickBot="1">
      <c r="A165" s="143" t="s">
        <v>1164</v>
      </c>
      <c r="B165" s="144" t="s">
        <v>2095</v>
      </c>
      <c r="C165" s="139" t="s">
        <v>388</v>
      </c>
      <c r="D165" s="185">
        <f>VLOOKUP('452.1'!A93,'452.1'!A93:N284,14,FALSE)</f>
        <v>239021.66574693454</v>
      </c>
    </row>
    <row r="166" spans="1:4" ht="54" thickTop="1" thickBot="1">
      <c r="A166" s="143" t="s">
        <v>1165</v>
      </c>
      <c r="B166" s="144" t="s">
        <v>2096</v>
      </c>
      <c r="C166" s="139" t="s">
        <v>388</v>
      </c>
      <c r="D166" s="185">
        <f>VLOOKUP('452.2'!A93,'452.2'!A93:N285,14,FALSE)</f>
        <v>239021.66574693454</v>
      </c>
    </row>
    <row r="167" spans="1:4" ht="54" thickTop="1" thickBot="1">
      <c r="A167" s="143" t="s">
        <v>1166</v>
      </c>
      <c r="B167" s="144" t="s">
        <v>2097</v>
      </c>
      <c r="C167" s="139" t="s">
        <v>388</v>
      </c>
      <c r="D167" s="185">
        <f>VLOOKUP('452.3'!A92,'452.3'!A92:N286,14,FALSE)</f>
        <v>239021.66574693454</v>
      </c>
    </row>
    <row r="168" spans="1:4" ht="54" thickTop="1" thickBot="1">
      <c r="A168" s="143" t="s">
        <v>1167</v>
      </c>
      <c r="B168" s="144" t="s">
        <v>2098</v>
      </c>
      <c r="C168" s="139" t="s">
        <v>388</v>
      </c>
      <c r="D168" s="185">
        <f>VLOOKUP('452.4'!A93,'452.4'!A93:N287,14,FALSE)</f>
        <v>239021.66574693454</v>
      </c>
    </row>
    <row r="169" spans="1:4" ht="54" thickTop="1" thickBot="1">
      <c r="A169" s="143" t="s">
        <v>1168</v>
      </c>
      <c r="B169" s="144" t="s">
        <v>1298</v>
      </c>
      <c r="C169" s="139" t="s">
        <v>388</v>
      </c>
      <c r="D169" s="185">
        <f>VLOOKUP('453.1'!A92,'453.1'!A92:N288,14,FALSE)</f>
        <v>241184.02983801279</v>
      </c>
    </row>
    <row r="170" spans="1:4" ht="54" thickTop="1" thickBot="1">
      <c r="A170" s="143" t="s">
        <v>1169</v>
      </c>
      <c r="B170" s="144" t="s">
        <v>2099</v>
      </c>
      <c r="C170" s="139" t="s">
        <v>233</v>
      </c>
      <c r="D170" s="185">
        <f>VLOOKUP('460.1'!A87,'460.1'!A87:N289,14,FALSE)</f>
        <v>5513.2116465259687</v>
      </c>
    </row>
    <row r="171" spans="1:4" ht="54" thickTop="1" thickBot="1">
      <c r="A171" s="204" t="s">
        <v>2123</v>
      </c>
      <c r="B171" s="144" t="s">
        <v>2179</v>
      </c>
      <c r="C171" s="139" t="s">
        <v>233</v>
      </c>
      <c r="D171" s="185">
        <f>VLOOKUP('460.2'!A87,'460.2'!A87:N290,14,FALSE)</f>
        <v>2756.6058232629844</v>
      </c>
    </row>
    <row r="172" spans="1:4" ht="51.75" customHeight="1" thickTop="1" thickBot="1">
      <c r="A172" s="143" t="s">
        <v>1170</v>
      </c>
      <c r="B172" s="144" t="s">
        <v>1299</v>
      </c>
      <c r="C172" s="139" t="s">
        <v>388</v>
      </c>
      <c r="D172" s="185">
        <f>VLOOKUP('461.1'!A87,'461.1'!A87:N291,14,FALSE)</f>
        <v>95325.211508672684</v>
      </c>
    </row>
    <row r="173" spans="1:4" ht="54" thickTop="1" thickBot="1">
      <c r="A173" s="143" t="s">
        <v>1171</v>
      </c>
      <c r="B173" s="144" t="s">
        <v>1300</v>
      </c>
      <c r="C173" s="139" t="s">
        <v>388</v>
      </c>
      <c r="D173" s="185">
        <f>VLOOKUP('461.2'!A89,'461.2'!A89:N294,14,FALSE)</f>
        <v>122954.14594659713</v>
      </c>
    </row>
    <row r="174" spans="1:4" ht="54" thickTop="1" thickBot="1">
      <c r="A174" s="143" t="s">
        <v>1682</v>
      </c>
      <c r="B174" s="144" t="s">
        <v>2184</v>
      </c>
      <c r="C174" s="139" t="s">
        <v>388</v>
      </c>
      <c r="D174" s="185">
        <f>VLOOKUP('462.1.1'!A88,'462.1.1'!A88:N293,14,FALSE)</f>
        <v>135062.70071883546</v>
      </c>
    </row>
    <row r="175" spans="1:4" ht="54" thickTop="1" thickBot="1">
      <c r="A175" s="143" t="s">
        <v>1683</v>
      </c>
      <c r="B175" s="144" t="s">
        <v>2185</v>
      </c>
      <c r="C175" s="139" t="s">
        <v>388</v>
      </c>
      <c r="D175" s="185">
        <f>VLOOKUP('462.1.2'!A88,'462.1.2'!A88:N294,14,FALSE)</f>
        <v>135815.74780591868</v>
      </c>
    </row>
    <row r="176" spans="1:4" ht="54" thickTop="1" thickBot="1">
      <c r="A176" s="143" t="s">
        <v>1684</v>
      </c>
      <c r="B176" s="144" t="s">
        <v>2188</v>
      </c>
      <c r="C176" s="139" t="s">
        <v>388</v>
      </c>
      <c r="D176" s="185">
        <f>VLOOKUP('462.2.1'!A88,'462.2.1'!A88:N295,14,FALSE)</f>
        <v>150656.19772626276</v>
      </c>
    </row>
    <row r="177" spans="1:4" ht="54" thickTop="1" thickBot="1">
      <c r="A177" s="143" t="s">
        <v>1685</v>
      </c>
      <c r="B177" s="144" t="s">
        <v>2189</v>
      </c>
      <c r="C177" s="139" t="s">
        <v>388</v>
      </c>
      <c r="D177" s="185">
        <f>VLOOKUP('462.2.2'!A88,'462.2.2'!A88:N296,14,FALSE)</f>
        <v>151409.24481334595</v>
      </c>
    </row>
    <row r="178" spans="1:4" ht="54" thickTop="1" thickBot="1">
      <c r="A178" s="143" t="s">
        <v>1172</v>
      </c>
      <c r="B178" s="144" t="s">
        <v>1702</v>
      </c>
      <c r="C178" s="139" t="s">
        <v>233</v>
      </c>
      <c r="D178" s="185">
        <f>VLOOKUP('464.1'!A88,'464.1'!A88:N297,14,FALSE)</f>
        <v>8783.6368662052464</v>
      </c>
    </row>
    <row r="179" spans="1:4" ht="54" thickTop="1" thickBot="1">
      <c r="A179" s="143" t="s">
        <v>1173</v>
      </c>
      <c r="B179" s="144" t="s">
        <v>1703</v>
      </c>
      <c r="C179" s="139" t="s">
        <v>388</v>
      </c>
      <c r="D179" s="185">
        <f>VLOOKUP('465.1'!A92,'465.1'!A92:N298,14,FALSE)</f>
        <v>86036.622399071173</v>
      </c>
    </row>
    <row r="180" spans="1:4" ht="54" thickTop="1" thickBot="1">
      <c r="A180" s="143" t="s">
        <v>1686</v>
      </c>
      <c r="B180" s="144" t="s">
        <v>1704</v>
      </c>
      <c r="C180" s="139" t="s">
        <v>388</v>
      </c>
      <c r="D180" s="185">
        <f>VLOOKUP('465.2'!A92,'465.2'!A92:N299,14,FALSE)</f>
        <v>26785.986044888727</v>
      </c>
    </row>
    <row r="181" spans="1:4" ht="54" thickTop="1" thickBot="1">
      <c r="A181" s="143" t="s">
        <v>1174</v>
      </c>
      <c r="B181" s="144" t="s">
        <v>1705</v>
      </c>
      <c r="C181" s="139" t="s">
        <v>144</v>
      </c>
      <c r="D181" s="185">
        <f>VLOOKUP('466.1'!A92,'466.1'!A92:N300,14,FALSE)</f>
        <v>3385.3036337626645</v>
      </c>
    </row>
    <row r="182" spans="1:4" ht="54" thickTop="1" thickBot="1">
      <c r="A182" s="143" t="s">
        <v>1175</v>
      </c>
      <c r="B182" s="144" t="s">
        <v>1706</v>
      </c>
      <c r="C182" s="139" t="s">
        <v>144</v>
      </c>
      <c r="D182" s="185">
        <f>VLOOKUP('466.2'!A96,'466.2'!A96:N301,14,FALSE)</f>
        <v>3933.7011832629451</v>
      </c>
    </row>
    <row r="183" spans="1:4" ht="54" thickTop="1" thickBot="1">
      <c r="A183" s="145" t="s">
        <v>1176</v>
      </c>
      <c r="B183" s="146" t="s">
        <v>1819</v>
      </c>
      <c r="C183" s="139" t="s">
        <v>388</v>
      </c>
      <c r="D183" s="185">
        <f>VLOOKUP('500.1'!A95,'500.1'!A95:N302,14,FALSE)</f>
        <v>507886.83078567701</v>
      </c>
    </row>
    <row r="184" spans="1:4" ht="54" thickTop="1" thickBot="1">
      <c r="A184" s="143" t="s">
        <v>1708</v>
      </c>
      <c r="B184" s="144" t="s">
        <v>1820</v>
      </c>
      <c r="C184" s="139" t="s">
        <v>388</v>
      </c>
      <c r="D184" s="185">
        <f>VLOOKUP('500.2'!A95,'500.2'!A95:N303,14,FALSE)</f>
        <v>519807.24097505666</v>
      </c>
    </row>
    <row r="185" spans="1:4" ht="54" thickTop="1" thickBot="1">
      <c r="A185" s="143" t="s">
        <v>1177</v>
      </c>
      <c r="B185" s="144" t="s">
        <v>1959</v>
      </c>
      <c r="C185" s="139" t="s">
        <v>377</v>
      </c>
      <c r="D185" s="185">
        <f>VLOOKUP('501.1'!A88,'501.1'!A88:N304,14,FALSE)</f>
        <v>564.95514663768517</v>
      </c>
    </row>
    <row r="186" spans="1:4" ht="55.2" thickTop="1" thickBot="1">
      <c r="A186" s="143" t="s">
        <v>1710</v>
      </c>
      <c r="B186" s="144" t="s">
        <v>1960</v>
      </c>
      <c r="C186" s="139" t="s">
        <v>377</v>
      </c>
      <c r="D186" s="185">
        <f>VLOOKUP('501.10'!A88,'501.10'!A88:N305,14,FALSE)</f>
        <v>649.41372149926792</v>
      </c>
    </row>
    <row r="187" spans="1:4" ht="55.2" thickTop="1" thickBot="1">
      <c r="A187" s="143" t="s">
        <v>1711</v>
      </c>
      <c r="B187" s="144" t="s">
        <v>1961</v>
      </c>
      <c r="C187" s="139" t="s">
        <v>377</v>
      </c>
      <c r="D187" s="185">
        <f>VLOOKUP('501.20'!A88,'501.20'!A88:N306,14,FALSE)</f>
        <v>672.32774819553606</v>
      </c>
    </row>
    <row r="188" spans="1:4" ht="54" thickTop="1" thickBot="1">
      <c r="A188" s="143" t="s">
        <v>1712</v>
      </c>
      <c r="B188" s="144" t="s">
        <v>1821</v>
      </c>
      <c r="C188" s="139" t="s">
        <v>388</v>
      </c>
      <c r="D188" s="185">
        <f>VLOOKUP('505.1'!A84,'505.1'!A84:N307,14,FALSE)</f>
        <v>457778.31546274538</v>
      </c>
    </row>
    <row r="189" spans="1:4" ht="54" thickTop="1" thickBot="1">
      <c r="A189" s="143" t="s">
        <v>1178</v>
      </c>
      <c r="B189" s="144" t="s">
        <v>1822</v>
      </c>
      <c r="C189" s="139" t="s">
        <v>233</v>
      </c>
      <c r="D189" s="185">
        <f>VLOOKUP('510.1'!A84,'510.1'!A84:N308,14,FALSE)</f>
        <v>68065.639397310733</v>
      </c>
    </row>
    <row r="190" spans="1:4" ht="54" thickTop="1" thickBot="1">
      <c r="A190" s="143" t="s">
        <v>1716</v>
      </c>
      <c r="B190" s="144" t="s">
        <v>1301</v>
      </c>
      <c r="C190" s="139" t="s">
        <v>388</v>
      </c>
      <c r="D190" s="185">
        <f>VLOOKUP('600.1.1'!A85,'600.1.1'!A85:N311,14,FALSE)</f>
        <v>17838.210254674308</v>
      </c>
    </row>
    <row r="191" spans="1:4" ht="54" thickTop="1" thickBot="1">
      <c r="A191" s="143" t="s">
        <v>1717</v>
      </c>
      <c r="B191" s="144" t="s">
        <v>1823</v>
      </c>
      <c r="C191" s="139" t="s">
        <v>388</v>
      </c>
      <c r="D191" s="185">
        <f>VLOOKUP('600.2.1'!A88,'600.2.1'!A88:N310,14,FALSE)</f>
        <v>87352.304464735324</v>
      </c>
    </row>
    <row r="192" spans="1:4" ht="54" thickTop="1" thickBot="1">
      <c r="A192" s="143" t="s">
        <v>1718</v>
      </c>
      <c r="B192" s="144" t="s">
        <v>1824</v>
      </c>
      <c r="C192" s="139" t="s">
        <v>388</v>
      </c>
      <c r="D192" s="185">
        <f>VLOOKUP('600.2.2'!A90,'600.2.2'!A90:N312,14,FALSE)</f>
        <v>128830.49461395491</v>
      </c>
    </row>
    <row r="193" spans="1:4" ht="54" thickTop="1" thickBot="1">
      <c r="A193" s="143" t="s">
        <v>1719</v>
      </c>
      <c r="B193" s="144" t="s">
        <v>1825</v>
      </c>
      <c r="C193" s="139" t="s">
        <v>388</v>
      </c>
      <c r="D193" s="185">
        <f>VLOOKUP('600.2.3'!A89,'600.2.3'!A89:N312,14,FALSE)</f>
        <v>17425.437109956561</v>
      </c>
    </row>
    <row r="194" spans="1:4" ht="54" thickTop="1" thickBot="1">
      <c r="A194" s="143" t="s">
        <v>1720</v>
      </c>
      <c r="B194" s="144" t="s">
        <v>1826</v>
      </c>
      <c r="C194" s="139" t="s">
        <v>388</v>
      </c>
      <c r="D194" s="185">
        <f>VLOOKUP('600.2.4'!A88,'600.2.4'!A88:N312,14,FALSE)</f>
        <v>23616.443685081278</v>
      </c>
    </row>
    <row r="195" spans="1:4" ht="54" thickTop="1" thickBot="1">
      <c r="A195" s="143" t="s">
        <v>1179</v>
      </c>
      <c r="B195" s="144" t="s">
        <v>2200</v>
      </c>
      <c r="C195" s="139" t="s">
        <v>388</v>
      </c>
      <c r="D195" s="185">
        <f>VLOOKUP('610.1'!A89,'610.1'!A89:N314,14,FALSE)</f>
        <v>54681.022654146756</v>
      </c>
    </row>
    <row r="196" spans="1:4" ht="54" thickTop="1" thickBot="1">
      <c r="A196" s="143" t="s">
        <v>1180</v>
      </c>
      <c r="B196" s="144" t="s">
        <v>1827</v>
      </c>
      <c r="C196" s="139" t="s">
        <v>388</v>
      </c>
      <c r="D196" s="185">
        <f>VLOOKUP('610.2'!A89,'610.2'!A89:N315,14,FALSE)</f>
        <v>42606.996378083524</v>
      </c>
    </row>
    <row r="197" spans="1:4" ht="54" thickTop="1" thickBot="1">
      <c r="A197" s="143" t="s">
        <v>1722</v>
      </c>
      <c r="B197" s="144" t="s">
        <v>1828</v>
      </c>
      <c r="C197" s="139" t="s">
        <v>388</v>
      </c>
      <c r="D197" s="185">
        <f>VLOOKUP('610.3'!A89,'610.3'!A89:N316,14,FALSE)</f>
        <v>68371.185482170491</v>
      </c>
    </row>
    <row r="198" spans="1:4" ht="54" thickTop="1" thickBot="1">
      <c r="A198" s="143" t="s">
        <v>1724</v>
      </c>
      <c r="B198" s="144" t="s">
        <v>1829</v>
      </c>
      <c r="C198" s="139" t="s">
        <v>388</v>
      </c>
      <c r="D198" s="185">
        <f>VLOOKUP('610.4'!A89,'610.4'!A89:N317,14,FALSE)</f>
        <v>71394.491839013062</v>
      </c>
    </row>
    <row r="199" spans="1:4" ht="54" thickTop="1" thickBot="1">
      <c r="A199" s="143" t="s">
        <v>1726</v>
      </c>
      <c r="B199" s="144" t="s">
        <v>1302</v>
      </c>
      <c r="C199" s="139" t="s">
        <v>388</v>
      </c>
      <c r="D199" s="185">
        <f>VLOOKUP('610.5'!A89,'610.5'!A89:N318,14,FALSE)</f>
        <v>68089.310438874367</v>
      </c>
    </row>
    <row r="200" spans="1:4" ht="54" thickTop="1" thickBot="1">
      <c r="A200" s="143" t="s">
        <v>1728</v>
      </c>
      <c r="B200" s="144" t="s">
        <v>1830</v>
      </c>
      <c r="C200" s="139" t="s">
        <v>388</v>
      </c>
      <c r="D200" s="185">
        <f>VLOOKUP('610.6'!A89,'610.6'!A89:N319,14,FALSE)</f>
        <v>80720.705014007908</v>
      </c>
    </row>
    <row r="201" spans="1:4" ht="54" thickTop="1" thickBot="1">
      <c r="A201" s="143" t="s">
        <v>1730</v>
      </c>
      <c r="B201" s="144" t="s">
        <v>1831</v>
      </c>
      <c r="C201" s="139" t="s">
        <v>388</v>
      </c>
      <c r="D201" s="185">
        <f>VLOOKUP('610.7'!A89,'610.7'!A89:N320,14,FALSE)</f>
        <v>81044.867662985125</v>
      </c>
    </row>
    <row r="202" spans="1:4" ht="54" thickTop="1" thickBot="1">
      <c r="A202" s="143" t="s">
        <v>1181</v>
      </c>
      <c r="B202" s="144" t="s">
        <v>1832</v>
      </c>
      <c r="C202" s="139" t="s">
        <v>144</v>
      </c>
      <c r="D202" s="185">
        <f>VLOOKUP('620.1'!A88,'620.1'!A88:N321,14,FALSE)</f>
        <v>335160.09391413926</v>
      </c>
    </row>
    <row r="203" spans="1:4" ht="54" thickTop="1" thickBot="1">
      <c r="A203" s="143" t="s">
        <v>1182</v>
      </c>
      <c r="B203" s="144" t="s">
        <v>1962</v>
      </c>
      <c r="C203" s="139" t="s">
        <v>144</v>
      </c>
      <c r="D203" s="185">
        <f>VLOOKUP('620.2'!A88,'620.2'!A88:N322,14,FALSE)</f>
        <v>335160.09391413926</v>
      </c>
    </row>
    <row r="204" spans="1:4" ht="54" thickTop="1" thickBot="1">
      <c r="A204" s="143" t="s">
        <v>1183</v>
      </c>
      <c r="B204" s="144" t="s">
        <v>1833</v>
      </c>
      <c r="C204" s="139" t="s">
        <v>1929</v>
      </c>
      <c r="D204" s="185">
        <f>VLOOKUP('620.3'!A93,'620.3'!A93:N323,14,FALSE)</f>
        <v>56983788.54495322</v>
      </c>
    </row>
    <row r="205" spans="1:4" ht="54" thickTop="1" thickBot="1">
      <c r="A205" s="143" t="s">
        <v>1734</v>
      </c>
      <c r="B205" s="144" t="s">
        <v>1834</v>
      </c>
      <c r="C205" s="139" t="s">
        <v>144</v>
      </c>
      <c r="D205" s="185">
        <f>VLOOKUP('621.1.1'!A95,'621.1.1'!A95:N325,14,FALSE)</f>
        <v>2400620.5018584905</v>
      </c>
    </row>
    <row r="206" spans="1:4" ht="54" thickTop="1" thickBot="1">
      <c r="A206" s="143" t="s">
        <v>1736</v>
      </c>
      <c r="B206" s="144" t="s">
        <v>1835</v>
      </c>
      <c r="C206" s="139" t="s">
        <v>144</v>
      </c>
      <c r="D206" s="185">
        <f>VLOOKUP('621.1.2'!A99,'621.1.2'!A99:N326,14,FALSE)</f>
        <v>3532823.6447867891</v>
      </c>
    </row>
    <row r="207" spans="1:4" ht="54" thickTop="1" thickBot="1">
      <c r="A207" s="143" t="s">
        <v>1184</v>
      </c>
      <c r="B207" s="144" t="s">
        <v>1836</v>
      </c>
      <c r="C207" s="139" t="s">
        <v>388</v>
      </c>
      <c r="D207" s="185">
        <f>VLOOKUP('621.2'!A89,'621.2'!A89:N326,14,FALSE)</f>
        <v>2163090.4967349102</v>
      </c>
    </row>
    <row r="208" spans="1:4" ht="54" thickTop="1" thickBot="1">
      <c r="A208" s="143" t="s">
        <v>1185</v>
      </c>
      <c r="B208" s="144" t="s">
        <v>1837</v>
      </c>
      <c r="C208" s="139" t="s">
        <v>144</v>
      </c>
      <c r="D208" s="185">
        <f>VLOOKUP('621.3'!A93,'621.3'!A93:N327,14,FALSE)</f>
        <v>58317603.618446894</v>
      </c>
    </row>
    <row r="209" spans="1:4" ht="54" thickTop="1" thickBot="1">
      <c r="A209" s="143" t="s">
        <v>1186</v>
      </c>
      <c r="B209" s="144" t="s">
        <v>1838</v>
      </c>
      <c r="C209" s="139" t="s">
        <v>388</v>
      </c>
      <c r="D209" s="185">
        <f>VLOOKUP('621.4'!A93,'621.4'!A93:N328,14,FALSE)</f>
        <v>50918690.717598602</v>
      </c>
    </row>
    <row r="210" spans="1:4" ht="54" thickTop="1" thickBot="1">
      <c r="A210" s="143" t="s">
        <v>1187</v>
      </c>
      <c r="B210" s="144" t="s">
        <v>1839</v>
      </c>
      <c r="C210" s="139" t="s">
        <v>144</v>
      </c>
      <c r="D210" s="185">
        <f>VLOOKUP('621.5'!A89,'621.5'!A89:N329,14,FALSE)</f>
        <v>3803999.313622715</v>
      </c>
    </row>
    <row r="211" spans="1:4" ht="54" thickTop="1" thickBot="1">
      <c r="A211" s="143" t="s">
        <v>1740</v>
      </c>
      <c r="B211" s="144" t="s">
        <v>1840</v>
      </c>
      <c r="C211" s="139" t="s">
        <v>144</v>
      </c>
      <c r="D211" s="185">
        <f>VLOOKUP('621.5.1'!A89,'621.5.1'!A89:N330,14,FALSE)</f>
        <v>635063.30835191521</v>
      </c>
    </row>
    <row r="212" spans="1:4" ht="54" thickTop="1" thickBot="1">
      <c r="A212" s="143" t="s">
        <v>1188</v>
      </c>
      <c r="B212" s="144" t="s">
        <v>1841</v>
      </c>
      <c r="C212" s="139" t="s">
        <v>1929</v>
      </c>
      <c r="D212" s="185">
        <f>VLOOKUP('621.6'!A98,'621.6'!A98:N331,14,FALSE)</f>
        <v>58689386.166416578</v>
      </c>
    </row>
    <row r="213" spans="1:4" ht="54" thickTop="1" thickBot="1">
      <c r="A213" s="143" t="s">
        <v>1815</v>
      </c>
      <c r="B213" s="144" t="s">
        <v>1842</v>
      </c>
      <c r="C213" s="139" t="s">
        <v>1929</v>
      </c>
      <c r="D213" s="185">
        <f>VLOOKUP('621.7'!A89,'621.7'!A89:N332,14,FALSE)</f>
        <v>2624503.633840363</v>
      </c>
    </row>
    <row r="214" spans="1:4" ht="54" thickTop="1" thickBot="1">
      <c r="A214" s="143" t="s">
        <v>1189</v>
      </c>
      <c r="B214" s="144" t="s">
        <v>2100</v>
      </c>
      <c r="C214" s="139" t="s">
        <v>233</v>
      </c>
      <c r="D214" s="185">
        <f>VLOOKUP('622.1'!A89,'622.1'!A89:N333,14,FALSE)</f>
        <v>97737.463037157751</v>
      </c>
    </row>
    <row r="215" spans="1:4" ht="54" thickTop="1" thickBot="1">
      <c r="A215" s="143" t="s">
        <v>1190</v>
      </c>
      <c r="B215" s="144" t="s">
        <v>1843</v>
      </c>
      <c r="C215" s="139" t="s">
        <v>233</v>
      </c>
      <c r="D215" s="185">
        <f>VLOOKUP('622.2'!A89,'622.2'!A89:N335,14,FALSE)</f>
        <v>386108.7789054985</v>
      </c>
    </row>
    <row r="216" spans="1:4" ht="54" thickTop="1" thickBot="1">
      <c r="A216" s="143" t="s">
        <v>1191</v>
      </c>
      <c r="B216" s="144" t="s">
        <v>1844</v>
      </c>
      <c r="C216" s="139" t="s">
        <v>233</v>
      </c>
      <c r="D216" s="185">
        <f>VLOOKUP('622.3'!A89,'622.3'!A89:N336,14,FALSE)</f>
        <v>806425.86645091244</v>
      </c>
    </row>
    <row r="217" spans="1:4" ht="54" thickTop="1" thickBot="1">
      <c r="A217" s="143" t="s">
        <v>1192</v>
      </c>
      <c r="B217" s="144" t="s">
        <v>1845</v>
      </c>
      <c r="C217" s="139" t="s">
        <v>233</v>
      </c>
      <c r="D217" s="185">
        <f>VLOOKUP('622.4'!A89,'622.4'!A89:N337,14,FALSE)</f>
        <v>735331.28283225035</v>
      </c>
    </row>
    <row r="218" spans="1:4" ht="54" thickTop="1" thickBot="1">
      <c r="A218" s="143" t="s">
        <v>1193</v>
      </c>
      <c r="B218" s="144" t="s">
        <v>1846</v>
      </c>
      <c r="C218" s="139" t="s">
        <v>144</v>
      </c>
      <c r="D218" s="185">
        <f>VLOOKUP('622.5'!A89,'622.5'!A89:N338,14,FALSE)</f>
        <v>62427.251976996049</v>
      </c>
    </row>
    <row r="219" spans="1:4" ht="54" thickTop="1" thickBot="1">
      <c r="A219" s="143" t="s">
        <v>1194</v>
      </c>
      <c r="B219" s="144" t="s">
        <v>1847</v>
      </c>
      <c r="C219" s="139" t="s">
        <v>144</v>
      </c>
      <c r="D219" s="185">
        <f>VLOOKUP('623.1'!A103,'623.1'!A103:N339,14,FALSE)</f>
        <v>427044.46534642752</v>
      </c>
    </row>
    <row r="220" spans="1:4" ht="54" thickTop="1" thickBot="1">
      <c r="A220" s="143" t="s">
        <v>1195</v>
      </c>
      <c r="B220" s="144" t="s">
        <v>1303</v>
      </c>
      <c r="C220" s="139" t="s">
        <v>2101</v>
      </c>
      <c r="D220" s="185">
        <f>VLOOKUP('623.2'!A89,'623.2'!A89:N340,14,FALSE)</f>
        <v>3036319.9879230452</v>
      </c>
    </row>
    <row r="221" spans="1:4" ht="54" thickTop="1" thickBot="1">
      <c r="A221" s="143" t="s">
        <v>1196</v>
      </c>
      <c r="B221" s="144" t="s">
        <v>2220</v>
      </c>
      <c r="C221" s="139" t="s">
        <v>388</v>
      </c>
      <c r="D221" s="185">
        <f>VLOOKUP('630.1'!A89,'630.1'!A89:N341,14,FALSE)</f>
        <v>903737.41733676661</v>
      </c>
    </row>
    <row r="222" spans="1:4" ht="54" thickTop="1" thickBot="1">
      <c r="A222" s="143" t="s">
        <v>1197</v>
      </c>
      <c r="B222" s="144" t="s">
        <v>2221</v>
      </c>
      <c r="C222" s="139" t="s">
        <v>388</v>
      </c>
      <c r="D222" s="185">
        <f>VLOOKUP('630.2'!A89,'630.2'!A89:N342,14,FALSE)</f>
        <v>884988.70189308946</v>
      </c>
    </row>
    <row r="223" spans="1:4" ht="54" thickTop="1" thickBot="1">
      <c r="A223" s="143" t="s">
        <v>1198</v>
      </c>
      <c r="B223" s="144" t="s">
        <v>2222</v>
      </c>
      <c r="C223" s="139" t="s">
        <v>388</v>
      </c>
      <c r="D223" s="185">
        <f>VLOOKUP('630.3'!A89,'630.3'!A89:N343,14,FALSE)</f>
        <v>695470.28999978583</v>
      </c>
    </row>
    <row r="224" spans="1:4" ht="54" thickTop="1" thickBot="1">
      <c r="A224" s="143" t="s">
        <v>1199</v>
      </c>
      <c r="B224" s="144" t="s">
        <v>2223</v>
      </c>
      <c r="C224" s="139" t="s">
        <v>388</v>
      </c>
      <c r="D224" s="185">
        <f>VLOOKUP('630.4'!A89,'630.4'!A89:N344,14,FALSE)</f>
        <v>615782.67864674691</v>
      </c>
    </row>
    <row r="225" spans="1:4" ht="54" thickTop="1" thickBot="1">
      <c r="A225" s="143" t="s">
        <v>1200</v>
      </c>
      <c r="B225" s="144" t="s">
        <v>2224</v>
      </c>
      <c r="C225" s="139" t="s">
        <v>388</v>
      </c>
      <c r="D225" s="185">
        <f>VLOOKUP('630.5'!A93,'630.5'!A93:N345,14,FALSE)</f>
        <v>414331.93034080759</v>
      </c>
    </row>
    <row r="226" spans="1:4" ht="54" thickTop="1" thickBot="1">
      <c r="A226" s="143" t="s">
        <v>1201</v>
      </c>
      <c r="B226" s="144" t="s">
        <v>2225</v>
      </c>
      <c r="C226" s="139" t="s">
        <v>388</v>
      </c>
      <c r="D226" s="185">
        <f>VLOOKUP('630.6'!A93,'630.6'!A89:N346,14,FALSE)</f>
        <v>358980.21470438468</v>
      </c>
    </row>
    <row r="227" spans="1:4" ht="54" thickTop="1" thickBot="1">
      <c r="A227" s="143" t="s">
        <v>1202</v>
      </c>
      <c r="B227" s="144" t="s">
        <v>2226</v>
      </c>
      <c r="C227" s="139" t="s">
        <v>388</v>
      </c>
      <c r="D227" s="185">
        <f>VLOOKUP('630.7'!A93,'630.7'!A90:N347,14,FALSE)</f>
        <v>251088.92970765551</v>
      </c>
    </row>
    <row r="228" spans="1:4" ht="54" thickTop="1" thickBot="1">
      <c r="A228" s="143" t="s">
        <v>1203</v>
      </c>
      <c r="B228" s="144" t="s">
        <v>1848</v>
      </c>
      <c r="C228" s="139" t="s">
        <v>144</v>
      </c>
      <c r="D228" s="185">
        <f>VLOOKUP('632.1'!A90,'632.1'!A90:N349,14,FALSE)</f>
        <v>392082.45434325212</v>
      </c>
    </row>
    <row r="229" spans="1:4" ht="54" thickTop="1" thickBot="1">
      <c r="A229" s="143" t="s">
        <v>1743</v>
      </c>
      <c r="B229" s="144" t="s">
        <v>1849</v>
      </c>
      <c r="C229" s="139" t="s">
        <v>144</v>
      </c>
      <c r="D229" s="185">
        <f>VLOOKUP('632.2'!A90,'632.2'!A90:N350,14,FALSE)</f>
        <v>398438.55482388777</v>
      </c>
    </row>
    <row r="230" spans="1:4" ht="54" thickTop="1" thickBot="1">
      <c r="A230" s="143" t="s">
        <v>1746</v>
      </c>
      <c r="B230" s="144" t="s">
        <v>1850</v>
      </c>
      <c r="C230" s="139" t="s">
        <v>377</v>
      </c>
      <c r="D230" s="185">
        <f>VLOOKUP('640.1'!A90,'640.1'!A90:N351,14,FALSE)</f>
        <v>6473.3659897820453</v>
      </c>
    </row>
    <row r="231" spans="1:4" ht="54" thickTop="1" thickBot="1">
      <c r="A231" s="143" t="s">
        <v>1747</v>
      </c>
      <c r="B231" s="144" t="s">
        <v>1851</v>
      </c>
      <c r="C231" s="139" t="s">
        <v>377</v>
      </c>
      <c r="D231" s="185">
        <f>VLOOKUP('640.2'!A90,'640.2'!A90:N352,14,FALSE)</f>
        <v>4225.2648923814741</v>
      </c>
    </row>
    <row r="232" spans="1:4" ht="54" thickTop="1" thickBot="1">
      <c r="A232" s="143" t="s">
        <v>1204</v>
      </c>
      <c r="B232" s="144" t="s">
        <v>1852</v>
      </c>
      <c r="C232" s="139" t="s">
        <v>1748</v>
      </c>
      <c r="D232" s="185">
        <f>VLOOKUP('641.1'!A90,'641.1'!A90:N353,14,FALSE)</f>
        <v>1661.4119174220084</v>
      </c>
    </row>
    <row r="233" spans="1:4" ht="54" thickTop="1" thickBot="1">
      <c r="A233" s="143" t="s">
        <v>1205</v>
      </c>
      <c r="B233" s="144" t="s">
        <v>1852</v>
      </c>
      <c r="C233" s="139" t="s">
        <v>377</v>
      </c>
      <c r="D233" s="185">
        <f>VLOOKUP('641.2'!A90,'641.2'!A90:N354,14,FALSE)</f>
        <v>30663.17852947145</v>
      </c>
    </row>
    <row r="234" spans="1:4" ht="54" thickTop="1" thickBot="1">
      <c r="A234" s="143" t="s">
        <v>1206</v>
      </c>
      <c r="B234" s="144" t="s">
        <v>1853</v>
      </c>
      <c r="C234" s="139" t="s">
        <v>1929</v>
      </c>
      <c r="D234" s="185">
        <f>VLOOKUP('642.1'!A90,'642.1'!A90:N355,14,FALSE)</f>
        <v>502401.06153290556</v>
      </c>
    </row>
    <row r="235" spans="1:4" ht="54" thickTop="1" thickBot="1">
      <c r="A235" s="143" t="s">
        <v>1207</v>
      </c>
      <c r="B235" s="144" t="s">
        <v>1854</v>
      </c>
      <c r="C235" s="139" t="s">
        <v>144</v>
      </c>
      <c r="D235" s="185">
        <f>VLOOKUP('642.2'!A90,'642.2'!A90:N356,14,FALSE)</f>
        <v>51972.307342018401</v>
      </c>
    </row>
    <row r="236" spans="1:4" ht="54" thickTop="1" thickBot="1">
      <c r="A236" s="143" t="s">
        <v>1208</v>
      </c>
      <c r="B236" s="144" t="s">
        <v>1855</v>
      </c>
      <c r="C236" s="139" t="s">
        <v>377</v>
      </c>
      <c r="D236" s="185">
        <f>VLOOKUP('650.1'!A95,'650.1'!A95:N358,14,FALSE)</f>
        <v>9757.4169042999511</v>
      </c>
    </row>
    <row r="237" spans="1:4" ht="54" thickTop="1" thickBot="1">
      <c r="A237" s="143" t="s">
        <v>1209</v>
      </c>
      <c r="B237" s="144" t="s">
        <v>2233</v>
      </c>
      <c r="C237" s="139" t="s">
        <v>377</v>
      </c>
      <c r="D237" s="185">
        <f>VLOOKUP('650.2'!A93,'650.2'!A93:N359,14,FALSE)</f>
        <v>7817.6369366973076</v>
      </c>
    </row>
    <row r="238" spans="1:4" ht="54" thickTop="1" thickBot="1">
      <c r="A238" s="143" t="s">
        <v>1210</v>
      </c>
      <c r="B238" s="144" t="s">
        <v>1856</v>
      </c>
      <c r="C238" s="139" t="s">
        <v>377</v>
      </c>
      <c r="D238" s="210">
        <f>VLOOKUP('650.3'!A90,'650.3'!A90:N360,14,FALSE)</f>
        <v>0.55902523413219296</v>
      </c>
    </row>
    <row r="239" spans="1:4" ht="54" thickTop="1" thickBot="1">
      <c r="A239" s="143" t="s">
        <v>1211</v>
      </c>
      <c r="B239" s="144" t="s">
        <v>2237</v>
      </c>
      <c r="C239" s="139" t="s">
        <v>377</v>
      </c>
      <c r="D239" s="185">
        <f>VLOOKUP('650.4'!A93,'650.4'!A93:N361,14,FALSE)</f>
        <v>4132.1930198571972</v>
      </c>
    </row>
    <row r="240" spans="1:4" ht="55.2" thickTop="1" thickBot="1">
      <c r="A240" s="143" t="s">
        <v>1212</v>
      </c>
      <c r="B240" s="144" t="s">
        <v>1857</v>
      </c>
      <c r="C240" s="139" t="s">
        <v>233</v>
      </c>
      <c r="D240" s="185">
        <f>VLOOKUP('660.1'!A87,'660.1'!A87:N362,14,FALSE)</f>
        <v>303220.17006375233</v>
      </c>
    </row>
    <row r="241" spans="1:4" ht="73.2" thickTop="1" thickBot="1">
      <c r="A241" s="143" t="s">
        <v>1213</v>
      </c>
      <c r="B241" s="144" t="s">
        <v>1964</v>
      </c>
      <c r="C241" s="139" t="s">
        <v>144</v>
      </c>
      <c r="D241" s="185">
        <f>VLOOKUP('660.2'!A87,'660.2'!A87:N363,14,FALSE)</f>
        <v>353469.38950308471</v>
      </c>
    </row>
    <row r="242" spans="1:4" ht="54" thickTop="1" thickBot="1">
      <c r="A242" s="143" t="s">
        <v>1761</v>
      </c>
      <c r="B242" s="144" t="s">
        <v>1858</v>
      </c>
      <c r="C242" s="139" t="s">
        <v>144</v>
      </c>
      <c r="D242" s="185">
        <f>VLOOKUP('661.1'!A87,'661.1'!A87:N364,14,FALSE)</f>
        <v>438634.12965715473</v>
      </c>
    </row>
    <row r="243" spans="1:4" ht="54" thickTop="1" thickBot="1">
      <c r="A243" s="143" t="s">
        <v>1214</v>
      </c>
      <c r="B243" s="144" t="s">
        <v>1859</v>
      </c>
      <c r="C243" s="139" t="s">
        <v>144</v>
      </c>
      <c r="D243" s="185">
        <f>VLOOKUP('662.1'!A87,'662.1'!A87:N365,14,FALSE)</f>
        <v>363557.41263615951</v>
      </c>
    </row>
    <row r="244" spans="1:4" ht="54" thickTop="1" thickBot="1">
      <c r="A244" s="143" t="s">
        <v>1215</v>
      </c>
      <c r="B244" s="144" t="s">
        <v>1860</v>
      </c>
      <c r="C244" s="139" t="s">
        <v>144</v>
      </c>
      <c r="D244" s="185">
        <f>VLOOKUP('662.2'!A87,'662.2'!A87:N366,14,FALSE)</f>
        <v>328556.83704348921</v>
      </c>
    </row>
    <row r="245" spans="1:4" ht="54" thickTop="1" thickBot="1">
      <c r="A245" s="143" t="s">
        <v>1762</v>
      </c>
      <c r="B245" s="144" t="s">
        <v>1861</v>
      </c>
      <c r="C245" s="139" t="s">
        <v>144</v>
      </c>
      <c r="D245" s="185">
        <f>VLOOKUP('663.1'!A87,'663.1'!A87:N367,14,FALSE)</f>
        <v>16891.607750161667</v>
      </c>
    </row>
    <row r="246" spans="1:4" ht="54" thickTop="1" thickBot="1">
      <c r="A246" s="143" t="s">
        <v>1216</v>
      </c>
      <c r="B246" s="144" t="s">
        <v>1862</v>
      </c>
      <c r="C246" s="139" t="s">
        <v>388</v>
      </c>
      <c r="D246" s="185">
        <f>VLOOKUP('670.1'!A87,'670.1'!A87:N368,14,FALSE)</f>
        <v>195471.2252341854</v>
      </c>
    </row>
    <row r="247" spans="1:4" ht="54" thickTop="1" thickBot="1">
      <c r="A247" s="143" t="s">
        <v>1217</v>
      </c>
      <c r="B247" s="144" t="s">
        <v>1863</v>
      </c>
      <c r="C247" s="139" t="s">
        <v>388</v>
      </c>
      <c r="D247" s="185">
        <f>VLOOKUP('670.2'!A87,'670.2'!A87:N369,14,FALSE)</f>
        <v>211900.72048561386</v>
      </c>
    </row>
    <row r="248" spans="1:4" ht="54" thickTop="1" thickBot="1">
      <c r="A248" s="143" t="s">
        <v>1764</v>
      </c>
      <c r="B248" s="144" t="s">
        <v>1864</v>
      </c>
      <c r="C248" s="139" t="s">
        <v>388</v>
      </c>
      <c r="D248" s="185">
        <f>VLOOKUP('670.3'!A87,'670.3'!A87:N370,14,FALSE)</f>
        <v>218979.32780297005</v>
      </c>
    </row>
    <row r="249" spans="1:4" ht="54" thickTop="1" thickBot="1">
      <c r="A249" s="143" t="s">
        <v>1765</v>
      </c>
      <c r="B249" s="144" t="s">
        <v>1865</v>
      </c>
      <c r="C249" s="139" t="s">
        <v>388</v>
      </c>
      <c r="D249" s="185">
        <f>VLOOKUP('670.4'!A87,'670.4'!A87:N371,14,FALSE)</f>
        <v>219967.74608850776</v>
      </c>
    </row>
    <row r="250" spans="1:4" ht="54" thickTop="1" thickBot="1">
      <c r="A250" s="143" t="s">
        <v>1766</v>
      </c>
      <c r="B250" s="144" t="s">
        <v>1866</v>
      </c>
      <c r="C250" s="139" t="s">
        <v>388</v>
      </c>
      <c r="D250" s="185">
        <f>VLOOKUP('670.5'!A89,'670.5'!A89:N372,14,FALSE)</f>
        <v>280391.51667555503</v>
      </c>
    </row>
    <row r="251" spans="1:4" ht="54" thickTop="1" thickBot="1">
      <c r="A251" s="143" t="s">
        <v>1218</v>
      </c>
      <c r="B251" s="144" t="s">
        <v>1867</v>
      </c>
      <c r="C251" s="139" t="s">
        <v>388</v>
      </c>
      <c r="D251" s="185">
        <f>VLOOKUP('671.1'!A89,'671.1'!A89:N373,14,FALSE)</f>
        <v>537463.41261564591</v>
      </c>
    </row>
    <row r="252" spans="1:4" ht="54" thickTop="1" thickBot="1">
      <c r="A252" s="143" t="s">
        <v>1219</v>
      </c>
      <c r="B252" s="144" t="s">
        <v>1868</v>
      </c>
      <c r="C252" s="139" t="s">
        <v>144</v>
      </c>
      <c r="D252" s="185">
        <f>VLOOKUP('671.2'!A89,'671.2'!A89:N374,14,FALSE)</f>
        <v>43492.036870735545</v>
      </c>
    </row>
    <row r="253" spans="1:4" ht="54" thickTop="1" thickBot="1">
      <c r="A253" s="143" t="s">
        <v>1767</v>
      </c>
      <c r="B253" s="144" t="s">
        <v>1869</v>
      </c>
      <c r="C253" s="139" t="s">
        <v>388</v>
      </c>
      <c r="D253" s="185">
        <f>VLOOKUP('671.3'!A87,'671.3'!A87:N375,14,FALSE)</f>
        <v>574239.68715374602</v>
      </c>
    </row>
    <row r="254" spans="1:4" ht="54" thickTop="1" thickBot="1">
      <c r="A254" s="143" t="s">
        <v>1768</v>
      </c>
      <c r="B254" s="144" t="s">
        <v>1870</v>
      </c>
      <c r="C254" s="139" t="s">
        <v>144</v>
      </c>
      <c r="D254" s="185">
        <f>VLOOKUP('671.4'!A87,'671.4'!A87:N376,14,FALSE)</f>
        <v>46441.468079922</v>
      </c>
    </row>
    <row r="255" spans="1:4" ht="54" thickTop="1" thickBot="1">
      <c r="A255" s="143" t="s">
        <v>1220</v>
      </c>
      <c r="B255" s="144" t="s">
        <v>1871</v>
      </c>
      <c r="C255" s="139" t="s">
        <v>144</v>
      </c>
      <c r="D255" s="185">
        <f>VLOOKUP('672.1'!A87,'672.1'!A87:N377,14,FALSE)</f>
        <v>39907.483030179959</v>
      </c>
    </row>
    <row r="256" spans="1:4" ht="54" thickTop="1" thickBot="1">
      <c r="A256" s="143" t="s">
        <v>1769</v>
      </c>
      <c r="B256" s="144" t="s">
        <v>1872</v>
      </c>
      <c r="C256" s="139" t="s">
        <v>144</v>
      </c>
      <c r="D256" s="185">
        <f>VLOOKUP('672.2'!A87,'672.2'!A87:N378,14,FALSE)</f>
        <v>38856.318966799088</v>
      </c>
    </row>
    <row r="257" spans="1:4" ht="54" thickTop="1" thickBot="1">
      <c r="A257" s="143" t="s">
        <v>1770</v>
      </c>
      <c r="B257" s="144" t="s">
        <v>1873</v>
      </c>
      <c r="C257" s="139" t="s">
        <v>144</v>
      </c>
      <c r="D257" s="185">
        <f>VLOOKUP('672.3'!A87,'672.3'!A87:N379,14,FALSE)</f>
        <v>41271.57591400823</v>
      </c>
    </row>
    <row r="258" spans="1:4" ht="54" thickTop="1" thickBot="1">
      <c r="A258" s="143" t="s">
        <v>1771</v>
      </c>
      <c r="B258" s="144" t="s">
        <v>1874</v>
      </c>
      <c r="C258" s="139" t="s">
        <v>144</v>
      </c>
      <c r="D258" s="185">
        <f>VLOOKUP('672.4'!A87,'672.3'!A87:N380,14,FALSE)</f>
        <v>41271.57591400823</v>
      </c>
    </row>
    <row r="259" spans="1:4" ht="54" thickTop="1" thickBot="1">
      <c r="A259" s="143" t="s">
        <v>1816</v>
      </c>
      <c r="B259" s="144" t="s">
        <v>1875</v>
      </c>
      <c r="C259" s="139" t="s">
        <v>233</v>
      </c>
      <c r="D259" s="185">
        <f>VLOOKUP('673.1.1'!A87,'673.1.1'!A87:N381,14,FALSE)</f>
        <v>9782.627807411187</v>
      </c>
    </row>
    <row r="260" spans="1:4" ht="54" thickTop="1" thickBot="1">
      <c r="A260" s="143" t="s">
        <v>1817</v>
      </c>
      <c r="B260" s="144" t="s">
        <v>2152</v>
      </c>
      <c r="C260" s="139" t="s">
        <v>233</v>
      </c>
      <c r="D260" s="185">
        <f>VLOOKUP('673.1.2'!A87,'673.1.2'!A87:N382,14,FALSE)</f>
        <v>11759.5951730489</v>
      </c>
    </row>
    <row r="261" spans="1:4" ht="54" thickTop="1" thickBot="1">
      <c r="A261" s="143" t="s">
        <v>1221</v>
      </c>
      <c r="B261" s="144" t="s">
        <v>1876</v>
      </c>
      <c r="C261" s="139" t="s">
        <v>388</v>
      </c>
      <c r="D261" s="185">
        <f>VLOOKUP('673.2'!A87,'673.2'!A87:N383,14,FALSE)</f>
        <v>57434.596947296202</v>
      </c>
    </row>
    <row r="262" spans="1:4" ht="54" thickTop="1" thickBot="1">
      <c r="A262" s="143" t="s">
        <v>1222</v>
      </c>
      <c r="B262" s="144" t="s">
        <v>1877</v>
      </c>
      <c r="C262" s="139" t="s">
        <v>388</v>
      </c>
      <c r="D262" s="185">
        <f>VLOOKUP('673.3'!A89,'673.3'!A89:N384,14,FALSE)</f>
        <v>58052.843130934336</v>
      </c>
    </row>
    <row r="263" spans="1:4" ht="54" thickTop="1" thickBot="1">
      <c r="A263" s="143" t="s">
        <v>1223</v>
      </c>
      <c r="B263" s="144" t="s">
        <v>2102</v>
      </c>
      <c r="C263" s="139" t="s">
        <v>144</v>
      </c>
      <c r="D263" s="185">
        <f>VLOOKUP('674.1'!A89,'674.1'!A89:N385,14,FALSE)</f>
        <v>116284.80752356321</v>
      </c>
    </row>
    <row r="264" spans="1:4" ht="54" thickTop="1" thickBot="1">
      <c r="A264" s="143" t="s">
        <v>1224</v>
      </c>
      <c r="B264" s="144" t="s">
        <v>1878</v>
      </c>
      <c r="C264" s="139" t="s">
        <v>144</v>
      </c>
      <c r="D264" s="185">
        <f>VLOOKUP('674.2'!A89,'674.2'!A89:N386,14,FALSE)</f>
        <v>214211.73599916763</v>
      </c>
    </row>
    <row r="265" spans="1:4" ht="54" thickTop="1" thickBot="1">
      <c r="A265" s="143" t="s">
        <v>1225</v>
      </c>
      <c r="B265" s="144" t="s">
        <v>1879</v>
      </c>
      <c r="C265" s="139" t="s">
        <v>233</v>
      </c>
      <c r="D265" s="185">
        <f>VLOOKUP('680.1'!A87,'680.1'!A87:N387,14,FALSE)</f>
        <v>168738.26110822009</v>
      </c>
    </row>
    <row r="266" spans="1:4" ht="54" thickTop="1" thickBot="1">
      <c r="A266" s="143" t="s">
        <v>1226</v>
      </c>
      <c r="B266" s="144" t="s">
        <v>1880</v>
      </c>
      <c r="C266" s="139" t="s">
        <v>144</v>
      </c>
      <c r="D266" s="185">
        <f>VLOOKUP('680.2'!A87,'680.2'!A87:N388,14,FALSE)</f>
        <v>7651.2273154793475</v>
      </c>
    </row>
    <row r="267" spans="1:4" ht="54" thickTop="1" thickBot="1">
      <c r="A267" s="143" t="s">
        <v>1227</v>
      </c>
      <c r="B267" s="144" t="s">
        <v>1881</v>
      </c>
      <c r="C267" s="139" t="s">
        <v>388</v>
      </c>
      <c r="D267" s="185">
        <f>VLOOKUP('680.3'!A89,'680.3'!A89:N389,14,FALSE)</f>
        <v>64649.07896470913</v>
      </c>
    </row>
    <row r="268" spans="1:4" ht="54" thickTop="1" thickBot="1">
      <c r="A268" s="143" t="s">
        <v>1228</v>
      </c>
      <c r="B268" s="144" t="s">
        <v>1882</v>
      </c>
      <c r="C268" s="139" t="s">
        <v>388</v>
      </c>
      <c r="D268" s="185">
        <f>VLOOKUP('681.1'!A89,'681.1'!A89:N390,14,FALSE)</f>
        <v>124966.03346770897</v>
      </c>
    </row>
    <row r="269" spans="1:4" ht="54" thickTop="1" thickBot="1">
      <c r="A269" s="143" t="s">
        <v>1776</v>
      </c>
      <c r="B269" s="144" t="s">
        <v>1883</v>
      </c>
      <c r="C269" s="139" t="s">
        <v>388</v>
      </c>
      <c r="D269" s="185">
        <f>VLOOKUP('681.2'!A89,'681.2'!A89:N391,14,FALSE)</f>
        <v>141395.52871913742</v>
      </c>
    </row>
    <row r="270" spans="1:4" ht="54" thickTop="1" thickBot="1">
      <c r="A270" s="143" t="s">
        <v>1777</v>
      </c>
      <c r="B270" s="144" t="s">
        <v>1884</v>
      </c>
      <c r="C270" s="139" t="s">
        <v>388</v>
      </c>
      <c r="D270" s="185">
        <f>VLOOKUP('681.3'!A89,'681.3'!A89:N392,14,FALSE)</f>
        <v>148474.13603649361</v>
      </c>
    </row>
    <row r="271" spans="1:4" ht="54" thickTop="1" thickBot="1">
      <c r="A271" s="143" t="s">
        <v>1778</v>
      </c>
      <c r="B271" s="144" t="s">
        <v>1885</v>
      </c>
      <c r="C271" s="139" t="s">
        <v>388</v>
      </c>
      <c r="D271" s="185">
        <f>VLOOKUP('681.4'!A89,'681.4'!A89:N393,14,FALSE)</f>
        <v>149462.5543220313</v>
      </c>
    </row>
    <row r="272" spans="1:4" ht="54" thickTop="1" thickBot="1">
      <c r="A272" s="143" t="s">
        <v>1229</v>
      </c>
      <c r="B272" s="144" t="s">
        <v>1886</v>
      </c>
      <c r="C272" s="139" t="s">
        <v>388</v>
      </c>
      <c r="D272" s="185">
        <f>VLOOKUP('682.1'!A89,'682.1'!A89:N394,14,FALSE)</f>
        <v>166845.80451337213</v>
      </c>
    </row>
    <row r="273" spans="1:4" ht="54" thickTop="1" thickBot="1">
      <c r="A273" s="143" t="s">
        <v>1779</v>
      </c>
      <c r="B273" s="144" t="s">
        <v>1887</v>
      </c>
      <c r="C273" s="139" t="s">
        <v>388</v>
      </c>
      <c r="D273" s="185">
        <f>VLOOKUP('682.2'!A89,'682.2'!A89:N395,14,FALSE)</f>
        <v>166845.80451337213</v>
      </c>
    </row>
    <row r="274" spans="1:4" ht="54" thickTop="1" thickBot="1">
      <c r="A274" s="143" t="s">
        <v>1781</v>
      </c>
      <c r="B274" s="144" t="s">
        <v>1888</v>
      </c>
      <c r="C274" s="139" t="s">
        <v>388</v>
      </c>
      <c r="D274" s="185">
        <f>VLOOKUP('682.3'!A89,'682.3'!A89:N396,14,FALSE)</f>
        <v>166845.80451337213</v>
      </c>
    </row>
    <row r="275" spans="1:4" ht="54" thickTop="1" thickBot="1">
      <c r="A275" s="143" t="s">
        <v>1783</v>
      </c>
      <c r="B275" s="144" t="s">
        <v>2103</v>
      </c>
      <c r="C275" s="139" t="s">
        <v>388</v>
      </c>
      <c r="D275" s="185">
        <f>VLOOKUP('682.4'!A89,'682.4'!A89:N397,14,FALSE)</f>
        <v>166845.80451337213</v>
      </c>
    </row>
    <row r="276" spans="1:4" ht="54" thickTop="1" thickBot="1">
      <c r="A276" s="143" t="s">
        <v>1785</v>
      </c>
      <c r="B276" s="144" t="s">
        <v>1889</v>
      </c>
      <c r="C276" s="139" t="s">
        <v>233</v>
      </c>
      <c r="D276" s="185">
        <f>VLOOKUP('683.1'!A89,'683.1'!A89:N398,14,FALSE)</f>
        <v>8414.4564328838424</v>
      </c>
    </row>
    <row r="277" spans="1:4" ht="54" thickTop="1" thickBot="1">
      <c r="A277" s="143" t="s">
        <v>1787</v>
      </c>
      <c r="B277" s="144" t="s">
        <v>1890</v>
      </c>
      <c r="C277" s="139" t="s">
        <v>233</v>
      </c>
      <c r="D277" s="185">
        <f>VLOOKUP('683.2'!A89,'683.2'!A89:N399,14,FALSE)</f>
        <v>16592.980551973666</v>
      </c>
    </row>
    <row r="278" spans="1:4" ht="54" thickTop="1" thickBot="1">
      <c r="A278" s="143" t="s">
        <v>1789</v>
      </c>
      <c r="B278" s="144" t="s">
        <v>1891</v>
      </c>
      <c r="C278" s="139" t="s">
        <v>233</v>
      </c>
      <c r="D278" s="185">
        <f>VLOOKUP('683.3'!A89,'683.3'!A89:N400,14,FALSE)</f>
        <v>8414.4564328838424</v>
      </c>
    </row>
    <row r="279" spans="1:4" ht="54" thickTop="1" thickBot="1">
      <c r="A279" s="143" t="s">
        <v>1790</v>
      </c>
      <c r="B279" s="144" t="s">
        <v>1892</v>
      </c>
      <c r="C279" s="139" t="s">
        <v>233</v>
      </c>
      <c r="D279" s="185">
        <f>VLOOKUP('683.4'!A89,'683.4'!A89:N401,14,FALSE)</f>
        <v>16592.980551973666</v>
      </c>
    </row>
    <row r="280" spans="1:4" ht="54" thickTop="1" thickBot="1">
      <c r="A280" s="143" t="s">
        <v>1791</v>
      </c>
      <c r="B280" s="144" t="s">
        <v>1893</v>
      </c>
      <c r="C280" s="139" t="s">
        <v>233</v>
      </c>
      <c r="D280" s="185">
        <f>VLOOKUP('683.5'!A87,'683.5'!A87:N402,14,FALSE)</f>
        <v>73962.237112903822</v>
      </c>
    </row>
    <row r="281" spans="1:4" ht="54" thickTop="1" thickBot="1">
      <c r="A281" s="143" t="s">
        <v>2153</v>
      </c>
      <c r="B281" s="144" t="s">
        <v>1894</v>
      </c>
      <c r="C281" s="139" t="s">
        <v>233</v>
      </c>
      <c r="D281" s="185">
        <f>VLOOKUP('690.1.1'!A89,'690.1.1'!A89:N403,14,FALSE)</f>
        <v>9203.165112991468</v>
      </c>
    </row>
    <row r="282" spans="1:4" ht="54" thickTop="1" thickBot="1">
      <c r="A282" s="143" t="s">
        <v>1794</v>
      </c>
      <c r="B282" s="144" t="s">
        <v>1895</v>
      </c>
      <c r="C282" s="139" t="s">
        <v>233</v>
      </c>
      <c r="D282" s="185">
        <f>VLOOKUP('690.1.2'!A89,'690.1.2'!A89:N404,14,FALSE)</f>
        <v>24249.72755191716</v>
      </c>
    </row>
    <row r="283" spans="1:4" ht="54" thickTop="1" thickBot="1">
      <c r="A283" s="143" t="s">
        <v>1230</v>
      </c>
      <c r="B283" s="144" t="s">
        <v>1896</v>
      </c>
      <c r="C283" s="139" t="s">
        <v>144</v>
      </c>
      <c r="D283" s="185">
        <f>VLOOKUP('700.1'!A89,'700.1'!A89:N405,14,FALSE)</f>
        <v>1888.1920484965635</v>
      </c>
    </row>
    <row r="284" spans="1:4" ht="54" thickTop="1" thickBot="1">
      <c r="A284" s="143" t="s">
        <v>1231</v>
      </c>
      <c r="B284" s="144" t="s">
        <v>1897</v>
      </c>
      <c r="C284" s="139" t="s">
        <v>144</v>
      </c>
      <c r="D284" s="185">
        <f>VLOOKUP('700.2'!A89,'700.2'!A89:N406,14,FALSE)</f>
        <v>1598.6227417225964</v>
      </c>
    </row>
    <row r="285" spans="1:4" ht="54" thickTop="1" thickBot="1">
      <c r="A285" s="143" t="s">
        <v>1232</v>
      </c>
      <c r="B285" s="144" t="s">
        <v>1898</v>
      </c>
      <c r="C285" s="139" t="s">
        <v>233</v>
      </c>
      <c r="D285" s="185">
        <f>VLOOKUP('700.3'!A89,'700.3'!A89:N407,14,FALSE)</f>
        <v>39365.671365937822</v>
      </c>
    </row>
    <row r="286" spans="1:4" ht="54" thickTop="1" thickBot="1">
      <c r="A286" s="143" t="s">
        <v>1233</v>
      </c>
      <c r="B286" s="144" t="s">
        <v>1899</v>
      </c>
      <c r="C286" s="139" t="s">
        <v>233</v>
      </c>
      <c r="D286" s="185">
        <f>VLOOKUP('700.4'!A89,'700.4'!A89:N408,14,FALSE)</f>
        <v>42629.341603851026</v>
      </c>
    </row>
    <row r="287" spans="1:4" ht="54" thickTop="1" thickBot="1">
      <c r="A287" s="143" t="s">
        <v>1234</v>
      </c>
      <c r="B287" s="144" t="s">
        <v>1900</v>
      </c>
      <c r="C287" s="139" t="s">
        <v>1929</v>
      </c>
      <c r="D287" s="185">
        <f>VLOOKUP('701.1'!A89,'701.1'!A89:N409,14,FALSE)</f>
        <v>8799.8710701347136</v>
      </c>
    </row>
    <row r="288" spans="1:4" ht="54" thickTop="1" thickBot="1">
      <c r="A288" s="143" t="s">
        <v>1797</v>
      </c>
      <c r="B288" s="144" t="s">
        <v>1901</v>
      </c>
      <c r="C288" s="139" t="s">
        <v>1929</v>
      </c>
      <c r="D288" s="185">
        <f>VLOOKUP('710.1'!A89,'710.1'!A89:N410,14,FALSE)</f>
        <v>491946.73657792743</v>
      </c>
    </row>
    <row r="289" spans="1:4" ht="54" thickTop="1" thickBot="1">
      <c r="A289" s="143" t="s">
        <v>1235</v>
      </c>
      <c r="B289" s="144" t="s">
        <v>1902</v>
      </c>
      <c r="C289" s="139" t="s">
        <v>233</v>
      </c>
      <c r="D289" s="185">
        <f>VLOOKUP('710.2'!A89,'710.2'!A89:N411,14,FALSE)</f>
        <v>481776.00501124904</v>
      </c>
    </row>
    <row r="290" spans="1:4" ht="54" thickTop="1" thickBot="1">
      <c r="A290" s="143" t="s">
        <v>1236</v>
      </c>
      <c r="B290" s="144" t="s">
        <v>1903</v>
      </c>
      <c r="C290" s="139" t="s">
        <v>1929</v>
      </c>
      <c r="D290" s="185">
        <f>VLOOKUP('720.1'!A89,'720.1'!A89:N412,14,FALSE)</f>
        <v>238900.17570651541</v>
      </c>
    </row>
    <row r="291" spans="1:4" ht="54" thickTop="1" thickBot="1">
      <c r="A291" s="143" t="s">
        <v>1237</v>
      </c>
      <c r="B291" s="144" t="s">
        <v>1904</v>
      </c>
      <c r="C291" s="139" t="s">
        <v>144</v>
      </c>
      <c r="D291" s="185">
        <f>VLOOKUP('730.1'!A89,'730.1'!A89:N413,14,FALSE)</f>
        <v>191008.35864068853</v>
      </c>
    </row>
    <row r="292" spans="1:4" ht="54" thickTop="1" thickBot="1">
      <c r="A292" s="143" t="s">
        <v>1238</v>
      </c>
      <c r="B292" s="144" t="s">
        <v>1905</v>
      </c>
      <c r="C292" s="139" t="s">
        <v>1929</v>
      </c>
      <c r="D292" s="185">
        <f>VLOOKUP('730.2'!A89,'730.2'!A89:N414,14,FALSE)</f>
        <v>62381.996498053653</v>
      </c>
    </row>
    <row r="293" spans="1:4" ht="54" thickTop="1" thickBot="1">
      <c r="A293" s="143" t="s">
        <v>1239</v>
      </c>
      <c r="B293" s="144" t="s">
        <v>1906</v>
      </c>
      <c r="C293" s="139" t="s">
        <v>1929</v>
      </c>
      <c r="D293" s="185">
        <f>VLOOKUP('730.3'!A89,'730.3'!A89:N415,14,FALSE)</f>
        <v>53746.244801895387</v>
      </c>
    </row>
    <row r="294" spans="1:4" ht="54" thickTop="1" thickBot="1">
      <c r="A294" s="143" t="s">
        <v>1798</v>
      </c>
      <c r="B294" s="144" t="s">
        <v>1907</v>
      </c>
      <c r="C294" s="139" t="s">
        <v>1929</v>
      </c>
      <c r="D294" s="185">
        <f>VLOOKUP('730.4'!A89,'730.4'!A89:N416,14,FALSE)</f>
        <v>43710.607093106388</v>
      </c>
    </row>
    <row r="295" spans="1:4" ht="54" thickTop="1" thickBot="1">
      <c r="A295" s="143" t="s">
        <v>1240</v>
      </c>
      <c r="B295" s="144" t="s">
        <v>1908</v>
      </c>
      <c r="C295" s="139" t="s">
        <v>144</v>
      </c>
      <c r="D295" s="185">
        <f>VLOOKUP('731.1'!A89,'731.1'!A89:N417,14,FALSE)</f>
        <v>171088.21683583033</v>
      </c>
    </row>
    <row r="296" spans="1:4" ht="54" thickTop="1" thickBot="1">
      <c r="A296" s="143" t="s">
        <v>1241</v>
      </c>
      <c r="B296" s="144" t="s">
        <v>1909</v>
      </c>
      <c r="C296" s="139" t="s">
        <v>2101</v>
      </c>
      <c r="D296" s="185">
        <f>VLOOKUP('740.1'!A89,'740.1'!A89:N418,14,FALSE)</f>
        <v>18101.820244760744</v>
      </c>
    </row>
    <row r="297" spans="1:4" ht="54" thickTop="1" thickBot="1">
      <c r="A297" s="143" t="s">
        <v>1801</v>
      </c>
      <c r="B297" s="144" t="s">
        <v>1910</v>
      </c>
      <c r="C297" s="139" t="s">
        <v>1929</v>
      </c>
      <c r="D297" s="185">
        <f>VLOOKUP('741.1'!A89,'741.1'!A89:N419,14,FALSE)</f>
        <v>48384.339168297389</v>
      </c>
    </row>
    <row r="298" spans="1:4" ht="54" thickTop="1" thickBot="1">
      <c r="A298" s="143" t="s">
        <v>1242</v>
      </c>
      <c r="B298" s="144" t="s">
        <v>1911</v>
      </c>
      <c r="C298" s="139" t="s">
        <v>144</v>
      </c>
      <c r="D298" s="185">
        <f>VLOOKUP('800.1'!A89,'800.1'!A89:N420,14,FALSE)</f>
        <v>7692.8156968998128</v>
      </c>
    </row>
    <row r="299" spans="1:4" ht="54" thickTop="1" thickBot="1">
      <c r="A299" s="143" t="s">
        <v>1243</v>
      </c>
      <c r="B299" s="144" t="s">
        <v>1912</v>
      </c>
      <c r="C299" s="139" t="s">
        <v>144</v>
      </c>
      <c r="D299" s="185">
        <f>VLOOKUP('800.2'!A89,'800.2'!A89:N421,14,FALSE)</f>
        <v>16341.639792203601</v>
      </c>
    </row>
    <row r="300" spans="1:4" ht="54" thickTop="1" thickBot="1">
      <c r="A300" s="143" t="s">
        <v>1244</v>
      </c>
      <c r="B300" s="144" t="s">
        <v>1913</v>
      </c>
      <c r="C300" s="139" t="s">
        <v>144</v>
      </c>
      <c r="D300" s="185">
        <f>VLOOKUP('800.3'!A89,'800.3'!A89:N422,14,FALSE)</f>
        <v>50293.683354952183</v>
      </c>
    </row>
    <row r="301" spans="1:4" ht="54" thickTop="1" thickBot="1">
      <c r="A301" s="143" t="s">
        <v>1245</v>
      </c>
      <c r="B301" s="144" t="s">
        <v>1914</v>
      </c>
      <c r="C301" s="139" t="s">
        <v>144</v>
      </c>
      <c r="D301" s="185">
        <f>VLOOKUP('800.4'!A89,'800.4'!A89:N423,14,FALSE)</f>
        <v>58661.085488229495</v>
      </c>
    </row>
    <row r="302" spans="1:4" ht="54" thickTop="1" thickBot="1">
      <c r="A302" s="143" t="s">
        <v>1802</v>
      </c>
      <c r="B302" s="144" t="s">
        <v>1915</v>
      </c>
      <c r="C302" s="139" t="s">
        <v>1929</v>
      </c>
      <c r="D302" s="185">
        <f>VLOOKUP('802.1'!A89,'802.1'!A89:N424,14,FALSE)</f>
        <v>337625.85298049857</v>
      </c>
    </row>
    <row r="303" spans="1:4" ht="54" thickTop="1" thickBot="1">
      <c r="A303" s="143" t="s">
        <v>1803</v>
      </c>
      <c r="B303" s="144" t="s">
        <v>1965</v>
      </c>
      <c r="C303" s="139" t="s">
        <v>1929</v>
      </c>
      <c r="D303" s="185">
        <f>VLOOKUP('802.2'!A89,'802.2'!A89:N425,14,FALSE)</f>
        <v>66959.85748234023</v>
      </c>
    </row>
    <row r="304" spans="1:4" ht="54" thickTop="1" thickBot="1">
      <c r="A304" s="143" t="s">
        <v>1804</v>
      </c>
      <c r="B304" s="144" t="s">
        <v>1916</v>
      </c>
      <c r="C304" s="139" t="s">
        <v>1929</v>
      </c>
      <c r="D304" s="185">
        <f>VLOOKUP('802.3'!A89,'802.3'!A89:N426,14,FALSE)</f>
        <v>42617.823000765908</v>
      </c>
    </row>
    <row r="305" spans="1:4" ht="54" thickTop="1" thickBot="1">
      <c r="A305" s="143" t="s">
        <v>1805</v>
      </c>
      <c r="B305" s="144" t="s">
        <v>1917</v>
      </c>
      <c r="C305" s="139" t="s">
        <v>1929</v>
      </c>
      <c r="D305" s="185">
        <f>VLOOKUP('802.4'!A89,'802.4'!A89:N427,14,FALSE)</f>
        <v>36255.700352172615</v>
      </c>
    </row>
    <row r="306" spans="1:4" ht="54" thickTop="1" thickBot="1">
      <c r="A306" s="143" t="s">
        <v>1806</v>
      </c>
      <c r="B306" s="144" t="s">
        <v>1918</v>
      </c>
      <c r="C306" s="139" t="s">
        <v>1929</v>
      </c>
      <c r="D306" s="185">
        <f>VLOOKUP('802.5'!A89,'802.5'!A89:N428,14,FALSE)</f>
        <v>242705.13369472322</v>
      </c>
    </row>
    <row r="307" spans="1:4" ht="54" thickTop="1" thickBot="1">
      <c r="A307" s="143" t="s">
        <v>1807</v>
      </c>
      <c r="B307" s="144" t="s">
        <v>1919</v>
      </c>
      <c r="C307" s="139" t="s">
        <v>1929</v>
      </c>
      <c r="D307" s="185">
        <f>VLOOKUP('802.6'!A89,'802.6'!A89:N429,14,FALSE)</f>
        <v>237057.06844617386</v>
      </c>
    </row>
    <row r="308" spans="1:4" ht="54" thickTop="1" thickBot="1">
      <c r="A308" s="143" t="s">
        <v>1808</v>
      </c>
      <c r="B308" s="144" t="s">
        <v>1920</v>
      </c>
      <c r="C308" s="139" t="s">
        <v>1929</v>
      </c>
      <c r="D308" s="185">
        <f>VLOOKUP('802.7'!A89,'802.7'!A89:N430,14,FALSE)</f>
        <v>155216.972640216</v>
      </c>
    </row>
    <row r="309" spans="1:4" ht="54" thickTop="1" thickBot="1">
      <c r="A309" s="143" t="s">
        <v>1809</v>
      </c>
      <c r="B309" s="144" t="s">
        <v>1921</v>
      </c>
      <c r="C309" s="139" t="s">
        <v>1929</v>
      </c>
      <c r="D309" s="185">
        <f>VLOOKUP('802.8'!A89,'802.8'!A89:N431,14,FALSE)</f>
        <v>132993.71443802567</v>
      </c>
    </row>
    <row r="310" spans="1:4" ht="54" thickTop="1" thickBot="1">
      <c r="A310" s="143" t="s">
        <v>1246</v>
      </c>
      <c r="B310" s="144" t="s">
        <v>1922</v>
      </c>
      <c r="C310" s="139" t="s">
        <v>233</v>
      </c>
      <c r="D310" s="185">
        <f>VLOOKUP('810.1'!A89,'810.1'!A89:N432,14,FALSE)</f>
        <v>12913.424506109124</v>
      </c>
    </row>
    <row r="311" spans="1:4" ht="54" thickTop="1" thickBot="1">
      <c r="A311" s="143" t="s">
        <v>1247</v>
      </c>
      <c r="B311" s="144" t="s">
        <v>1923</v>
      </c>
      <c r="C311" s="139" t="s">
        <v>233</v>
      </c>
      <c r="D311" s="185">
        <f>VLOOKUP('810.2'!A89,'810.2'!A89:N433,14,FALSE)</f>
        <v>8892.0943653181093</v>
      </c>
    </row>
    <row r="312" spans="1:4" ht="54" thickTop="1" thickBot="1">
      <c r="A312" s="143" t="s">
        <v>1248</v>
      </c>
      <c r="B312" s="144" t="s">
        <v>1924</v>
      </c>
      <c r="C312" s="139" t="s">
        <v>233</v>
      </c>
      <c r="D312" s="185">
        <f>VLOOKUP('810.3'!A89,'810.3'!A89:N435,14,FALSE)</f>
        <v>4509.4781701879638</v>
      </c>
    </row>
    <row r="313" spans="1:4" ht="55.2" thickTop="1" thickBot="1">
      <c r="A313" s="143" t="s">
        <v>1810</v>
      </c>
      <c r="B313" s="144" t="s">
        <v>2156</v>
      </c>
      <c r="C313" s="139" t="s">
        <v>233</v>
      </c>
      <c r="D313" s="185">
        <f>VLOOKUP('811.1'!A89,'811.1'!A89:N436,14,FALSE)</f>
        <v>26598.410317384787</v>
      </c>
    </row>
    <row r="314" spans="1:4" ht="55.2" thickTop="1" thickBot="1">
      <c r="A314" s="143" t="s">
        <v>1811</v>
      </c>
      <c r="B314" s="144" t="s">
        <v>2157</v>
      </c>
      <c r="C314" s="139" t="s">
        <v>233</v>
      </c>
      <c r="D314" s="185">
        <f>VLOOKUP('811.2'!A89,'811.2'!A89:N437,14,FALSE)</f>
        <v>31500.354427849517</v>
      </c>
    </row>
    <row r="315" spans="1:4" ht="54" thickTop="1" thickBot="1">
      <c r="A315" s="143" t="s">
        <v>1249</v>
      </c>
      <c r="B315" s="144" t="s">
        <v>2159</v>
      </c>
      <c r="C315" s="139" t="s">
        <v>233</v>
      </c>
      <c r="D315" s="185">
        <f>VLOOKUP('812.1'!A89,'812.1'!A89:N438,14,FALSE)</f>
        <v>47295.36370354188</v>
      </c>
    </row>
    <row r="316" spans="1:4" ht="54" thickTop="1" thickBot="1">
      <c r="A316" s="143" t="s">
        <v>1812</v>
      </c>
      <c r="B316" s="144" t="s">
        <v>1925</v>
      </c>
      <c r="C316" s="139" t="s">
        <v>2101</v>
      </c>
      <c r="D316" s="185">
        <f>VLOOKUP('820.1'!A89,'820.1'!A89:N439,14,FALSE)</f>
        <v>59935.511796214225</v>
      </c>
    </row>
    <row r="317" spans="1:4" ht="54" thickTop="1" thickBot="1">
      <c r="A317" s="143" t="s">
        <v>1813</v>
      </c>
      <c r="B317" s="144" t="s">
        <v>1926</v>
      </c>
      <c r="C317" s="139" t="s">
        <v>1068</v>
      </c>
      <c r="D317" s="185">
        <f>VLOOKUP('820.1.2'!A88,'820.1.2'!A88:N440,14,FALSE)</f>
        <v>3173447.6868161503</v>
      </c>
    </row>
    <row r="318" spans="1:4" ht="54" thickTop="1" thickBot="1">
      <c r="A318" s="143" t="s">
        <v>1250</v>
      </c>
      <c r="B318" s="144" t="s">
        <v>1927</v>
      </c>
      <c r="C318" s="139" t="s">
        <v>2104</v>
      </c>
      <c r="D318" s="185">
        <f>VLOOKUP('900.1'!A88,'900.1'!A88:N441,14,FALSE)</f>
        <v>768.60135838836709</v>
      </c>
    </row>
    <row r="319" spans="1:4" ht="55.2" thickTop="1" thickBot="1">
      <c r="A319" s="143" t="s">
        <v>1251</v>
      </c>
      <c r="B319" s="144" t="s">
        <v>2301</v>
      </c>
      <c r="C319" s="139" t="s">
        <v>2105</v>
      </c>
      <c r="D319" s="185">
        <f>VLOOKUP('900.2'!A88,'900.2'!A88:N442,14,FALSE)</f>
        <v>943.28348529481423</v>
      </c>
    </row>
    <row r="320" spans="1:4" ht="54" thickTop="1" thickBot="1">
      <c r="A320" s="143" t="s">
        <v>1252</v>
      </c>
      <c r="B320" s="144" t="s">
        <v>1928</v>
      </c>
      <c r="C320" s="139" t="s">
        <v>2105</v>
      </c>
      <c r="D320" s="185">
        <f>VLOOKUP('900.3'!A88,'900.3'!A88:N443,14,FALSE)</f>
        <v>943.28348529481423</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E11" sqref="E11"/>
    </sheetView>
  </sheetViews>
  <sheetFormatPr baseColWidth="10" defaultColWidth="9.109375" defaultRowHeight="14.4"/>
  <cols>
    <col min="1" max="1" width="11.5546875" customWidth="1"/>
    <col min="2" max="2" width="9.109375" style="2"/>
    <col min="3" max="3" width="84.5546875" style="1" customWidth="1"/>
    <col min="4" max="4" width="17.109375" style="189" customWidth="1"/>
  </cols>
  <sheetData>
    <row r="1" spans="1:4" ht="66" customHeight="1" thickTop="1">
      <c r="A1" s="665" t="s">
        <v>1934</v>
      </c>
      <c r="B1" s="666"/>
      <c r="C1" s="666"/>
      <c r="D1" s="667"/>
    </row>
    <row r="2" spans="1:4" ht="20.25" customHeight="1" thickBot="1">
      <c r="A2" s="668"/>
      <c r="B2" s="669"/>
      <c r="C2" s="669"/>
      <c r="D2" s="670"/>
    </row>
    <row r="3" spans="1:4" ht="15.6" thickTop="1" thickBot="1">
      <c r="A3" s="664" t="s">
        <v>2329</v>
      </c>
      <c r="B3" s="664"/>
      <c r="C3" s="664"/>
      <c r="D3" s="664"/>
    </row>
    <row r="4" spans="1:4" ht="15.6" thickTop="1" thickBot="1">
      <c r="A4" s="664"/>
      <c r="B4" s="664"/>
      <c r="C4" s="664"/>
      <c r="D4" s="664"/>
    </row>
    <row r="5" spans="1:4" ht="15.6" thickTop="1" thickBot="1">
      <c r="A5" s="664"/>
      <c r="B5" s="664"/>
      <c r="C5" s="664"/>
      <c r="D5" s="664"/>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656">
        <v>56173.925726710004</v>
      </c>
    </row>
    <row r="9" spans="1:4" ht="15.6" thickTop="1" thickBot="1">
      <c r="A9" s="9" t="s">
        <v>102</v>
      </c>
      <c r="B9" s="10" t="s">
        <v>1966</v>
      </c>
      <c r="C9" s="11" t="s">
        <v>103</v>
      </c>
      <c r="D9" s="656">
        <v>51067.205206099999</v>
      </c>
    </row>
    <row r="10" spans="1:4" ht="15.6" thickTop="1" thickBot="1">
      <c r="A10" s="9" t="s">
        <v>0</v>
      </c>
      <c r="B10" s="10" t="s">
        <v>1966</v>
      </c>
      <c r="C10" s="11" t="s">
        <v>1</v>
      </c>
      <c r="D10" s="656">
        <v>66387.366767929998</v>
      </c>
    </row>
    <row r="11" spans="1:4" ht="15.6" thickTop="1" thickBot="1">
      <c r="A11" s="9" t="s">
        <v>1758</v>
      </c>
      <c r="B11" s="10" t="s">
        <v>1966</v>
      </c>
      <c r="C11" s="11" t="s">
        <v>1757</v>
      </c>
      <c r="D11" s="656">
        <v>306403.23123659997</v>
      </c>
    </row>
    <row r="12" spans="1:4" ht="15.6" thickTop="1" thickBot="1">
      <c r="A12" s="9" t="s">
        <v>100</v>
      </c>
      <c r="B12" s="10" t="s">
        <v>1966</v>
      </c>
      <c r="C12" s="11" t="s">
        <v>101</v>
      </c>
      <c r="D12" s="656">
        <v>76600.807809149992</v>
      </c>
    </row>
    <row r="13" spans="1:4" ht="15.6" thickTop="1" thickBot="1">
      <c r="A13" s="9" t="s">
        <v>62</v>
      </c>
      <c r="B13" s="10" t="s">
        <v>1966</v>
      </c>
      <c r="C13" s="11" t="s">
        <v>63</v>
      </c>
      <c r="D13" s="656">
        <v>561739.25726709992</v>
      </c>
    </row>
    <row r="14" spans="1:4" ht="15.6" thickTop="1" thickBot="1">
      <c r="A14" s="9" t="s">
        <v>108</v>
      </c>
      <c r="B14" s="10" t="s">
        <v>1966</v>
      </c>
      <c r="C14" s="11" t="s">
        <v>109</v>
      </c>
      <c r="D14" s="656">
        <v>306403.23123659997</v>
      </c>
    </row>
    <row r="15" spans="1:4" ht="15.6" thickTop="1" thickBot="1">
      <c r="A15" s="9" t="s">
        <v>41</v>
      </c>
      <c r="B15" s="10" t="s">
        <v>1966</v>
      </c>
      <c r="C15" s="11" t="s">
        <v>42</v>
      </c>
      <c r="D15" s="656">
        <v>204268.8208244</v>
      </c>
    </row>
    <row r="16" spans="1:4" ht="15.6" thickTop="1" thickBot="1">
      <c r="A16" s="9" t="s">
        <v>43</v>
      </c>
      <c r="B16" s="10" t="s">
        <v>1966</v>
      </c>
      <c r="C16" s="11" t="s">
        <v>44</v>
      </c>
      <c r="D16" s="656">
        <v>306403.23123659997</v>
      </c>
    </row>
    <row r="17" spans="1:4" ht="15.6" thickTop="1" thickBot="1">
      <c r="A17" s="9" t="s">
        <v>106</v>
      </c>
      <c r="B17" s="10" t="s">
        <v>1966</v>
      </c>
      <c r="C17" s="11" t="s">
        <v>107</v>
      </c>
      <c r="D17" s="656">
        <v>102134.4104122</v>
      </c>
    </row>
    <row r="18" spans="1:4" ht="15.6" thickTop="1" thickBot="1">
      <c r="A18" s="9" t="s">
        <v>1759</v>
      </c>
      <c r="B18" s="10" t="s">
        <v>1966</v>
      </c>
      <c r="C18" s="11" t="s">
        <v>2106</v>
      </c>
      <c r="D18" s="656">
        <v>91920.96937097999</v>
      </c>
    </row>
    <row r="19" spans="1:4" ht="15.6" thickTop="1" thickBot="1">
      <c r="A19" s="9" t="s">
        <v>96</v>
      </c>
      <c r="B19" s="10" t="s">
        <v>92</v>
      </c>
      <c r="C19" s="11" t="s">
        <v>97</v>
      </c>
      <c r="D19" s="656">
        <v>2042688.2082439999</v>
      </c>
    </row>
    <row r="20" spans="1:4" ht="15.6" thickTop="1" thickBot="1">
      <c r="A20" s="9" t="s">
        <v>76</v>
      </c>
      <c r="B20" s="10" t="s">
        <v>1966</v>
      </c>
      <c r="C20" s="11" t="s">
        <v>77</v>
      </c>
      <c r="D20" s="656">
        <v>465180.576</v>
      </c>
    </row>
    <row r="21" spans="1:4" ht="15.6" thickTop="1" thickBot="1">
      <c r="A21" s="9" t="s">
        <v>74</v>
      </c>
      <c r="B21" s="10" t="s">
        <v>1966</v>
      </c>
      <c r="C21" s="11" t="s">
        <v>75</v>
      </c>
      <c r="D21" s="656">
        <v>456873.78</v>
      </c>
    </row>
    <row r="22" spans="1:4" ht="15.6" thickTop="1" thickBot="1">
      <c r="A22" s="9" t="s">
        <v>84</v>
      </c>
      <c r="B22" s="10" t="s">
        <v>1966</v>
      </c>
      <c r="C22" s="11" t="s">
        <v>85</v>
      </c>
      <c r="D22" s="656">
        <v>521251.44899999996</v>
      </c>
    </row>
    <row r="23" spans="1:4" ht="15.6" thickTop="1" thickBot="1">
      <c r="A23" s="9" t="s">
        <v>78</v>
      </c>
      <c r="B23" s="10" t="s">
        <v>1966</v>
      </c>
      <c r="C23" s="11" t="s">
        <v>79</v>
      </c>
      <c r="D23" s="656">
        <v>579399.02099999995</v>
      </c>
    </row>
    <row r="24" spans="1:4" ht="15.6" thickTop="1" thickBot="1">
      <c r="A24" s="9" t="s">
        <v>64</v>
      </c>
      <c r="B24" s="10" t="s">
        <v>1966</v>
      </c>
      <c r="C24" s="11" t="s">
        <v>65</v>
      </c>
      <c r="D24" s="656">
        <v>448566.984</v>
      </c>
    </row>
    <row r="25" spans="1:4" ht="15.6" thickTop="1" thickBot="1">
      <c r="A25" s="9" t="s">
        <v>80</v>
      </c>
      <c r="B25" s="10" t="s">
        <v>1966</v>
      </c>
      <c r="C25" s="11" t="s">
        <v>81</v>
      </c>
      <c r="D25" s="656">
        <v>533711.64300000004</v>
      </c>
    </row>
    <row r="26" spans="1:4" ht="15.6" thickTop="1" thickBot="1">
      <c r="A26" s="9" t="s">
        <v>82</v>
      </c>
      <c r="B26" s="10" t="s">
        <v>1966</v>
      </c>
      <c r="C26" s="11" t="s">
        <v>83</v>
      </c>
      <c r="D26" s="656">
        <v>552401.93400000001</v>
      </c>
    </row>
    <row r="27" spans="1:4" ht="15.6" thickTop="1" thickBot="1">
      <c r="A27" s="9" t="s">
        <v>104</v>
      </c>
      <c r="B27" s="10" t="s">
        <v>1966</v>
      </c>
      <c r="C27" s="11" t="s">
        <v>105</v>
      </c>
      <c r="D27" s="656">
        <v>139138.83299999998</v>
      </c>
    </row>
    <row r="28" spans="1:4" ht="15.6" thickTop="1" thickBot="1">
      <c r="A28" s="9" t="s">
        <v>4</v>
      </c>
      <c r="B28" s="10" t="s">
        <v>1966</v>
      </c>
      <c r="C28" s="11" t="s">
        <v>5</v>
      </c>
      <c r="D28" s="656">
        <v>155752.42500000002</v>
      </c>
    </row>
    <row r="29" spans="1:4" ht="16.5" customHeight="1" thickTop="1" thickBot="1">
      <c r="A29" s="9" t="s">
        <v>45</v>
      </c>
      <c r="B29" s="10" t="s">
        <v>1966</v>
      </c>
      <c r="C29" s="11" t="s">
        <v>2332</v>
      </c>
      <c r="D29" s="656">
        <v>153201.61561829998</v>
      </c>
    </row>
    <row r="30" spans="1:4" ht="15.6" thickTop="1" thickBot="1">
      <c r="A30" s="9" t="s">
        <v>66</v>
      </c>
      <c r="B30" s="10" t="s">
        <v>1966</v>
      </c>
      <c r="C30" s="11" t="s">
        <v>67</v>
      </c>
      <c r="D30" s="656">
        <v>153201.61561829998</v>
      </c>
    </row>
    <row r="31" spans="1:4" ht="15.6" thickTop="1" thickBot="1">
      <c r="A31" s="9" t="s">
        <v>23</v>
      </c>
      <c r="B31" s="10" t="s">
        <v>1966</v>
      </c>
      <c r="C31" s="11" t="s">
        <v>24</v>
      </c>
      <c r="D31" s="656">
        <v>510672.05206099997</v>
      </c>
    </row>
    <row r="32" spans="1:4" ht="15.6" thickTop="1" thickBot="1">
      <c r="A32" s="9" t="s">
        <v>7</v>
      </c>
      <c r="B32" s="10" t="s">
        <v>1966</v>
      </c>
      <c r="C32" s="11" t="s">
        <v>8</v>
      </c>
      <c r="D32" s="656">
        <v>102134.4104122</v>
      </c>
    </row>
    <row r="33" spans="1:4" ht="15.6" thickTop="1" thickBot="1">
      <c r="A33" s="9" t="s">
        <v>9</v>
      </c>
      <c r="B33" s="10" t="s">
        <v>1966</v>
      </c>
      <c r="C33" s="11" t="s">
        <v>10</v>
      </c>
      <c r="D33" s="656">
        <v>153201.61561829998</v>
      </c>
    </row>
    <row r="34" spans="1:4" ht="15.6" thickTop="1" thickBot="1">
      <c r="A34" s="9" t="s">
        <v>11</v>
      </c>
      <c r="B34" s="10" t="s">
        <v>1966</v>
      </c>
      <c r="C34" s="11" t="s">
        <v>12</v>
      </c>
      <c r="D34" s="656">
        <v>204268.8208244</v>
      </c>
    </row>
    <row r="35" spans="1:4" ht="15.6" thickTop="1" thickBot="1">
      <c r="A35" s="9" t="s">
        <v>13</v>
      </c>
      <c r="B35" s="10" t="s">
        <v>1966</v>
      </c>
      <c r="C35" s="11" t="s">
        <v>14</v>
      </c>
      <c r="D35" s="656">
        <v>255336.02603049998</v>
      </c>
    </row>
    <row r="36" spans="1:4" ht="15.6" thickTop="1" thickBot="1">
      <c r="A36" s="9" t="s">
        <v>15</v>
      </c>
      <c r="B36" s="10" t="s">
        <v>1966</v>
      </c>
      <c r="C36" s="11" t="s">
        <v>16</v>
      </c>
      <c r="D36" s="656">
        <v>306403.23123659997</v>
      </c>
    </row>
    <row r="37" spans="1:4" ht="15.6" thickTop="1" thickBot="1">
      <c r="A37" s="9" t="s">
        <v>17</v>
      </c>
      <c r="B37" s="10" t="s">
        <v>1966</v>
      </c>
      <c r="C37" s="11" t="s">
        <v>18</v>
      </c>
      <c r="D37" s="656">
        <v>357470.43644269998</v>
      </c>
    </row>
    <row r="38" spans="1:4" ht="15.6" thickTop="1" thickBot="1">
      <c r="A38" s="9" t="s">
        <v>19</v>
      </c>
      <c r="B38" s="10" t="s">
        <v>1966</v>
      </c>
      <c r="C38" s="11" t="s">
        <v>20</v>
      </c>
      <c r="D38" s="656">
        <v>408537.6416488</v>
      </c>
    </row>
    <row r="39" spans="1:4" ht="15.6" thickTop="1" thickBot="1">
      <c r="A39" s="9" t="s">
        <v>21</v>
      </c>
      <c r="B39" s="10" t="s">
        <v>1966</v>
      </c>
      <c r="C39" s="11" t="s">
        <v>22</v>
      </c>
      <c r="D39" s="656">
        <v>459604.84685490001</v>
      </c>
    </row>
    <row r="40" spans="1:4" ht="15.6" thickTop="1" thickBot="1">
      <c r="A40" s="9" t="s">
        <v>72</v>
      </c>
      <c r="B40" s="10" t="s">
        <v>1966</v>
      </c>
      <c r="C40" s="11" t="s">
        <v>73</v>
      </c>
      <c r="D40" s="656">
        <v>56173.925726710004</v>
      </c>
    </row>
    <row r="41" spans="1:4" ht="15.6" thickTop="1" thickBot="1">
      <c r="A41" s="9" t="s">
        <v>27</v>
      </c>
      <c r="B41" s="10" t="s">
        <v>1966</v>
      </c>
      <c r="C41" s="11" t="s">
        <v>28</v>
      </c>
      <c r="D41" s="656">
        <v>112347.85145342001</v>
      </c>
    </row>
    <row r="42" spans="1:4" ht="15.6" thickTop="1" thickBot="1">
      <c r="A42" s="9" t="s">
        <v>25</v>
      </c>
      <c r="B42" s="10" t="s">
        <v>1966</v>
      </c>
      <c r="C42" s="11" t="s">
        <v>26</v>
      </c>
      <c r="D42" s="656">
        <v>112347.85145342001</v>
      </c>
    </row>
    <row r="43" spans="1:4" ht="15.6" thickTop="1" thickBot="1">
      <c r="A43" s="9" t="s">
        <v>30</v>
      </c>
      <c r="B43" s="10" t="s">
        <v>1966</v>
      </c>
      <c r="C43" s="11" t="s">
        <v>31</v>
      </c>
      <c r="D43" s="656">
        <v>102134.4104122</v>
      </c>
    </row>
    <row r="44" spans="1:4" ht="17.25" customHeight="1" thickTop="1" thickBot="1">
      <c r="A44" s="9" t="s">
        <v>40</v>
      </c>
      <c r="B44" s="10" t="s">
        <v>1966</v>
      </c>
      <c r="C44" s="11" t="s">
        <v>2331</v>
      </c>
      <c r="D44" s="656">
        <v>255336.02603049998</v>
      </c>
    </row>
    <row r="45" spans="1:4" ht="15.6" thickTop="1" thickBot="1">
      <c r="A45" s="9" t="s">
        <v>32</v>
      </c>
      <c r="B45" s="10" t="s">
        <v>1966</v>
      </c>
      <c r="C45" s="11" t="s">
        <v>33</v>
      </c>
      <c r="D45" s="656">
        <v>204268.8208244</v>
      </c>
    </row>
    <row r="46" spans="1:4" ht="15.6" thickTop="1" thickBot="1">
      <c r="A46" s="9" t="s">
        <v>34</v>
      </c>
      <c r="B46" s="10" t="s">
        <v>1966</v>
      </c>
      <c r="C46" s="11" t="s">
        <v>35</v>
      </c>
      <c r="D46" s="656">
        <v>306403.23123659997</v>
      </c>
    </row>
    <row r="47" spans="1:4" ht="15.6" thickTop="1" thickBot="1">
      <c r="A47" s="9" t="s">
        <v>70</v>
      </c>
      <c r="B47" s="10" t="s">
        <v>1966</v>
      </c>
      <c r="C47" s="11" t="s">
        <v>71</v>
      </c>
      <c r="D47" s="656">
        <v>270656.18759232998</v>
      </c>
    </row>
    <row r="48" spans="1:4" ht="15.6" thickTop="1" thickBot="1">
      <c r="A48" s="9" t="s">
        <v>36</v>
      </c>
      <c r="B48" s="10" t="s">
        <v>1966</v>
      </c>
      <c r="C48" s="11" t="s">
        <v>37</v>
      </c>
      <c r="D48" s="656">
        <v>112347.85145342001</v>
      </c>
    </row>
    <row r="49" spans="1:4" ht="15.6" thickTop="1" thickBot="1">
      <c r="A49" s="9" t="s">
        <v>38</v>
      </c>
      <c r="B49" s="10" t="s">
        <v>1966</v>
      </c>
      <c r="C49" s="11" t="s">
        <v>39</v>
      </c>
      <c r="D49" s="656">
        <v>122561.29249463999</v>
      </c>
    </row>
    <row r="50" spans="1:4" ht="15.6" thickTop="1" thickBot="1">
      <c r="A50" s="9" t="s">
        <v>89</v>
      </c>
      <c r="B50" s="10" t="s">
        <v>1966</v>
      </c>
      <c r="C50" s="11" t="s">
        <v>90</v>
      </c>
      <c r="D50" s="656">
        <v>127668.01301524999</v>
      </c>
    </row>
    <row r="51" spans="1:4" ht="15.6" thickTop="1" thickBot="1">
      <c r="A51" s="9" t="s">
        <v>46</v>
      </c>
      <c r="B51" s="10" t="s">
        <v>1966</v>
      </c>
      <c r="C51" s="11" t="s">
        <v>47</v>
      </c>
      <c r="D51" s="656">
        <v>51067.205206099999</v>
      </c>
    </row>
    <row r="52" spans="1:4" ht="15.6" thickTop="1" thickBot="1">
      <c r="A52" s="9" t="s">
        <v>48</v>
      </c>
      <c r="B52" s="10" t="s">
        <v>1966</v>
      </c>
      <c r="C52" s="11" t="s">
        <v>49</v>
      </c>
      <c r="D52" s="656">
        <v>102134.4104122</v>
      </c>
    </row>
    <row r="53" spans="1:4" ht="15.6" thickTop="1" thickBot="1">
      <c r="A53" s="9" t="s">
        <v>50</v>
      </c>
      <c r="B53" s="10" t="s">
        <v>1966</v>
      </c>
      <c r="C53" s="11" t="s">
        <v>51</v>
      </c>
      <c r="D53" s="656">
        <v>102134.4104122</v>
      </c>
    </row>
    <row r="54" spans="1:4" ht="15.6" thickTop="1" thickBot="1">
      <c r="A54" s="9" t="s">
        <v>68</v>
      </c>
      <c r="B54" s="10" t="s">
        <v>1966</v>
      </c>
      <c r="C54" s="11" t="s">
        <v>69</v>
      </c>
      <c r="D54" s="656">
        <v>204268.8208244</v>
      </c>
    </row>
    <row r="55" spans="1:4" ht="44.4" thickTop="1" thickBot="1">
      <c r="A55" s="9" t="s">
        <v>29</v>
      </c>
      <c r="B55" s="10" t="s">
        <v>1966</v>
      </c>
      <c r="C55" s="11" t="s">
        <v>1967</v>
      </c>
      <c r="D55" s="656">
        <v>766008.07809149986</v>
      </c>
    </row>
    <row r="56" spans="1:4" ht="15.6" thickTop="1" thickBot="1">
      <c r="A56" s="9" t="s">
        <v>52</v>
      </c>
      <c r="B56" s="10" t="s">
        <v>1966</v>
      </c>
      <c r="C56" s="11" t="s">
        <v>53</v>
      </c>
      <c r="D56" s="656">
        <v>76600.807809149992</v>
      </c>
    </row>
    <row r="57" spans="1:4" ht="15.6" thickTop="1" thickBot="1">
      <c r="A57" s="9" t="s">
        <v>54</v>
      </c>
      <c r="B57" s="10" t="s">
        <v>1966</v>
      </c>
      <c r="C57" s="11" t="s">
        <v>55</v>
      </c>
      <c r="D57" s="656">
        <v>153201.61561829998</v>
      </c>
    </row>
    <row r="58" spans="1:4" ht="15.6" thickTop="1" thickBot="1">
      <c r="A58" s="9" t="s">
        <v>56</v>
      </c>
      <c r="B58" s="10" t="s">
        <v>1966</v>
      </c>
      <c r="C58" s="11" t="s">
        <v>57</v>
      </c>
      <c r="D58" s="656">
        <v>102134.4104122</v>
      </c>
    </row>
    <row r="59" spans="1:4" ht="15.6" thickTop="1" thickBot="1">
      <c r="A59" s="9" t="s">
        <v>2</v>
      </c>
      <c r="B59" s="10" t="s">
        <v>1966</v>
      </c>
      <c r="C59" s="11" t="s">
        <v>3</v>
      </c>
      <c r="D59" s="656">
        <v>204268.8208244</v>
      </c>
    </row>
    <row r="60" spans="1:4" ht="15.6" thickTop="1" thickBot="1">
      <c r="A60" s="9" t="s">
        <v>58</v>
      </c>
      <c r="B60" s="10" t="s">
        <v>1966</v>
      </c>
      <c r="C60" s="11" t="s">
        <v>59</v>
      </c>
      <c r="D60" s="656">
        <v>127668.01301524999</v>
      </c>
    </row>
    <row r="61" spans="1:4" ht="15.6" thickTop="1" thickBot="1">
      <c r="A61" s="9" t="s">
        <v>86</v>
      </c>
      <c r="B61" s="10" t="s">
        <v>1966</v>
      </c>
      <c r="C61" s="11" t="s">
        <v>87</v>
      </c>
      <c r="D61" s="656">
        <v>153201.61561829998</v>
      </c>
    </row>
    <row r="62" spans="1:4" ht="15.6" thickTop="1" thickBot="1">
      <c r="A62" s="9" t="s">
        <v>88</v>
      </c>
      <c r="B62" s="10" t="s">
        <v>1966</v>
      </c>
      <c r="C62" s="11" t="s">
        <v>87</v>
      </c>
      <c r="D62" s="656">
        <v>153201.61561829998</v>
      </c>
    </row>
    <row r="63" spans="1:4" ht="15.6" thickTop="1" thickBot="1">
      <c r="A63" s="9" t="s">
        <v>60</v>
      </c>
      <c r="B63" s="10" t="s">
        <v>1966</v>
      </c>
      <c r="C63" s="11" t="s">
        <v>61</v>
      </c>
      <c r="D63" s="656">
        <v>153201.61561829998</v>
      </c>
    </row>
    <row r="64" spans="1:4" ht="17.25" customHeight="1" thickTop="1" thickBot="1">
      <c r="A64" s="9" t="s">
        <v>6</v>
      </c>
      <c r="B64" s="10" t="s">
        <v>1966</v>
      </c>
      <c r="C64" s="11" t="s">
        <v>2330</v>
      </c>
      <c r="D64" s="656">
        <v>51067.205206099999</v>
      </c>
    </row>
    <row r="65" spans="1:4" ht="15.6" thickTop="1" thickBot="1">
      <c r="A65" s="9" t="s">
        <v>91</v>
      </c>
      <c r="B65" s="10" t="s">
        <v>92</v>
      </c>
      <c r="C65" s="11" t="s">
        <v>93</v>
      </c>
      <c r="D65" s="656">
        <v>510672.05206099997</v>
      </c>
    </row>
    <row r="66" spans="1:4" ht="15.6" thickTop="1" thickBot="1">
      <c r="A66" s="9" t="s">
        <v>94</v>
      </c>
      <c r="B66" s="10" t="s">
        <v>92</v>
      </c>
      <c r="C66" s="11" t="s">
        <v>95</v>
      </c>
      <c r="D66" s="656">
        <v>255336.02603049998</v>
      </c>
    </row>
    <row r="67" spans="1:4" ht="15.6" thickTop="1" thickBot="1">
      <c r="A67" s="9" t="s">
        <v>2334</v>
      </c>
      <c r="B67" s="10" t="s">
        <v>1966</v>
      </c>
      <c r="C67" s="11" t="s">
        <v>2333</v>
      </c>
      <c r="D67" s="656">
        <v>51067.205206099999</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6"/>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E10" sqref="E10"/>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74" t="s">
        <v>1934</v>
      </c>
      <c r="B1" s="675"/>
      <c r="C1" s="675"/>
      <c r="D1" s="676"/>
    </row>
    <row r="2" spans="1:4" ht="89.25" customHeight="1" thickBot="1">
      <c r="A2" s="677"/>
      <c r="B2" s="678"/>
      <c r="C2" s="678"/>
      <c r="D2" s="679"/>
    </row>
    <row r="3" spans="1:4" ht="53.25" customHeight="1" thickTop="1" thickBot="1">
      <c r="A3" s="671" t="s">
        <v>110</v>
      </c>
      <c r="B3" s="672"/>
      <c r="C3" s="672"/>
      <c r="D3" s="673"/>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17" t="s">
        <v>116</v>
      </c>
      <c r="D7" s="657">
        <v>41408.06582615048</v>
      </c>
    </row>
    <row r="8" spans="1:4" ht="30" customHeight="1" thickTop="1" thickBot="1">
      <c r="A8" s="16" t="s">
        <v>112</v>
      </c>
      <c r="B8" s="14" t="s">
        <v>113</v>
      </c>
      <c r="C8" s="17" t="s">
        <v>114</v>
      </c>
      <c r="D8" s="657">
        <v>2606.3309214925598</v>
      </c>
    </row>
    <row r="9" spans="1:4" ht="30" customHeight="1" thickTop="1" thickBot="1">
      <c r="A9" s="16" t="s">
        <v>117</v>
      </c>
      <c r="B9" s="14" t="s">
        <v>113</v>
      </c>
      <c r="C9" s="17" t="s">
        <v>118</v>
      </c>
      <c r="D9" s="657">
        <v>74537.263610206297</v>
      </c>
    </row>
    <row r="10" spans="1:4" ht="30" customHeight="1" thickTop="1" thickBot="1">
      <c r="A10" s="16" t="s">
        <v>119</v>
      </c>
      <c r="B10" s="14" t="s">
        <v>113</v>
      </c>
      <c r="C10" s="17" t="s">
        <v>120</v>
      </c>
      <c r="D10" s="657">
        <v>49435.392308598828</v>
      </c>
    </row>
    <row r="11" spans="1:4" ht="30" customHeight="1" thickTop="1" thickBot="1">
      <c r="A11" s="16" t="s">
        <v>123</v>
      </c>
      <c r="B11" s="14" t="s">
        <v>113</v>
      </c>
      <c r="C11" s="17" t="s">
        <v>124</v>
      </c>
      <c r="D11" s="657">
        <v>21009.509822249282</v>
      </c>
    </row>
    <row r="12" spans="1:4" ht="30" customHeight="1" thickTop="1" thickBot="1">
      <c r="A12" s="16" t="s">
        <v>121</v>
      </c>
      <c r="B12" s="14" t="s">
        <v>113</v>
      </c>
      <c r="C12" s="17" t="s">
        <v>122</v>
      </c>
      <c r="D12" s="657">
        <v>41610.078922652821</v>
      </c>
    </row>
    <row r="13" spans="1:4" ht="30" customHeight="1" thickTop="1" thickBot="1">
      <c r="A13" s="16" t="s">
        <v>125</v>
      </c>
      <c r="B13" s="14" t="s">
        <v>113</v>
      </c>
      <c r="C13" s="17" t="s">
        <v>126</v>
      </c>
      <c r="D13" s="657">
        <v>55042.902358306186</v>
      </c>
    </row>
    <row r="14" spans="1:4" ht="30" customHeight="1" thickTop="1" thickBot="1">
      <c r="A14" s="16" t="s">
        <v>131</v>
      </c>
      <c r="B14" s="14" t="s">
        <v>113</v>
      </c>
      <c r="C14" s="17" t="s">
        <v>132</v>
      </c>
      <c r="D14" s="657">
        <v>223611.79083061891</v>
      </c>
    </row>
    <row r="15" spans="1:4" ht="30" customHeight="1" thickTop="1" thickBot="1">
      <c r="A15" s="16" t="s">
        <v>129</v>
      </c>
      <c r="B15" s="14" t="s">
        <v>113</v>
      </c>
      <c r="C15" s="17" t="s">
        <v>130</v>
      </c>
      <c r="D15" s="657">
        <v>212144.51950597175</v>
      </c>
    </row>
    <row r="16" spans="1:4" ht="30" customHeight="1" thickTop="1" thickBot="1">
      <c r="A16" s="16" t="s">
        <v>127</v>
      </c>
      <c r="B16" s="14" t="s">
        <v>113</v>
      </c>
      <c r="C16" s="17" t="s">
        <v>128</v>
      </c>
      <c r="D16" s="657">
        <v>129320.16813718171</v>
      </c>
    </row>
    <row r="17" spans="1:4" ht="30" customHeight="1" thickTop="1" thickBot="1">
      <c r="A17" s="16" t="s">
        <v>1795</v>
      </c>
      <c r="B17" s="14" t="s">
        <v>113</v>
      </c>
      <c r="C17" s="17" t="s">
        <v>1796</v>
      </c>
      <c r="D17" s="657">
        <v>39099.73651683038</v>
      </c>
    </row>
    <row r="18" spans="1:4" ht="30" customHeight="1" thickTop="1" thickBot="1">
      <c r="A18" s="16" t="s">
        <v>133</v>
      </c>
      <c r="B18" s="14" t="s">
        <v>113</v>
      </c>
      <c r="C18" s="17" t="s">
        <v>134</v>
      </c>
      <c r="D18" s="657">
        <v>64571.65312865789</v>
      </c>
    </row>
    <row r="19" spans="1:4" ht="30" customHeight="1" thickTop="1" thickBot="1">
      <c r="A19" s="16" t="s">
        <v>146</v>
      </c>
      <c r="B19" s="14" t="s">
        <v>113</v>
      </c>
      <c r="C19" s="17" t="s">
        <v>147</v>
      </c>
      <c r="D19" s="657">
        <v>143340.89155808903</v>
      </c>
    </row>
    <row r="20" spans="1:4" ht="30" customHeight="1" thickTop="1" thickBot="1">
      <c r="A20" s="16" t="s">
        <v>135</v>
      </c>
      <c r="B20" s="14" t="s">
        <v>113</v>
      </c>
      <c r="C20" s="17" t="s">
        <v>1968</v>
      </c>
      <c r="D20" s="657">
        <v>57336.35662323561</v>
      </c>
    </row>
    <row r="21" spans="1:4" ht="30" customHeight="1" thickTop="1" thickBot="1">
      <c r="A21" s="16" t="s">
        <v>136</v>
      </c>
      <c r="B21" s="14" t="s">
        <v>113</v>
      </c>
      <c r="C21" s="17" t="s">
        <v>137</v>
      </c>
      <c r="D21" s="657">
        <v>155220.77030890336</v>
      </c>
    </row>
    <row r="22" spans="1:4" ht="30" customHeight="1" thickTop="1" thickBot="1">
      <c r="A22" s="16" t="s">
        <v>138</v>
      </c>
      <c r="B22" s="14" t="s">
        <v>113</v>
      </c>
      <c r="C22" s="17" t="s">
        <v>139</v>
      </c>
      <c r="D22" s="657">
        <v>51602.720960912047</v>
      </c>
    </row>
    <row r="23" spans="1:4" ht="30" customHeight="1" thickTop="1" thickBot="1">
      <c r="A23" s="16" t="s">
        <v>143</v>
      </c>
      <c r="B23" s="14" t="s">
        <v>144</v>
      </c>
      <c r="C23" s="17" t="s">
        <v>145</v>
      </c>
      <c r="D23" s="657">
        <v>22601.972336956493</v>
      </c>
    </row>
    <row r="24" spans="1:4" ht="30" customHeight="1" thickTop="1" thickBot="1">
      <c r="A24" s="16" t="s">
        <v>140</v>
      </c>
      <c r="B24" s="14" t="s">
        <v>1082</v>
      </c>
      <c r="C24" s="17" t="s">
        <v>142</v>
      </c>
      <c r="D24" s="657">
        <v>23388.898123658739</v>
      </c>
    </row>
    <row r="25" spans="1:4" ht="30" customHeight="1" thickTop="1" thickBot="1">
      <c r="A25" s="16" t="s">
        <v>148</v>
      </c>
      <c r="B25" s="14" t="s">
        <v>113</v>
      </c>
      <c r="C25" s="17" t="s">
        <v>149</v>
      </c>
      <c r="D25" s="657">
        <v>154808.16288273619</v>
      </c>
    </row>
    <row r="26" spans="1:4" ht="30" customHeight="1" thickTop="1" thickBot="1">
      <c r="A26" s="16" t="s">
        <v>150</v>
      </c>
      <c r="B26" s="14" t="s">
        <v>113</v>
      </c>
      <c r="C26" s="17" t="s">
        <v>151</v>
      </c>
      <c r="D26" s="657">
        <v>160541.79854505972</v>
      </c>
    </row>
    <row r="27" spans="1:4" ht="30" customHeight="1" thickTop="1" thickBot="1">
      <c r="A27" s="16" t="s">
        <v>152</v>
      </c>
      <c r="B27" s="14" t="s">
        <v>113</v>
      </c>
      <c r="C27" s="17" t="s">
        <v>153</v>
      </c>
      <c r="D27" s="657">
        <v>69518.263290413161</v>
      </c>
    </row>
    <row r="28" spans="1:4" ht="30" customHeight="1" thickTop="1" thickBot="1">
      <c r="A28" s="16" t="s">
        <v>154</v>
      </c>
      <c r="B28" s="14" t="s">
        <v>113</v>
      </c>
      <c r="C28" s="17" t="s">
        <v>155</v>
      </c>
      <c r="D28" s="657">
        <v>108939.07758414766</v>
      </c>
    </row>
    <row r="29" spans="1:4" ht="30" customHeight="1" thickTop="1" thickBot="1">
      <c r="A29" s="16" t="s">
        <v>156</v>
      </c>
      <c r="B29" s="14" t="s">
        <v>113</v>
      </c>
      <c r="C29" s="17" t="s">
        <v>157</v>
      </c>
      <c r="D29" s="657">
        <v>670.42309646228455</v>
      </c>
    </row>
    <row r="30" spans="1:4" ht="30" customHeight="1" thickTop="1" thickBot="1">
      <c r="A30" s="16" t="s">
        <v>166</v>
      </c>
      <c r="B30" s="14" t="s">
        <v>113</v>
      </c>
      <c r="C30" s="17" t="s">
        <v>167</v>
      </c>
      <c r="D30" s="657">
        <v>104727.52561196042</v>
      </c>
    </row>
    <row r="31" spans="1:4" ht="30" customHeight="1" thickTop="1" thickBot="1">
      <c r="A31" s="16" t="s">
        <v>162</v>
      </c>
      <c r="B31" s="14" t="s">
        <v>113</v>
      </c>
      <c r="C31" s="17" t="s">
        <v>163</v>
      </c>
      <c r="D31" s="657">
        <v>7533.5104362043494</v>
      </c>
    </row>
    <row r="32" spans="1:4" ht="30" customHeight="1" thickTop="1" thickBot="1">
      <c r="A32" s="16" t="s">
        <v>164</v>
      </c>
      <c r="B32" s="14" t="s">
        <v>113</v>
      </c>
      <c r="C32" s="17" t="s">
        <v>165</v>
      </c>
      <c r="D32" s="657">
        <v>22516.426414935322</v>
      </c>
    </row>
    <row r="33" spans="1:4" ht="30" customHeight="1" thickTop="1" thickBot="1">
      <c r="A33" s="16" t="s">
        <v>171</v>
      </c>
      <c r="B33" s="14" t="s">
        <v>113</v>
      </c>
      <c r="C33" s="17" t="s">
        <v>172</v>
      </c>
      <c r="D33" s="657">
        <v>10924.276003736426</v>
      </c>
    </row>
    <row r="34" spans="1:4" ht="30" customHeight="1" thickTop="1" thickBot="1">
      <c r="A34" s="16" t="s">
        <v>160</v>
      </c>
      <c r="B34" s="14" t="s">
        <v>113</v>
      </c>
      <c r="C34" s="17" t="s">
        <v>161</v>
      </c>
      <c r="D34" s="657">
        <v>7600.5195360014095</v>
      </c>
    </row>
    <row r="35" spans="1:4" ht="30" customHeight="1" thickTop="1" thickBot="1">
      <c r="A35" s="16" t="s">
        <v>173</v>
      </c>
      <c r="B35" s="14" t="s">
        <v>113</v>
      </c>
      <c r="C35" s="17" t="s">
        <v>1970</v>
      </c>
      <c r="D35" s="657">
        <v>160541.79854505972</v>
      </c>
    </row>
    <row r="36" spans="1:4" ht="30" customHeight="1" thickTop="1" thickBot="1">
      <c r="A36" s="16" t="s">
        <v>170</v>
      </c>
      <c r="B36" s="14" t="s">
        <v>113</v>
      </c>
      <c r="C36" s="17" t="s">
        <v>1969</v>
      </c>
      <c r="D36" s="657">
        <v>88503.125764646189</v>
      </c>
    </row>
    <row r="37" spans="1:4" ht="30" customHeight="1" thickTop="1" thickBot="1">
      <c r="A37" s="16" t="s">
        <v>168</v>
      </c>
      <c r="B37" s="14" t="s">
        <v>113</v>
      </c>
      <c r="C37" s="17" t="s">
        <v>169</v>
      </c>
      <c r="D37" s="657">
        <v>92949.763284267508</v>
      </c>
    </row>
    <row r="38" spans="1:4" ht="30" customHeight="1" thickTop="1" thickBot="1">
      <c r="A38" s="16" t="s">
        <v>174</v>
      </c>
      <c r="B38" s="14" t="s">
        <v>113</v>
      </c>
      <c r="C38" s="17" t="s">
        <v>175</v>
      </c>
      <c r="D38" s="657">
        <v>74104.760248560575</v>
      </c>
    </row>
    <row r="39" spans="1:4" ht="30" customHeight="1" thickTop="1" thickBot="1">
      <c r="A39" s="16" t="s">
        <v>176</v>
      </c>
      <c r="B39" s="14" t="s">
        <v>113</v>
      </c>
      <c r="C39" s="17" t="s">
        <v>177</v>
      </c>
      <c r="D39" s="657">
        <v>62285.982825986452</v>
      </c>
    </row>
    <row r="40" spans="1:4" ht="30" customHeight="1" thickTop="1" thickBot="1">
      <c r="A40" s="16" t="s">
        <v>180</v>
      </c>
      <c r="B40" s="14" t="s">
        <v>113</v>
      </c>
      <c r="C40" s="17" t="s">
        <v>181</v>
      </c>
      <c r="D40" s="657">
        <v>85363.704954106317</v>
      </c>
    </row>
    <row r="41" spans="1:4" ht="30" customHeight="1" thickTop="1" thickBot="1">
      <c r="A41" s="16" t="s">
        <v>178</v>
      </c>
      <c r="B41" s="14" t="s">
        <v>113</v>
      </c>
      <c r="C41" s="17" t="s">
        <v>179</v>
      </c>
      <c r="D41" s="657">
        <v>76767.740116088811</v>
      </c>
    </row>
    <row r="42" spans="1:4" ht="30" customHeight="1" thickTop="1" thickBot="1">
      <c r="A42" s="16" t="s">
        <v>182</v>
      </c>
      <c r="B42" s="14" t="s">
        <v>113</v>
      </c>
      <c r="C42" s="17" t="s">
        <v>183</v>
      </c>
      <c r="D42" s="657">
        <v>71924.373634804346</v>
      </c>
    </row>
    <row r="43" spans="1:4" ht="30" customHeight="1" thickTop="1" thickBot="1">
      <c r="A43" s="16" t="s">
        <v>1756</v>
      </c>
      <c r="B43" s="14" t="s">
        <v>113</v>
      </c>
      <c r="C43" s="17" t="s">
        <v>1755</v>
      </c>
      <c r="D43" s="657">
        <v>5965.1782839103407</v>
      </c>
    </row>
    <row r="44" spans="1:4" ht="30" customHeight="1" thickTop="1" thickBot="1">
      <c r="A44" s="16" t="s">
        <v>184</v>
      </c>
      <c r="B44" s="14" t="s">
        <v>113</v>
      </c>
      <c r="C44" s="17" t="s">
        <v>185</v>
      </c>
      <c r="D44" s="657">
        <v>20577.167650729451</v>
      </c>
    </row>
    <row r="45" spans="1:4" ht="30" customHeight="1" thickTop="1" thickBot="1">
      <c r="A45" s="16" t="s">
        <v>1687</v>
      </c>
      <c r="B45" s="14" t="s">
        <v>113</v>
      </c>
      <c r="C45" s="17" t="s">
        <v>1688</v>
      </c>
      <c r="D45" s="657">
        <v>2001.2447649296573</v>
      </c>
    </row>
    <row r="46" spans="1:4" ht="30" customHeight="1" thickTop="1" thickBot="1">
      <c r="A46" s="16" t="s">
        <v>188</v>
      </c>
      <c r="B46" s="14" t="s">
        <v>113</v>
      </c>
      <c r="C46" s="17" t="s">
        <v>189</v>
      </c>
      <c r="D46" s="657">
        <v>2275.1037656778672</v>
      </c>
    </row>
    <row r="47" spans="1:4" ht="30" customHeight="1" thickTop="1" thickBot="1">
      <c r="A47" s="16" t="s">
        <v>186</v>
      </c>
      <c r="B47" s="14" t="s">
        <v>113</v>
      </c>
      <c r="C47" s="17" t="s">
        <v>187</v>
      </c>
      <c r="D47" s="657">
        <v>3782.6639398536145</v>
      </c>
    </row>
    <row r="48" spans="1:4" ht="30" customHeight="1" thickTop="1" thickBot="1">
      <c r="A48" s="16" t="s">
        <v>190</v>
      </c>
      <c r="B48" s="14" t="s">
        <v>113</v>
      </c>
      <c r="C48" s="17" t="s">
        <v>191</v>
      </c>
      <c r="D48" s="657">
        <v>5095.7937179585106</v>
      </c>
    </row>
    <row r="49" spans="1:4" ht="30" customHeight="1" thickTop="1" thickBot="1">
      <c r="A49" s="16" t="s">
        <v>201</v>
      </c>
      <c r="B49" s="14" t="s">
        <v>113</v>
      </c>
      <c r="C49" s="17" t="s">
        <v>1972</v>
      </c>
      <c r="D49" s="657">
        <v>71627.054032624466</v>
      </c>
    </row>
    <row r="50" spans="1:4" ht="30" customHeight="1" thickTop="1" thickBot="1">
      <c r="A50" s="16" t="s">
        <v>192</v>
      </c>
      <c r="B50" s="14" t="s">
        <v>113</v>
      </c>
      <c r="C50" s="17" t="s">
        <v>193</v>
      </c>
      <c r="D50" s="657">
        <v>29217.459364004691</v>
      </c>
    </row>
    <row r="51" spans="1:4" ht="30" customHeight="1" thickTop="1" thickBot="1">
      <c r="A51" s="16" t="s">
        <v>194</v>
      </c>
      <c r="B51" s="14" t="s">
        <v>113</v>
      </c>
      <c r="C51" s="17" t="s">
        <v>1971</v>
      </c>
      <c r="D51" s="657">
        <v>1725.9664976314318</v>
      </c>
    </row>
    <row r="52" spans="1:4" ht="30" customHeight="1" thickTop="1" thickBot="1">
      <c r="A52" s="16" t="s">
        <v>224</v>
      </c>
      <c r="B52" s="14" t="s">
        <v>92</v>
      </c>
      <c r="C52" s="17" t="s">
        <v>1975</v>
      </c>
      <c r="D52" s="657">
        <v>113774.23257362981</v>
      </c>
    </row>
    <row r="53" spans="1:4" ht="30" customHeight="1" thickTop="1" thickBot="1">
      <c r="A53" s="16" t="s">
        <v>195</v>
      </c>
      <c r="B53" s="14" t="s">
        <v>113</v>
      </c>
      <c r="C53" s="17" t="s">
        <v>196</v>
      </c>
      <c r="D53" s="657">
        <v>9080.6667431704154</v>
      </c>
    </row>
    <row r="54" spans="1:4" ht="30" customHeight="1" thickTop="1" thickBot="1">
      <c r="A54" s="16" t="s">
        <v>214</v>
      </c>
      <c r="B54" s="14" t="s">
        <v>113</v>
      </c>
      <c r="C54" s="17" t="s">
        <v>215</v>
      </c>
      <c r="D54" s="657">
        <v>8168.9943966984001</v>
      </c>
    </row>
    <row r="55" spans="1:4" ht="30" customHeight="1" thickTop="1" thickBot="1">
      <c r="A55" s="16" t="s">
        <v>197</v>
      </c>
      <c r="B55" s="14" t="s">
        <v>113</v>
      </c>
      <c r="C55" s="17" t="s">
        <v>198</v>
      </c>
      <c r="D55" s="657">
        <v>154808.16288273619</v>
      </c>
    </row>
    <row r="56" spans="1:4" ht="30" customHeight="1" thickTop="1" thickBot="1">
      <c r="A56" s="16" t="s">
        <v>199</v>
      </c>
      <c r="B56" s="14" t="s">
        <v>113</v>
      </c>
      <c r="C56" s="17" t="s">
        <v>200</v>
      </c>
      <c r="D56" s="657">
        <v>13167.0448163209</v>
      </c>
    </row>
    <row r="57" spans="1:4" ht="30" customHeight="1" thickTop="1" thickBot="1">
      <c r="A57" s="16" t="s">
        <v>202</v>
      </c>
      <c r="B57" s="14" t="s">
        <v>113</v>
      </c>
      <c r="C57" s="17" t="s">
        <v>203</v>
      </c>
      <c r="D57" s="657">
        <v>57371.782648023407</v>
      </c>
    </row>
    <row r="58" spans="1:4" ht="30" customHeight="1" thickTop="1" thickBot="1">
      <c r="A58" s="16" t="s">
        <v>212</v>
      </c>
      <c r="B58" s="14" t="s">
        <v>113</v>
      </c>
      <c r="C58" s="17" t="s">
        <v>213</v>
      </c>
      <c r="D58" s="657">
        <v>35594.683505054658</v>
      </c>
    </row>
    <row r="59" spans="1:4" ht="30" customHeight="1" thickTop="1" thickBot="1">
      <c r="A59" s="16" t="s">
        <v>206</v>
      </c>
      <c r="B59" s="14" t="s">
        <v>113</v>
      </c>
      <c r="C59" s="17" t="s">
        <v>207</v>
      </c>
      <c r="D59" s="657">
        <v>6293.0586536720184</v>
      </c>
    </row>
    <row r="60" spans="1:4" ht="30" customHeight="1" thickTop="1" thickBot="1">
      <c r="A60" s="16" t="s">
        <v>204</v>
      </c>
      <c r="B60" s="14" t="s">
        <v>113</v>
      </c>
      <c r="C60" s="17" t="s">
        <v>205</v>
      </c>
      <c r="D60" s="657">
        <v>9047.3900052722747</v>
      </c>
    </row>
    <row r="61" spans="1:4" ht="30" customHeight="1" thickTop="1" thickBot="1">
      <c r="A61" s="16" t="s">
        <v>208</v>
      </c>
      <c r="B61" s="14" t="s">
        <v>113</v>
      </c>
      <c r="C61" s="17" t="s">
        <v>209</v>
      </c>
      <c r="D61" s="657">
        <v>10026.111973389376</v>
      </c>
    </row>
    <row r="62" spans="1:4" ht="30" customHeight="1" thickTop="1" thickBot="1">
      <c r="A62" s="16" t="s">
        <v>210</v>
      </c>
      <c r="B62" s="14" t="s">
        <v>113</v>
      </c>
      <c r="C62" s="17" t="s">
        <v>211</v>
      </c>
      <c r="D62" s="657">
        <v>11579.896119369992</v>
      </c>
    </row>
    <row r="63" spans="1:4" ht="30" customHeight="1" thickTop="1" thickBot="1">
      <c r="A63" s="16" t="s">
        <v>217</v>
      </c>
      <c r="B63" s="14" t="s">
        <v>113</v>
      </c>
      <c r="C63" s="17" t="s">
        <v>218</v>
      </c>
      <c r="D63" s="657">
        <v>27945.531131797699</v>
      </c>
    </row>
    <row r="64" spans="1:4" ht="30" customHeight="1" thickTop="1" thickBot="1">
      <c r="A64" s="16" t="s">
        <v>219</v>
      </c>
      <c r="B64" s="14" t="s">
        <v>113</v>
      </c>
      <c r="C64" s="17" t="s">
        <v>220</v>
      </c>
      <c r="D64" s="657">
        <v>14326.151120644268</v>
      </c>
    </row>
    <row r="65" spans="1:4" ht="30" customHeight="1" thickTop="1" thickBot="1">
      <c r="A65" s="16" t="s">
        <v>216</v>
      </c>
      <c r="B65" s="14" t="s">
        <v>113</v>
      </c>
      <c r="C65" s="17" t="s">
        <v>1973</v>
      </c>
      <c r="D65" s="657">
        <v>15760.723337180787</v>
      </c>
    </row>
    <row r="66" spans="1:4" ht="30" customHeight="1" thickTop="1" thickBot="1">
      <c r="A66" s="16" t="s">
        <v>221</v>
      </c>
      <c r="B66" s="14" t="s">
        <v>113</v>
      </c>
      <c r="C66" s="17" t="s">
        <v>1974</v>
      </c>
      <c r="D66" s="657">
        <v>52954.997731489028</v>
      </c>
    </row>
    <row r="67" spans="1:4" ht="30" customHeight="1" thickTop="1" thickBot="1">
      <c r="A67" s="16" t="s">
        <v>222</v>
      </c>
      <c r="B67" s="14" t="s">
        <v>113</v>
      </c>
      <c r="C67" s="17" t="s">
        <v>223</v>
      </c>
      <c r="D67" s="657">
        <v>22374.906725694582</v>
      </c>
    </row>
    <row r="68" spans="1:4" ht="30" customHeight="1" thickTop="1" thickBot="1">
      <c r="A68" s="16" t="s">
        <v>225</v>
      </c>
      <c r="B68" s="14" t="s">
        <v>113</v>
      </c>
      <c r="C68" s="17" t="s">
        <v>226</v>
      </c>
      <c r="D68" s="657">
        <v>76395.8174311045</v>
      </c>
    </row>
    <row r="69" spans="1:4" ht="30" customHeight="1" thickTop="1" thickBot="1">
      <c r="A69" s="16" t="s">
        <v>227</v>
      </c>
      <c r="B69" s="14" t="s">
        <v>113</v>
      </c>
      <c r="C69" s="17" t="s">
        <v>1976</v>
      </c>
      <c r="D69" s="657">
        <v>13334.098358161118</v>
      </c>
    </row>
    <row r="70" spans="1:4" ht="30" customHeight="1" thickTop="1" thickBot="1">
      <c r="A70" s="16" t="s">
        <v>232</v>
      </c>
      <c r="B70" s="14" t="s">
        <v>233</v>
      </c>
      <c r="C70" s="17" t="s">
        <v>1979</v>
      </c>
      <c r="D70" s="657">
        <v>4312.6120627288374</v>
      </c>
    </row>
    <row r="71" spans="1:4" ht="30" customHeight="1" thickTop="1" thickBot="1">
      <c r="A71" s="16" t="s">
        <v>228</v>
      </c>
      <c r="B71" s="14" t="s">
        <v>113</v>
      </c>
      <c r="C71" s="17" t="s">
        <v>1977</v>
      </c>
      <c r="D71" s="657">
        <v>2671.7350646922678</v>
      </c>
    </row>
    <row r="72" spans="1:4" ht="30" customHeight="1" thickTop="1" thickBot="1">
      <c r="A72" s="16" t="s">
        <v>229</v>
      </c>
      <c r="B72" s="14" t="s">
        <v>113</v>
      </c>
      <c r="C72" s="17" t="s">
        <v>1978</v>
      </c>
      <c r="D72" s="657">
        <v>8960.4510494172118</v>
      </c>
    </row>
    <row r="73" spans="1:4" ht="30" customHeight="1" thickTop="1" thickBot="1">
      <c r="A73" s="16" t="s">
        <v>230</v>
      </c>
      <c r="B73" s="14" t="s">
        <v>113</v>
      </c>
      <c r="C73" s="17" t="s">
        <v>231</v>
      </c>
      <c r="D73" s="657">
        <v>4174.4284535364968</v>
      </c>
    </row>
    <row r="74" spans="1:4" ht="30" customHeight="1" thickTop="1" thickBot="1">
      <c r="A74" s="16" t="s">
        <v>234</v>
      </c>
      <c r="B74" s="14" t="s">
        <v>113</v>
      </c>
      <c r="C74" s="17" t="s">
        <v>235</v>
      </c>
      <c r="D74" s="657">
        <v>10068.548461863074</v>
      </c>
    </row>
    <row r="75" spans="1:4" ht="30" customHeight="1" thickTop="1" thickBot="1">
      <c r="A75" s="16" t="s">
        <v>236</v>
      </c>
      <c r="B75" s="14" t="s">
        <v>113</v>
      </c>
      <c r="C75" s="17" t="s">
        <v>237</v>
      </c>
      <c r="D75" s="657">
        <v>366952.68238870788</v>
      </c>
    </row>
    <row r="76" spans="1:4" ht="30" customHeight="1" thickTop="1" thickBot="1">
      <c r="A76" s="16" t="s">
        <v>238</v>
      </c>
      <c r="B76" s="14" t="s">
        <v>113</v>
      </c>
      <c r="C76" s="17" t="s">
        <v>239</v>
      </c>
      <c r="D76" s="657">
        <v>516027.2096091205</v>
      </c>
    </row>
    <row r="77" spans="1:4" ht="30" customHeight="1" thickTop="1" thickBot="1">
      <c r="A77" s="16" t="s">
        <v>240</v>
      </c>
      <c r="B77" s="14" t="s">
        <v>113</v>
      </c>
      <c r="C77" s="17" t="s">
        <v>1980</v>
      </c>
      <c r="D77" s="657">
        <v>166275.43420738325</v>
      </c>
    </row>
    <row r="78" spans="1:4" ht="30" customHeight="1" thickTop="1" thickBot="1">
      <c r="A78" s="16" t="s">
        <v>241</v>
      </c>
      <c r="B78" s="14" t="s">
        <v>113</v>
      </c>
      <c r="C78" s="17" t="s">
        <v>1981</v>
      </c>
      <c r="D78" s="657">
        <v>146578.35796510146</v>
      </c>
    </row>
    <row r="79" spans="1:4" ht="30" customHeight="1" thickTop="1" thickBot="1">
      <c r="A79" s="16" t="s">
        <v>246</v>
      </c>
      <c r="B79" s="14" t="s">
        <v>113</v>
      </c>
      <c r="C79" s="17" t="s">
        <v>1986</v>
      </c>
      <c r="D79" s="657">
        <v>86883.009049471279</v>
      </c>
    </row>
    <row r="80" spans="1:4" ht="30" customHeight="1" thickTop="1" thickBot="1">
      <c r="A80" s="16" t="s">
        <v>243</v>
      </c>
      <c r="B80" s="14" t="s">
        <v>113</v>
      </c>
      <c r="C80" s="17" t="s">
        <v>1983</v>
      </c>
      <c r="D80" s="657">
        <v>170022.86250292664</v>
      </c>
    </row>
    <row r="81" spans="1:4" ht="30" customHeight="1" thickTop="1" thickBot="1">
      <c r="A81" s="16" t="s">
        <v>244</v>
      </c>
      <c r="B81" s="14" t="s">
        <v>113</v>
      </c>
      <c r="C81" s="17" t="s">
        <v>1984</v>
      </c>
      <c r="D81" s="657">
        <v>215395.96380988148</v>
      </c>
    </row>
    <row r="82" spans="1:4" ht="30" customHeight="1" thickTop="1" thickBot="1">
      <c r="A82" s="16" t="s">
        <v>245</v>
      </c>
      <c r="B82" s="14" t="s">
        <v>113</v>
      </c>
      <c r="C82" s="17" t="s">
        <v>1985</v>
      </c>
      <c r="D82" s="657">
        <v>235079.06215526603</v>
      </c>
    </row>
    <row r="83" spans="1:4" ht="30" customHeight="1" thickTop="1" thickBot="1">
      <c r="A83" s="16" t="s">
        <v>247</v>
      </c>
      <c r="B83" s="14" t="s">
        <v>113</v>
      </c>
      <c r="C83" s="17" t="s">
        <v>1987</v>
      </c>
      <c r="D83" s="657">
        <v>164720.53167022183</v>
      </c>
    </row>
    <row r="84" spans="1:4" ht="30" customHeight="1" thickTop="1" thickBot="1">
      <c r="A84" s="16" t="s">
        <v>242</v>
      </c>
      <c r="B84" s="14" t="s">
        <v>113</v>
      </c>
      <c r="C84" s="17" t="s">
        <v>1982</v>
      </c>
      <c r="D84" s="657">
        <v>173323.25841988859</v>
      </c>
    </row>
    <row r="85" spans="1:4" ht="30" customHeight="1" thickTop="1" thickBot="1">
      <c r="A85" s="16" t="s">
        <v>248</v>
      </c>
      <c r="B85" s="14" t="s">
        <v>113</v>
      </c>
      <c r="C85" s="17" t="s">
        <v>1988</v>
      </c>
      <c r="D85" s="657">
        <v>295504.59158409829</v>
      </c>
    </row>
    <row r="86" spans="1:4" ht="30" customHeight="1" thickTop="1" thickBot="1">
      <c r="A86" s="16" t="s">
        <v>249</v>
      </c>
      <c r="B86" s="14" t="s">
        <v>113</v>
      </c>
      <c r="C86" s="17" t="s">
        <v>250</v>
      </c>
      <c r="D86" s="657">
        <v>3487.1494633680959</v>
      </c>
    </row>
    <row r="87" spans="1:4" ht="30" customHeight="1" thickTop="1" thickBot="1">
      <c r="A87" s="16" t="s">
        <v>255</v>
      </c>
      <c r="B87" s="14" t="s">
        <v>113</v>
      </c>
      <c r="C87" s="17" t="s">
        <v>256</v>
      </c>
      <c r="D87" s="657">
        <v>1085091.1035639637</v>
      </c>
    </row>
    <row r="88" spans="1:4" ht="30" customHeight="1" thickTop="1" thickBot="1">
      <c r="A88" s="16" t="s">
        <v>253</v>
      </c>
      <c r="B88" s="14" t="s">
        <v>113</v>
      </c>
      <c r="C88" s="17" t="s">
        <v>254</v>
      </c>
      <c r="D88" s="657">
        <v>15479.798079476997</v>
      </c>
    </row>
    <row r="89" spans="1:4" ht="30" customHeight="1" thickTop="1" thickBot="1">
      <c r="A89" s="16" t="s">
        <v>251</v>
      </c>
      <c r="B89" s="14" t="s">
        <v>113</v>
      </c>
      <c r="C89" s="17" t="s">
        <v>252</v>
      </c>
      <c r="D89" s="657">
        <v>16993.481284896203</v>
      </c>
    </row>
    <row r="90" spans="1:4" ht="30" customHeight="1" thickTop="1" thickBot="1">
      <c r="A90" s="16" t="s">
        <v>257</v>
      </c>
      <c r="B90" s="14" t="s">
        <v>113</v>
      </c>
      <c r="C90" s="17" t="s">
        <v>258</v>
      </c>
      <c r="D90" s="657">
        <v>4679.0119844866767</v>
      </c>
    </row>
    <row r="91" spans="1:4" ht="30" customHeight="1" thickTop="1" thickBot="1">
      <c r="A91" s="16" t="s">
        <v>259</v>
      </c>
      <c r="B91" s="14" t="s">
        <v>113</v>
      </c>
      <c r="C91" s="17" t="s">
        <v>260</v>
      </c>
      <c r="D91" s="657">
        <v>86004.534934853422</v>
      </c>
    </row>
    <row r="92" spans="1:4" ht="30" customHeight="1" thickTop="1" thickBot="1">
      <c r="A92" s="16" t="s">
        <v>261</v>
      </c>
      <c r="B92" s="14" t="s">
        <v>113</v>
      </c>
      <c r="C92" s="17" t="s">
        <v>262</v>
      </c>
      <c r="D92" s="657">
        <v>9204.2735733073787</v>
      </c>
    </row>
    <row r="93" spans="1:4" ht="30" customHeight="1" thickTop="1" thickBot="1">
      <c r="A93" s="16" t="s">
        <v>263</v>
      </c>
      <c r="B93" s="14" t="s">
        <v>113</v>
      </c>
      <c r="C93" s="17" t="s">
        <v>264</v>
      </c>
      <c r="D93" s="657">
        <v>9422.0930278525702</v>
      </c>
    </row>
    <row r="94" spans="1:4" ht="30" customHeight="1" thickTop="1" thickBot="1">
      <c r="A94" s="16" t="s">
        <v>265</v>
      </c>
      <c r="B94" s="14" t="s">
        <v>113</v>
      </c>
      <c r="C94" s="17" t="s">
        <v>266</v>
      </c>
      <c r="D94" s="657">
        <v>22418.060171473524</v>
      </c>
    </row>
    <row r="95" spans="1:4" ht="30" customHeight="1" thickTop="1" thickBot="1">
      <c r="A95" s="16" t="s">
        <v>267</v>
      </c>
      <c r="B95" s="14" t="s">
        <v>113</v>
      </c>
      <c r="C95" s="17" t="s">
        <v>268</v>
      </c>
      <c r="D95" s="657">
        <v>75375.699398343422</v>
      </c>
    </row>
    <row r="96" spans="1:4" ht="30" customHeight="1" thickTop="1" thickBot="1">
      <c r="A96" s="16" t="s">
        <v>269</v>
      </c>
      <c r="B96" s="14" t="s">
        <v>113</v>
      </c>
      <c r="C96" s="17" t="s">
        <v>270</v>
      </c>
      <c r="D96" s="657">
        <v>212144.51950597175</v>
      </c>
    </row>
    <row r="97" spans="1:4" ht="30" customHeight="1" thickTop="1" thickBot="1">
      <c r="A97" s="16" t="s">
        <v>271</v>
      </c>
      <c r="B97" s="14" t="s">
        <v>113</v>
      </c>
      <c r="C97" s="17" t="s">
        <v>272</v>
      </c>
      <c r="D97" s="657">
        <v>172009.06986970684</v>
      </c>
    </row>
    <row r="98" spans="1:4" ht="30" customHeight="1" thickTop="1" thickBot="1">
      <c r="A98" s="16" t="s">
        <v>273</v>
      </c>
      <c r="B98" s="14" t="s">
        <v>113</v>
      </c>
      <c r="C98" s="17" t="s">
        <v>274</v>
      </c>
      <c r="D98" s="657">
        <v>6932.0503190161935</v>
      </c>
    </row>
    <row r="99" spans="1:4" ht="30" customHeight="1" thickTop="1" thickBot="1">
      <c r="A99" s="16" t="s">
        <v>275</v>
      </c>
      <c r="B99" s="14" t="s">
        <v>113</v>
      </c>
      <c r="C99" s="17" t="s">
        <v>276</v>
      </c>
      <c r="D99" s="657">
        <v>16007.468022029936</v>
      </c>
    </row>
    <row r="100" spans="1:4" ht="30" customHeight="1" thickTop="1" thickBot="1">
      <c r="A100" s="16" t="s">
        <v>277</v>
      </c>
      <c r="B100" s="14" t="s">
        <v>113</v>
      </c>
      <c r="C100" s="17" t="s">
        <v>278</v>
      </c>
      <c r="D100" s="657">
        <v>430022.67467426712</v>
      </c>
    </row>
    <row r="101" spans="1:4" ht="30" customHeight="1" thickTop="1" thickBot="1">
      <c r="A101" s="16" t="s">
        <v>279</v>
      </c>
      <c r="B101" s="14" t="s">
        <v>113</v>
      </c>
      <c r="C101" s="17" t="s">
        <v>1989</v>
      </c>
      <c r="D101" s="657">
        <v>430022.67467426712</v>
      </c>
    </row>
    <row r="102" spans="1:4" ht="30" customHeight="1" thickTop="1" thickBot="1">
      <c r="A102" s="16" t="s">
        <v>280</v>
      </c>
      <c r="B102" s="14" t="s">
        <v>113</v>
      </c>
      <c r="C102" s="17" t="s">
        <v>281</v>
      </c>
      <c r="D102" s="657">
        <v>492637.9760629331</v>
      </c>
    </row>
    <row r="103" spans="1:4" ht="30" customHeight="1" thickTop="1" thickBot="1">
      <c r="A103" s="16" t="s">
        <v>282</v>
      </c>
      <c r="B103" s="14" t="s">
        <v>113</v>
      </c>
      <c r="C103" s="17" t="s">
        <v>283</v>
      </c>
      <c r="D103" s="657">
        <v>520902.22107930732</v>
      </c>
    </row>
    <row r="104" spans="1:4" ht="30" customHeight="1" thickTop="1" thickBot="1">
      <c r="A104" s="16" t="s">
        <v>284</v>
      </c>
      <c r="B104" s="14" t="s">
        <v>113</v>
      </c>
      <c r="C104" s="17" t="s">
        <v>285</v>
      </c>
      <c r="D104" s="657">
        <v>602031.74454397394</v>
      </c>
    </row>
    <row r="105" spans="1:4" ht="30" customHeight="1" thickTop="1" thickBot="1">
      <c r="A105" s="16" t="s">
        <v>286</v>
      </c>
      <c r="B105" s="14" t="s">
        <v>113</v>
      </c>
      <c r="C105" s="17" t="s">
        <v>287</v>
      </c>
      <c r="D105" s="657">
        <v>233999.27510360343</v>
      </c>
    </row>
    <row r="106" spans="1:4" ht="30" customHeight="1" thickTop="1" thickBot="1">
      <c r="A106" s="16" t="s">
        <v>288</v>
      </c>
      <c r="B106" s="14" t="s">
        <v>113</v>
      </c>
      <c r="C106" s="17" t="s">
        <v>289</v>
      </c>
      <c r="D106" s="657">
        <v>13210.615981744671</v>
      </c>
    </row>
    <row r="107" spans="1:4" ht="30" customHeight="1" thickTop="1" thickBot="1">
      <c r="A107" s="16" t="s">
        <v>290</v>
      </c>
      <c r="B107" s="14" t="s">
        <v>113</v>
      </c>
      <c r="C107" s="17" t="s">
        <v>291</v>
      </c>
      <c r="D107" s="657">
        <v>516027.2096091205</v>
      </c>
    </row>
    <row r="108" spans="1:4" ht="30" customHeight="1" thickTop="1" thickBot="1">
      <c r="A108" s="16" t="s">
        <v>292</v>
      </c>
      <c r="B108" s="14" t="s">
        <v>113</v>
      </c>
      <c r="C108" s="17" t="s">
        <v>293</v>
      </c>
      <c r="D108" s="657">
        <v>8547.7127124855997</v>
      </c>
    </row>
    <row r="109" spans="1:4" ht="30" customHeight="1" thickTop="1" thickBot="1">
      <c r="A109" s="16" t="s">
        <v>294</v>
      </c>
      <c r="B109" s="14" t="s">
        <v>113</v>
      </c>
      <c r="C109" s="17" t="s">
        <v>1990</v>
      </c>
      <c r="D109" s="657">
        <v>496259.10558108555</v>
      </c>
    </row>
    <row r="110" spans="1:4" ht="30" customHeight="1" thickTop="1" thickBot="1">
      <c r="A110" s="16" t="s">
        <v>295</v>
      </c>
      <c r="B110" s="14" t="s">
        <v>113</v>
      </c>
      <c r="C110" s="17" t="s">
        <v>296</v>
      </c>
      <c r="D110" s="657">
        <v>3598.6161555834005</v>
      </c>
    </row>
    <row r="111" spans="1:4" ht="30" customHeight="1" thickTop="1" thickBot="1">
      <c r="A111" s="16" t="s">
        <v>297</v>
      </c>
      <c r="B111" s="14" t="s">
        <v>113</v>
      </c>
      <c r="C111" s="17" t="s">
        <v>298</v>
      </c>
      <c r="D111" s="657">
        <v>143340.89155808903</v>
      </c>
    </row>
    <row r="112" spans="1:4" ht="30" customHeight="1" thickTop="1" thickBot="1">
      <c r="A112" s="16" t="s">
        <v>299</v>
      </c>
      <c r="B112" s="14" t="s">
        <v>113</v>
      </c>
      <c r="C112" s="17" t="s">
        <v>300</v>
      </c>
      <c r="D112" s="657">
        <v>516027.2096091205</v>
      </c>
    </row>
    <row r="113" spans="1:4" ht="30" customHeight="1" thickTop="1" thickBot="1">
      <c r="A113" s="16" t="s">
        <v>301</v>
      </c>
      <c r="B113" s="14" t="s">
        <v>113</v>
      </c>
      <c r="C113" s="17" t="s">
        <v>302</v>
      </c>
      <c r="D113" s="657">
        <v>5183.7528491002276</v>
      </c>
    </row>
    <row r="114" spans="1:4" ht="30" customHeight="1" thickTop="1" thickBot="1">
      <c r="A114" s="16" t="s">
        <v>305</v>
      </c>
      <c r="B114" s="14" t="s">
        <v>113</v>
      </c>
      <c r="C114" s="17" t="s">
        <v>306</v>
      </c>
      <c r="D114" s="657">
        <v>112348.36584911117</v>
      </c>
    </row>
    <row r="115" spans="1:4" ht="30" customHeight="1" thickTop="1" thickBot="1">
      <c r="A115" s="16" t="s">
        <v>303</v>
      </c>
      <c r="B115" s="14" t="s">
        <v>113</v>
      </c>
      <c r="C115" s="17" t="s">
        <v>304</v>
      </c>
      <c r="D115" s="657">
        <v>114422.88335273202</v>
      </c>
    </row>
    <row r="116" spans="1:4" ht="30" customHeight="1" thickTop="1" thickBot="1">
      <c r="A116" s="16" t="s">
        <v>309</v>
      </c>
      <c r="B116" s="14" t="s">
        <v>113</v>
      </c>
      <c r="C116" s="17" t="s">
        <v>1991</v>
      </c>
      <c r="D116" s="657">
        <v>116434.76027660329</v>
      </c>
    </row>
    <row r="117" spans="1:4" ht="30" customHeight="1" thickTop="1" thickBot="1">
      <c r="A117" s="16" t="s">
        <v>310</v>
      </c>
      <c r="B117" s="14" t="s">
        <v>113</v>
      </c>
      <c r="C117" s="17" t="s">
        <v>311</v>
      </c>
      <c r="D117" s="657">
        <v>154808.16288273619</v>
      </c>
    </row>
    <row r="118" spans="1:4" ht="30" customHeight="1" thickTop="1" thickBot="1">
      <c r="A118" s="16" t="s">
        <v>313</v>
      </c>
      <c r="B118" s="14" t="s">
        <v>113</v>
      </c>
      <c r="C118" s="17" t="s">
        <v>1993</v>
      </c>
      <c r="D118" s="657">
        <v>229345.42649294244</v>
      </c>
    </row>
    <row r="119" spans="1:4" ht="30" customHeight="1" thickTop="1" thickBot="1">
      <c r="A119" s="16" t="s">
        <v>318</v>
      </c>
      <c r="B119" s="14" t="s">
        <v>113</v>
      </c>
      <c r="C119" s="17" t="s">
        <v>319</v>
      </c>
      <c r="D119" s="657">
        <v>172340.62226286647</v>
      </c>
    </row>
    <row r="120" spans="1:4" ht="30" customHeight="1" thickTop="1" thickBot="1">
      <c r="A120" s="16" t="s">
        <v>314</v>
      </c>
      <c r="B120" s="14" t="s">
        <v>113</v>
      </c>
      <c r="C120" s="17" t="s">
        <v>315</v>
      </c>
      <c r="D120" s="657">
        <v>200677.24818132466</v>
      </c>
    </row>
    <row r="121" spans="1:4" ht="30" customHeight="1" thickTop="1" thickBot="1">
      <c r="A121" s="16" t="s">
        <v>1732</v>
      </c>
      <c r="B121" s="14" t="s">
        <v>113</v>
      </c>
      <c r="C121" s="17" t="s">
        <v>1733</v>
      </c>
      <c r="D121" s="657">
        <v>108145.07427763422</v>
      </c>
    </row>
    <row r="122" spans="1:4" ht="30" customHeight="1" thickTop="1" thickBot="1">
      <c r="A122" s="16" t="s">
        <v>322</v>
      </c>
      <c r="B122" s="14" t="s">
        <v>113</v>
      </c>
      <c r="C122" s="17" t="s">
        <v>323</v>
      </c>
      <c r="D122" s="657">
        <v>115638.9321005096</v>
      </c>
    </row>
    <row r="123" spans="1:4" ht="30" customHeight="1" thickTop="1" thickBot="1">
      <c r="A123" s="16" t="s">
        <v>320</v>
      </c>
      <c r="B123" s="14" t="s">
        <v>113</v>
      </c>
      <c r="C123" s="17" t="s">
        <v>321</v>
      </c>
      <c r="D123" s="657">
        <v>154808.16288273619</v>
      </c>
    </row>
    <row r="124" spans="1:4" ht="30" customHeight="1" thickTop="1" thickBot="1">
      <c r="A124" s="16" t="s">
        <v>312</v>
      </c>
      <c r="B124" s="14" t="s">
        <v>113</v>
      </c>
      <c r="C124" s="17" t="s">
        <v>1992</v>
      </c>
      <c r="D124" s="657">
        <v>200677.24818132466</v>
      </c>
    </row>
    <row r="125" spans="1:4" ht="30" customHeight="1" thickTop="1" thickBot="1">
      <c r="A125" s="16" t="s">
        <v>316</v>
      </c>
      <c r="B125" s="14" t="s">
        <v>113</v>
      </c>
      <c r="C125" s="17" t="s">
        <v>317</v>
      </c>
      <c r="D125" s="657">
        <v>200677.24818132466</v>
      </c>
    </row>
    <row r="126" spans="1:4" ht="30" customHeight="1" thickTop="1" thickBot="1">
      <c r="A126" s="16" t="s">
        <v>307</v>
      </c>
      <c r="B126" s="14" t="s">
        <v>113</v>
      </c>
      <c r="C126" s="17" t="s">
        <v>308</v>
      </c>
      <c r="D126" s="657">
        <v>116878.00417305456</v>
      </c>
    </row>
    <row r="127" spans="1:4" ht="30" customHeight="1" thickTop="1" thickBot="1">
      <c r="A127" s="16" t="s">
        <v>324</v>
      </c>
      <c r="B127" s="14" t="s">
        <v>113</v>
      </c>
      <c r="C127" s="17" t="s">
        <v>325</v>
      </c>
      <c r="D127" s="657">
        <v>3387.1136189359559</v>
      </c>
    </row>
    <row r="128" spans="1:4" ht="30" customHeight="1" thickTop="1" thickBot="1">
      <c r="A128" s="16" t="s">
        <v>326</v>
      </c>
      <c r="B128" s="14" t="s">
        <v>113</v>
      </c>
      <c r="C128" s="17" t="s">
        <v>327</v>
      </c>
      <c r="D128" s="657">
        <v>72090.543594637362</v>
      </c>
    </row>
    <row r="129" spans="1:4" ht="30" customHeight="1" thickTop="1" thickBot="1">
      <c r="A129" s="16" t="s">
        <v>328</v>
      </c>
      <c r="B129" s="14" t="s">
        <v>113</v>
      </c>
      <c r="C129" s="17" t="s">
        <v>329</v>
      </c>
      <c r="D129" s="657">
        <v>47.031114081904448</v>
      </c>
    </row>
    <row r="130" spans="1:4" ht="30" customHeight="1" thickTop="1" thickBot="1">
      <c r="A130" s="16" t="s">
        <v>330</v>
      </c>
      <c r="B130" s="14" t="s">
        <v>113</v>
      </c>
      <c r="C130" s="17" t="s">
        <v>331</v>
      </c>
      <c r="D130" s="657">
        <v>1779.0343606345264</v>
      </c>
    </row>
    <row r="131" spans="1:4" ht="30" customHeight="1" thickTop="1" thickBot="1">
      <c r="A131" s="16" t="s">
        <v>332</v>
      </c>
      <c r="B131" s="14" t="s">
        <v>113</v>
      </c>
      <c r="C131" s="17" t="s">
        <v>333</v>
      </c>
      <c r="D131" s="657">
        <v>1576.1975312797008</v>
      </c>
    </row>
    <row r="132" spans="1:4" ht="30" customHeight="1" thickTop="1" thickBot="1">
      <c r="A132" s="16" t="s">
        <v>334</v>
      </c>
      <c r="B132" s="14" t="s">
        <v>113</v>
      </c>
      <c r="C132" s="17" t="s">
        <v>1760</v>
      </c>
      <c r="D132" s="657">
        <v>3030.4808281325054</v>
      </c>
    </row>
    <row r="133" spans="1:4" ht="30" customHeight="1" thickTop="1" thickBot="1">
      <c r="A133" s="16" t="s">
        <v>335</v>
      </c>
      <c r="B133" s="14" t="s">
        <v>92</v>
      </c>
      <c r="C133" s="17" t="s">
        <v>1994</v>
      </c>
      <c r="D133" s="657">
        <v>194077.92032411514</v>
      </c>
    </row>
    <row r="134" spans="1:4" ht="30" customHeight="1" thickTop="1" thickBot="1">
      <c r="A134" s="16" t="s">
        <v>336</v>
      </c>
      <c r="B134" s="14" t="s">
        <v>113</v>
      </c>
      <c r="C134" s="17" t="s">
        <v>337</v>
      </c>
      <c r="D134" s="657">
        <v>36397.727981552925</v>
      </c>
    </row>
    <row r="135" spans="1:4" ht="30" customHeight="1" thickTop="1" thickBot="1">
      <c r="A135" s="16" t="s">
        <v>338</v>
      </c>
      <c r="B135" s="14" t="s">
        <v>339</v>
      </c>
      <c r="C135" s="17" t="s">
        <v>340</v>
      </c>
      <c r="D135" s="657">
        <v>873.87042764447892</v>
      </c>
    </row>
    <row r="136" spans="1:4" ht="30" customHeight="1" thickTop="1" thickBot="1">
      <c r="A136" s="16" t="s">
        <v>352</v>
      </c>
      <c r="B136" s="14" t="s">
        <v>339</v>
      </c>
      <c r="C136" s="17" t="s">
        <v>353</v>
      </c>
      <c r="D136" s="657">
        <v>926.18661942137146</v>
      </c>
    </row>
    <row r="137" spans="1:4" ht="30" customHeight="1" thickTop="1" thickBot="1">
      <c r="A137" s="16" t="s">
        <v>343</v>
      </c>
      <c r="B137" s="14" t="s">
        <v>344</v>
      </c>
      <c r="C137" s="17" t="s">
        <v>345</v>
      </c>
      <c r="D137" s="657">
        <v>0.25673606379447067</v>
      </c>
    </row>
    <row r="138" spans="1:4" ht="30" customHeight="1" thickTop="1" thickBot="1">
      <c r="A138" s="16" t="s">
        <v>346</v>
      </c>
      <c r="B138" s="14" t="s">
        <v>344</v>
      </c>
      <c r="C138" s="17" t="s">
        <v>347</v>
      </c>
      <c r="D138" s="657">
        <v>0.31107073478963976</v>
      </c>
    </row>
    <row r="139" spans="1:4" ht="30" customHeight="1" thickTop="1" thickBot="1">
      <c r="A139" s="16" t="s">
        <v>350</v>
      </c>
      <c r="B139" s="14" t="s">
        <v>339</v>
      </c>
      <c r="C139" s="17" t="s">
        <v>351</v>
      </c>
      <c r="D139" s="657">
        <v>982.22031757281593</v>
      </c>
    </row>
    <row r="140" spans="1:4" ht="30" customHeight="1" thickTop="1" thickBot="1">
      <c r="A140" s="16" t="s">
        <v>348</v>
      </c>
      <c r="B140" s="14" t="s">
        <v>339</v>
      </c>
      <c r="C140" s="17" t="s">
        <v>349</v>
      </c>
      <c r="D140" s="657">
        <v>884.75328006807229</v>
      </c>
    </row>
    <row r="141" spans="1:4" ht="30" customHeight="1" thickTop="1" thickBot="1">
      <c r="A141" s="16" t="s">
        <v>356</v>
      </c>
      <c r="B141" s="14" t="s">
        <v>113</v>
      </c>
      <c r="C141" s="17" t="s">
        <v>357</v>
      </c>
      <c r="D141" s="657">
        <v>42334.292941254374</v>
      </c>
    </row>
    <row r="142" spans="1:4" ht="30" customHeight="1" thickTop="1" thickBot="1">
      <c r="A142" s="16" t="s">
        <v>341</v>
      </c>
      <c r="B142" s="14" t="s">
        <v>339</v>
      </c>
      <c r="C142" s="17" t="s">
        <v>342</v>
      </c>
      <c r="D142" s="657">
        <v>839.22369026773788</v>
      </c>
    </row>
    <row r="143" spans="1:4" ht="30" customHeight="1" thickTop="1" thickBot="1">
      <c r="A143" s="16" t="s">
        <v>354</v>
      </c>
      <c r="B143" s="14" t="s">
        <v>113</v>
      </c>
      <c r="C143" s="17" t="s">
        <v>355</v>
      </c>
      <c r="D143" s="657">
        <v>38271.655035802542</v>
      </c>
    </row>
    <row r="144" spans="1:4" ht="30" customHeight="1" thickTop="1" thickBot="1">
      <c r="A144" s="16" t="s">
        <v>359</v>
      </c>
      <c r="B144" s="14" t="s">
        <v>113</v>
      </c>
      <c r="C144" s="17" t="s">
        <v>360</v>
      </c>
      <c r="D144" s="657">
        <v>158517.69510522217</v>
      </c>
    </row>
    <row r="145" spans="1:4" ht="68.25" customHeight="1" thickTop="1" thickBot="1">
      <c r="A145" s="16" t="s">
        <v>358</v>
      </c>
      <c r="B145" s="14" t="s">
        <v>113</v>
      </c>
      <c r="C145" s="17" t="s">
        <v>2303</v>
      </c>
      <c r="D145" s="657">
        <v>258013.60480456025</v>
      </c>
    </row>
    <row r="146" spans="1:4" ht="30" customHeight="1" thickTop="1" thickBot="1">
      <c r="A146" s="16" t="s">
        <v>361</v>
      </c>
      <c r="B146" s="14" t="s">
        <v>113</v>
      </c>
      <c r="C146" s="17" t="s">
        <v>1995</v>
      </c>
      <c r="D146" s="657">
        <v>113098.05422114999</v>
      </c>
    </row>
    <row r="147" spans="1:4" ht="30" customHeight="1" thickTop="1" thickBot="1">
      <c r="A147" s="16" t="s">
        <v>362</v>
      </c>
      <c r="B147" s="14" t="s">
        <v>113</v>
      </c>
      <c r="C147" s="17" t="s">
        <v>1996</v>
      </c>
      <c r="D147" s="657">
        <v>124708.23678420919</v>
      </c>
    </row>
    <row r="148" spans="1:4" ht="30" customHeight="1" thickTop="1" thickBot="1">
      <c r="A148" s="16" t="s">
        <v>367</v>
      </c>
      <c r="B148" s="14" t="s">
        <v>113</v>
      </c>
      <c r="C148" s="17" t="s">
        <v>368</v>
      </c>
      <c r="D148" s="657">
        <v>8555.4217877229257</v>
      </c>
    </row>
    <row r="149" spans="1:4" ht="30" customHeight="1" thickTop="1" thickBot="1">
      <c r="A149" s="16" t="s">
        <v>363</v>
      </c>
      <c r="B149" s="14" t="s">
        <v>113</v>
      </c>
      <c r="C149" s="17" t="s">
        <v>364</v>
      </c>
      <c r="D149" s="657">
        <v>7188.7136429576558</v>
      </c>
    </row>
    <row r="150" spans="1:4" ht="30" customHeight="1" thickTop="1" thickBot="1">
      <c r="A150" s="16" t="s">
        <v>158</v>
      </c>
      <c r="B150" s="14" t="s">
        <v>113</v>
      </c>
      <c r="C150" s="17" t="s">
        <v>159</v>
      </c>
      <c r="D150" s="657">
        <v>54003.682812425846</v>
      </c>
    </row>
    <row r="151" spans="1:4" ht="30" customHeight="1" thickTop="1" thickBot="1">
      <c r="A151" s="16" t="s">
        <v>369</v>
      </c>
      <c r="B151" s="14" t="s">
        <v>113</v>
      </c>
      <c r="C151" s="17" t="s">
        <v>370</v>
      </c>
      <c r="D151" s="657">
        <v>114807.84819823458</v>
      </c>
    </row>
    <row r="152" spans="1:4" ht="30" customHeight="1" thickTop="1" thickBot="1">
      <c r="A152" s="16" t="s">
        <v>371</v>
      </c>
      <c r="B152" s="14" t="s">
        <v>113</v>
      </c>
      <c r="C152" s="17" t="s">
        <v>372</v>
      </c>
      <c r="D152" s="657">
        <v>118624.81655634858</v>
      </c>
    </row>
    <row r="153" spans="1:4" ht="30" customHeight="1" thickTop="1" thickBot="1">
      <c r="A153" s="16" t="s">
        <v>365</v>
      </c>
      <c r="B153" s="14" t="s">
        <v>113</v>
      </c>
      <c r="C153" s="17" t="s">
        <v>366</v>
      </c>
      <c r="D153" s="657">
        <v>121342.84557407496</v>
      </c>
    </row>
    <row r="154" spans="1:4" ht="30" customHeight="1" thickTop="1" thickBot="1">
      <c r="A154" s="16" t="s">
        <v>373</v>
      </c>
      <c r="B154" s="14" t="s">
        <v>113</v>
      </c>
      <c r="C154" s="17" t="s">
        <v>374</v>
      </c>
      <c r="D154" s="657">
        <v>47889.776945736718</v>
      </c>
    </row>
    <row r="155" spans="1:4" ht="15.6" thickTop="1" thickBot="1">
      <c r="D155" s="657"/>
    </row>
    <row r="156"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5"/>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D8" sqref="D8"/>
    </sheetView>
  </sheetViews>
  <sheetFormatPr baseColWidth="10" defaultRowHeight="14.4"/>
  <cols>
    <col min="1" max="1" width="11.5546875" customWidth="1"/>
    <col min="2" max="2" width="9.109375"/>
    <col min="3" max="3" width="77.44140625" style="206" customWidth="1"/>
    <col min="4" max="4" width="17.109375" style="189" customWidth="1"/>
  </cols>
  <sheetData>
    <row r="1" spans="1:4" ht="81.75" customHeight="1" thickTop="1" thickBot="1">
      <c r="A1" s="681" t="s">
        <v>1934</v>
      </c>
      <c r="B1" s="682"/>
      <c r="C1" s="682"/>
      <c r="D1" s="683"/>
    </row>
    <row r="2" spans="1:4" ht="60.75" customHeight="1" thickTop="1" thickBot="1">
      <c r="A2" s="680" t="s">
        <v>375</v>
      </c>
      <c r="B2" s="680"/>
      <c r="C2" s="680"/>
      <c r="D2" s="680"/>
    </row>
    <row r="3" spans="1:4" ht="16.5" customHeight="1" thickTop="1" thickBot="1">
      <c r="A3" s="200"/>
      <c r="B3" s="200"/>
      <c r="C3" s="205"/>
      <c r="D3" s="201"/>
    </row>
    <row r="4" spans="1:4" ht="16.5" customHeight="1" thickTop="1" thickBot="1">
      <c r="A4" s="200"/>
      <c r="B4" s="200"/>
      <c r="C4" s="205" t="s">
        <v>375</v>
      </c>
      <c r="D4" s="201"/>
    </row>
    <row r="5" spans="1:4" ht="15.6" thickTop="1" thickBot="1">
      <c r="A5" s="200"/>
      <c r="B5" s="200"/>
      <c r="C5" s="205"/>
      <c r="D5" s="202" t="s">
        <v>1930</v>
      </c>
    </row>
    <row r="6" spans="1:4" ht="30" thickTop="1" thickBot="1">
      <c r="A6" s="200" t="s">
        <v>809</v>
      </c>
      <c r="B6" s="200" t="s">
        <v>377</v>
      </c>
      <c r="C6" s="205" t="s">
        <v>2028</v>
      </c>
      <c r="D6" s="658">
        <v>2406.4130081481617</v>
      </c>
    </row>
    <row r="7" spans="1:4" ht="15.6" thickTop="1" thickBot="1">
      <c r="A7" s="200" t="s">
        <v>814</v>
      </c>
      <c r="B7" s="200" t="s">
        <v>377</v>
      </c>
      <c r="C7" s="205" t="s">
        <v>815</v>
      </c>
      <c r="D7" s="658">
        <v>3258.7785186749702</v>
      </c>
    </row>
    <row r="8" spans="1:4" ht="15.6" thickTop="1" thickBot="1">
      <c r="A8" s="200" t="s">
        <v>810</v>
      </c>
      <c r="B8" s="200" t="s">
        <v>377</v>
      </c>
      <c r="C8" s="205" t="s">
        <v>811</v>
      </c>
      <c r="D8" s="658">
        <v>2201.5449526937746</v>
      </c>
    </row>
    <row r="9" spans="1:4" ht="15.6" thickTop="1" thickBot="1">
      <c r="A9" s="200" t="s">
        <v>812</v>
      </c>
      <c r="B9" s="200" t="s">
        <v>377</v>
      </c>
      <c r="C9" s="205" t="s">
        <v>813</v>
      </c>
      <c r="D9" s="658">
        <v>3848.5054636099444</v>
      </c>
    </row>
    <row r="10" spans="1:4" ht="15.6" thickTop="1" thickBot="1">
      <c r="A10" s="200" t="s">
        <v>1752</v>
      </c>
      <c r="B10" s="200" t="s">
        <v>377</v>
      </c>
      <c r="C10" s="205" t="s">
        <v>1751</v>
      </c>
      <c r="D10" s="658">
        <v>3106.9852305217432</v>
      </c>
    </row>
    <row r="11" spans="1:4" ht="15.6" thickTop="1" thickBot="1">
      <c r="A11" s="200" t="s">
        <v>818</v>
      </c>
      <c r="B11" s="200" t="s">
        <v>377</v>
      </c>
      <c r="C11" s="205" t="s">
        <v>819</v>
      </c>
      <c r="D11" s="658">
        <v>8187.0949102881932</v>
      </c>
    </row>
    <row r="12" spans="1:4" ht="15.6" thickTop="1" thickBot="1">
      <c r="A12" s="200" t="s">
        <v>816</v>
      </c>
      <c r="B12" s="200" t="s">
        <v>377</v>
      </c>
      <c r="C12" s="205" t="s">
        <v>817</v>
      </c>
      <c r="D12" s="658">
        <v>4719.2072093656461</v>
      </c>
    </row>
    <row r="13" spans="1:4" ht="15.6" thickTop="1" thickBot="1">
      <c r="A13" s="200" t="s">
        <v>820</v>
      </c>
      <c r="B13" s="200" t="s">
        <v>92</v>
      </c>
      <c r="C13" s="205" t="s">
        <v>2029</v>
      </c>
      <c r="D13" s="658">
        <v>1022.8212534711009</v>
      </c>
    </row>
    <row r="14" spans="1:4" ht="15.6" thickTop="1" thickBot="1">
      <c r="A14" s="200" t="s">
        <v>822</v>
      </c>
      <c r="B14" s="200" t="s">
        <v>233</v>
      </c>
      <c r="C14" s="205" t="s">
        <v>2031</v>
      </c>
      <c r="D14" s="658">
        <v>32424.733218615736</v>
      </c>
    </row>
    <row r="15" spans="1:4" ht="15.6" thickTop="1" thickBot="1">
      <c r="A15" s="200" t="s">
        <v>823</v>
      </c>
      <c r="B15" s="200" t="s">
        <v>92</v>
      </c>
      <c r="C15" s="205" t="s">
        <v>2032</v>
      </c>
      <c r="D15" s="658">
        <v>962.1263659024861</v>
      </c>
    </row>
    <row r="16" spans="1:4" ht="15.6" thickTop="1" thickBot="1">
      <c r="A16" s="200" t="s">
        <v>821</v>
      </c>
      <c r="B16" s="200" t="s">
        <v>233</v>
      </c>
      <c r="C16" s="205" t="s">
        <v>2030</v>
      </c>
      <c r="D16" s="658">
        <v>57727.581954149166</v>
      </c>
    </row>
    <row r="17" spans="1:4" ht="15.6" thickTop="1" thickBot="1">
      <c r="A17" s="200" t="s">
        <v>847</v>
      </c>
      <c r="B17" s="200" t="s">
        <v>425</v>
      </c>
      <c r="C17" s="205" t="s">
        <v>848</v>
      </c>
      <c r="D17" s="658">
        <v>7682.4361054155816</v>
      </c>
    </row>
    <row r="18" spans="1:4" ht="15.6" thickTop="1" thickBot="1">
      <c r="A18" s="200" t="s">
        <v>824</v>
      </c>
      <c r="B18" s="200" t="s">
        <v>388</v>
      </c>
      <c r="C18" s="205" t="s">
        <v>2033</v>
      </c>
      <c r="D18" s="658">
        <v>41295.640125191552</v>
      </c>
    </row>
    <row r="19" spans="1:4" ht="30" thickTop="1" thickBot="1">
      <c r="A19" s="200" t="s">
        <v>825</v>
      </c>
      <c r="B19" s="200" t="s">
        <v>388</v>
      </c>
      <c r="C19" s="205" t="s">
        <v>826</v>
      </c>
      <c r="D19" s="658">
        <v>42580.674055015617</v>
      </c>
    </row>
    <row r="20" spans="1:4" ht="15.6" thickTop="1" thickBot="1">
      <c r="A20" s="200" t="s">
        <v>831</v>
      </c>
      <c r="B20" s="200" t="s">
        <v>388</v>
      </c>
      <c r="C20" s="205" t="s">
        <v>832</v>
      </c>
      <c r="D20" s="658">
        <v>42469.732994511905</v>
      </c>
    </row>
    <row r="21" spans="1:4" ht="30" thickTop="1" thickBot="1">
      <c r="A21" s="200" t="s">
        <v>827</v>
      </c>
      <c r="B21" s="200" t="s">
        <v>388</v>
      </c>
      <c r="C21" s="205" t="s">
        <v>828</v>
      </c>
      <c r="D21" s="658">
        <v>39817.618918088992</v>
      </c>
    </row>
    <row r="22" spans="1:4" ht="30" thickTop="1" thickBot="1">
      <c r="A22" s="200" t="s">
        <v>829</v>
      </c>
      <c r="B22" s="200" t="s">
        <v>388</v>
      </c>
      <c r="C22" s="205" t="s">
        <v>830</v>
      </c>
      <c r="D22" s="658">
        <v>40875.997250260167</v>
      </c>
    </row>
    <row r="23" spans="1:4" ht="15.6" thickTop="1" thickBot="1">
      <c r="A23" s="200" t="s">
        <v>833</v>
      </c>
      <c r="B23" s="200" t="s">
        <v>388</v>
      </c>
      <c r="C23" s="205" t="s">
        <v>834</v>
      </c>
      <c r="D23" s="658">
        <v>46551.411118143682</v>
      </c>
    </row>
    <row r="24" spans="1:4" ht="15.6" thickTop="1" thickBot="1">
      <c r="A24" s="200" t="s">
        <v>843</v>
      </c>
      <c r="B24" s="200" t="s">
        <v>388</v>
      </c>
      <c r="C24" s="205" t="s">
        <v>844</v>
      </c>
      <c r="D24" s="658">
        <v>18077.58434797727</v>
      </c>
    </row>
    <row r="25" spans="1:4" ht="15.6" thickTop="1" thickBot="1">
      <c r="A25" s="200" t="s">
        <v>835</v>
      </c>
      <c r="B25" s="200" t="s">
        <v>388</v>
      </c>
      <c r="C25" s="205" t="s">
        <v>836</v>
      </c>
      <c r="D25" s="658">
        <v>38794.599002618481</v>
      </c>
    </row>
    <row r="26" spans="1:4" ht="15.6" thickTop="1" thickBot="1">
      <c r="A26" s="200" t="s">
        <v>838</v>
      </c>
      <c r="B26" s="200" t="s">
        <v>388</v>
      </c>
      <c r="C26" s="205" t="s">
        <v>2108</v>
      </c>
      <c r="D26" s="658">
        <v>36868.341048889968</v>
      </c>
    </row>
    <row r="27" spans="1:4" ht="15.6" thickTop="1" thickBot="1">
      <c r="A27" s="200" t="s">
        <v>837</v>
      </c>
      <c r="B27" s="200" t="s">
        <v>388</v>
      </c>
      <c r="C27" s="205" t="s">
        <v>2110</v>
      </c>
      <c r="D27" s="658">
        <v>38303.146170076681</v>
      </c>
    </row>
    <row r="28" spans="1:4" ht="15.6" thickTop="1" thickBot="1">
      <c r="A28" s="200" t="s">
        <v>840</v>
      </c>
      <c r="B28" s="200" t="s">
        <v>388</v>
      </c>
      <c r="C28" s="205" t="s">
        <v>2109</v>
      </c>
      <c r="D28" s="658">
        <v>38732.005316751318</v>
      </c>
    </row>
    <row r="29" spans="1:4" ht="15.6" thickTop="1" thickBot="1">
      <c r="A29" s="200" t="s">
        <v>839</v>
      </c>
      <c r="B29" s="200" t="s">
        <v>388</v>
      </c>
      <c r="C29" s="205" t="s">
        <v>2107</v>
      </c>
      <c r="D29" s="658">
        <v>39609.106776964327</v>
      </c>
    </row>
    <row r="30" spans="1:4" ht="30" thickTop="1" thickBot="1">
      <c r="A30" s="200" t="s">
        <v>841</v>
      </c>
      <c r="B30" s="200" t="s">
        <v>388</v>
      </c>
      <c r="C30" s="205" t="s">
        <v>842</v>
      </c>
      <c r="D30" s="658">
        <v>47857.897336426227</v>
      </c>
    </row>
    <row r="31" spans="1:4" ht="15.6" thickTop="1" thickBot="1">
      <c r="A31" s="200" t="s">
        <v>845</v>
      </c>
      <c r="B31" s="200" t="s">
        <v>425</v>
      </c>
      <c r="C31" s="205" t="s">
        <v>846</v>
      </c>
      <c r="D31" s="658">
        <v>38.168724178170329</v>
      </c>
    </row>
    <row r="32" spans="1:4" ht="15.6" thickTop="1" thickBot="1">
      <c r="A32" s="200" t="s">
        <v>850</v>
      </c>
      <c r="B32" s="200" t="s">
        <v>144</v>
      </c>
      <c r="C32" s="205" t="s">
        <v>2035</v>
      </c>
      <c r="D32" s="658">
        <v>332.52828502994049</v>
      </c>
    </row>
    <row r="33" spans="1:4" ht="15.6" thickTop="1" thickBot="1">
      <c r="A33" s="200" t="s">
        <v>851</v>
      </c>
      <c r="B33" s="200" t="s">
        <v>377</v>
      </c>
      <c r="C33" s="205" t="s">
        <v>852</v>
      </c>
      <c r="D33" s="658">
        <v>3815.0481131571773</v>
      </c>
    </row>
    <row r="34" spans="1:4" ht="15.6" thickTop="1" thickBot="1">
      <c r="A34" s="200" t="s">
        <v>857</v>
      </c>
      <c r="B34" s="200" t="s">
        <v>377</v>
      </c>
      <c r="C34" s="205" t="s">
        <v>858</v>
      </c>
      <c r="D34" s="658">
        <v>3785.0626305742339</v>
      </c>
    </row>
    <row r="35" spans="1:4" ht="15.6" thickTop="1" thickBot="1">
      <c r="A35" s="200" t="s">
        <v>853</v>
      </c>
      <c r="B35" s="200" t="s">
        <v>377</v>
      </c>
      <c r="C35" s="205" t="s">
        <v>854</v>
      </c>
      <c r="D35" s="658">
        <v>3710.0126698261674</v>
      </c>
    </row>
    <row r="36" spans="1:4" ht="15.6" thickTop="1" thickBot="1">
      <c r="A36" s="200" t="s">
        <v>855</v>
      </c>
      <c r="B36" s="200" t="s">
        <v>377</v>
      </c>
      <c r="C36" s="205" t="s">
        <v>856</v>
      </c>
      <c r="D36" s="658">
        <v>4069.376361233954</v>
      </c>
    </row>
    <row r="37" spans="1:4" ht="15.6" thickTop="1" thickBot="1">
      <c r="A37" s="200" t="s">
        <v>976</v>
      </c>
      <c r="B37" s="200" t="s">
        <v>377</v>
      </c>
      <c r="C37" s="205" t="s">
        <v>977</v>
      </c>
      <c r="D37" s="658">
        <v>4630.7951256054239</v>
      </c>
    </row>
    <row r="38" spans="1:4" ht="15.6" thickTop="1" thickBot="1">
      <c r="A38" s="200" t="s">
        <v>859</v>
      </c>
      <c r="B38" s="200" t="s">
        <v>377</v>
      </c>
      <c r="C38" s="205" t="s">
        <v>860</v>
      </c>
      <c r="D38" s="658">
        <v>4630.7951256054239</v>
      </c>
    </row>
    <row r="39" spans="1:4" ht="30" thickTop="1" thickBot="1">
      <c r="A39" s="200" t="s">
        <v>999</v>
      </c>
      <c r="B39" s="200" t="s">
        <v>92</v>
      </c>
      <c r="C39" s="205" t="s">
        <v>1000</v>
      </c>
      <c r="D39" s="658">
        <v>384850.54636099446</v>
      </c>
    </row>
    <row r="40" spans="1:4" ht="15.6" thickTop="1" thickBot="1">
      <c r="A40" s="200" t="s">
        <v>974</v>
      </c>
      <c r="B40" s="200" t="s">
        <v>92</v>
      </c>
      <c r="C40" s="205" t="s">
        <v>975</v>
      </c>
      <c r="D40" s="658">
        <v>30066.448934452692</v>
      </c>
    </row>
    <row r="41" spans="1:4" ht="15.6" thickTop="1" thickBot="1">
      <c r="A41" s="200" t="s">
        <v>899</v>
      </c>
      <c r="B41" s="200" t="s">
        <v>92</v>
      </c>
      <c r="C41" s="205" t="s">
        <v>900</v>
      </c>
      <c r="D41" s="658">
        <v>677.17201216184105</v>
      </c>
    </row>
    <row r="42" spans="1:4" ht="15.6" thickTop="1" thickBot="1">
      <c r="A42" s="200" t="s">
        <v>437</v>
      </c>
      <c r="B42" s="200" t="s">
        <v>92</v>
      </c>
      <c r="C42" s="205" t="s">
        <v>438</v>
      </c>
      <c r="D42" s="658">
        <v>10495.227247221956</v>
      </c>
    </row>
    <row r="43" spans="1:4" ht="15.6" thickTop="1" thickBot="1">
      <c r="A43" s="200" t="s">
        <v>376</v>
      </c>
      <c r="B43" s="200" t="s">
        <v>377</v>
      </c>
      <c r="C43" s="205" t="s">
        <v>378</v>
      </c>
      <c r="D43" s="658">
        <v>3639.4815487204942</v>
      </c>
    </row>
    <row r="44" spans="1:4" ht="30" thickTop="1" thickBot="1">
      <c r="A44" s="200" t="s">
        <v>379</v>
      </c>
      <c r="B44" s="200" t="s">
        <v>144</v>
      </c>
      <c r="C44" s="205" t="s">
        <v>380</v>
      </c>
      <c r="D44" s="658">
        <v>7561.5504933869443</v>
      </c>
    </row>
    <row r="45" spans="1:4" ht="15.6" thickTop="1" thickBot="1">
      <c r="A45" s="200" t="s">
        <v>849</v>
      </c>
      <c r="B45" s="200" t="s">
        <v>377</v>
      </c>
      <c r="C45" s="205" t="s">
        <v>2034</v>
      </c>
      <c r="D45" s="658">
        <v>4384.5674298185295</v>
      </c>
    </row>
    <row r="46" spans="1:4" ht="15.6" thickTop="1" thickBot="1">
      <c r="A46" s="200" t="s">
        <v>995</v>
      </c>
      <c r="B46" s="200" t="s">
        <v>92</v>
      </c>
      <c r="C46" s="205" t="s">
        <v>2060</v>
      </c>
      <c r="D46" s="658">
        <v>594.32856639062959</v>
      </c>
    </row>
    <row r="47" spans="1:4" ht="15.6" thickTop="1" thickBot="1">
      <c r="A47" s="200" t="s">
        <v>996</v>
      </c>
      <c r="B47" s="200" t="s">
        <v>92</v>
      </c>
      <c r="C47" s="205" t="s">
        <v>2061</v>
      </c>
      <c r="D47" s="658">
        <v>19018.855417565381</v>
      </c>
    </row>
    <row r="48" spans="1:4" ht="15.6" thickTop="1" thickBot="1">
      <c r="A48" s="200" t="s">
        <v>868</v>
      </c>
      <c r="B48" s="200" t="s">
        <v>388</v>
      </c>
      <c r="C48" s="205" t="s">
        <v>869</v>
      </c>
      <c r="D48" s="658">
        <v>44124.05928298353</v>
      </c>
    </row>
    <row r="49" spans="1:4" ht="15.6" thickTop="1" thickBot="1">
      <c r="A49" s="200" t="s">
        <v>871</v>
      </c>
      <c r="B49" s="200" t="s">
        <v>388</v>
      </c>
      <c r="C49" s="205" t="s">
        <v>872</v>
      </c>
      <c r="D49" s="658">
        <v>39306.683577074589</v>
      </c>
    </row>
    <row r="50" spans="1:4" ht="15.6" thickTop="1" thickBot="1">
      <c r="A50" s="200" t="s">
        <v>870</v>
      </c>
      <c r="B50" s="200" t="s">
        <v>388</v>
      </c>
      <c r="C50" s="205" t="s">
        <v>2037</v>
      </c>
      <c r="D50" s="658">
        <v>51478.256493380686</v>
      </c>
    </row>
    <row r="51" spans="1:4" ht="15.6" thickTop="1" thickBot="1">
      <c r="A51" s="200" t="s">
        <v>867</v>
      </c>
      <c r="B51" s="200" t="s">
        <v>388</v>
      </c>
      <c r="C51" s="205" t="s">
        <v>2036</v>
      </c>
      <c r="D51" s="658">
        <v>55890.999615498869</v>
      </c>
    </row>
    <row r="52" spans="1:4" ht="15.6" thickTop="1" thickBot="1">
      <c r="A52" s="200" t="s">
        <v>873</v>
      </c>
      <c r="B52" s="200" t="s">
        <v>388</v>
      </c>
      <c r="C52" s="205" t="s">
        <v>874</v>
      </c>
      <c r="D52" s="658">
        <v>43110.229864707777</v>
      </c>
    </row>
    <row r="53" spans="1:4" ht="15.6" thickTop="1" thickBot="1">
      <c r="A53" s="200" t="s">
        <v>381</v>
      </c>
      <c r="B53" s="200" t="s">
        <v>144</v>
      </c>
      <c r="C53" s="205" t="s">
        <v>382</v>
      </c>
      <c r="D53" s="658">
        <v>3009.4937438844186</v>
      </c>
    </row>
    <row r="54" spans="1:4" ht="15.6" thickTop="1" thickBot="1">
      <c r="A54" s="200" t="s">
        <v>865</v>
      </c>
      <c r="B54" s="200" t="s">
        <v>377</v>
      </c>
      <c r="C54" s="205" t="s">
        <v>866</v>
      </c>
      <c r="D54" s="658">
        <v>1960.9794089742556</v>
      </c>
    </row>
    <row r="55" spans="1:4" ht="15.6" thickTop="1" thickBot="1">
      <c r="A55" s="200" t="s">
        <v>861</v>
      </c>
      <c r="B55" s="200" t="s">
        <v>425</v>
      </c>
      <c r="C55" s="205" t="s">
        <v>862</v>
      </c>
      <c r="D55" s="658">
        <v>2087.5848036182238</v>
      </c>
    </row>
    <row r="56" spans="1:4" ht="15.6" thickTop="1" thickBot="1">
      <c r="A56" s="200" t="s">
        <v>863</v>
      </c>
      <c r="B56" s="200" t="s">
        <v>637</v>
      </c>
      <c r="C56" s="205" t="s">
        <v>864</v>
      </c>
      <c r="D56" s="658">
        <v>5386.1833241806135</v>
      </c>
    </row>
    <row r="57" spans="1:4" ht="15.6" thickTop="1" thickBot="1">
      <c r="A57" s="200" t="s">
        <v>383</v>
      </c>
      <c r="B57" s="200" t="s">
        <v>377</v>
      </c>
      <c r="C57" s="205" t="s">
        <v>384</v>
      </c>
      <c r="D57" s="658">
        <v>3030.9658323570093</v>
      </c>
    </row>
    <row r="58" spans="1:4" ht="15.6" thickTop="1" thickBot="1">
      <c r="A58" s="200" t="s">
        <v>385</v>
      </c>
      <c r="B58" s="200" t="s">
        <v>377</v>
      </c>
      <c r="C58" s="205" t="s">
        <v>386</v>
      </c>
      <c r="D58" s="658">
        <v>3349.0709685188676</v>
      </c>
    </row>
    <row r="59" spans="1:4" ht="30" thickTop="1" thickBot="1">
      <c r="A59" s="200" t="s">
        <v>387</v>
      </c>
      <c r="B59" s="200" t="s">
        <v>388</v>
      </c>
      <c r="C59" s="205" t="s">
        <v>389</v>
      </c>
      <c r="D59" s="658">
        <v>21184.00737698203</v>
      </c>
    </row>
    <row r="60" spans="1:4" ht="15.6" thickTop="1" thickBot="1">
      <c r="A60" s="200" t="s">
        <v>390</v>
      </c>
      <c r="B60" s="200" t="s">
        <v>377</v>
      </c>
      <c r="C60" s="205" t="s">
        <v>391</v>
      </c>
      <c r="D60" s="658">
        <v>9172.7958786567633</v>
      </c>
    </row>
    <row r="61" spans="1:4" ht="15.6" thickTop="1" thickBot="1">
      <c r="A61" s="200" t="s">
        <v>392</v>
      </c>
      <c r="B61" s="200" t="s">
        <v>233</v>
      </c>
      <c r="C61" s="205" t="s">
        <v>393</v>
      </c>
      <c r="D61" s="658">
        <v>95151.478264823745</v>
      </c>
    </row>
    <row r="62" spans="1:4" ht="15.6" thickTop="1" thickBot="1">
      <c r="A62" s="200" t="s">
        <v>400</v>
      </c>
      <c r="B62" s="200" t="s">
        <v>233</v>
      </c>
      <c r="C62" s="205" t="s">
        <v>401</v>
      </c>
      <c r="D62" s="658">
        <v>3583.9738385841897</v>
      </c>
    </row>
    <row r="63" spans="1:4" ht="15.6" thickTop="1" thickBot="1">
      <c r="A63" s="200" t="s">
        <v>394</v>
      </c>
      <c r="B63" s="200" t="s">
        <v>388</v>
      </c>
      <c r="C63" s="205" t="s">
        <v>395</v>
      </c>
      <c r="D63" s="658">
        <v>25230.813273726078</v>
      </c>
    </row>
    <row r="64" spans="1:4" ht="15.6" thickTop="1" thickBot="1">
      <c r="A64" s="200" t="s">
        <v>402</v>
      </c>
      <c r="B64" s="200" t="s">
        <v>92</v>
      </c>
      <c r="C64" s="205" t="s">
        <v>403</v>
      </c>
      <c r="D64" s="658">
        <v>22767.675506028951</v>
      </c>
    </row>
    <row r="65" spans="1:4" ht="15.6" thickTop="1" thickBot="1">
      <c r="A65" s="200" t="s">
        <v>396</v>
      </c>
      <c r="B65" s="200" t="s">
        <v>92</v>
      </c>
      <c r="C65" s="205" t="s">
        <v>397</v>
      </c>
      <c r="D65" s="658">
        <v>40175.496358361386</v>
      </c>
    </row>
    <row r="66" spans="1:4" ht="15.6" thickTop="1" thickBot="1">
      <c r="A66" s="200" t="s">
        <v>398</v>
      </c>
      <c r="B66" s="200" t="s">
        <v>92</v>
      </c>
      <c r="C66" s="205" t="s">
        <v>399</v>
      </c>
      <c r="D66" s="658">
        <v>74708.36264378675</v>
      </c>
    </row>
    <row r="67" spans="1:4" ht="15.6" thickTop="1" thickBot="1">
      <c r="A67" s="200" t="s">
        <v>1001</v>
      </c>
      <c r="B67" s="200" t="s">
        <v>144</v>
      </c>
      <c r="C67" s="205" t="s">
        <v>1002</v>
      </c>
      <c r="D67" s="658">
        <v>11030.733825896028</v>
      </c>
    </row>
    <row r="68" spans="1:4" ht="15.6" thickTop="1" thickBot="1">
      <c r="A68" s="200" t="s">
        <v>404</v>
      </c>
      <c r="B68" s="200" t="s">
        <v>377</v>
      </c>
      <c r="C68" s="205" t="s">
        <v>405</v>
      </c>
      <c r="D68" s="658">
        <v>691.90700315175548</v>
      </c>
    </row>
    <row r="69" spans="1:4" ht="15.6" thickTop="1" thickBot="1">
      <c r="A69" s="200" t="s">
        <v>406</v>
      </c>
      <c r="B69" s="200" t="s">
        <v>377</v>
      </c>
      <c r="C69" s="205" t="s">
        <v>407</v>
      </c>
      <c r="D69" s="658">
        <v>8988.4632571520833</v>
      </c>
    </row>
    <row r="70" spans="1:4" ht="15.6" thickTop="1" thickBot="1">
      <c r="A70" s="200" t="s">
        <v>408</v>
      </c>
      <c r="B70" s="200" t="s">
        <v>144</v>
      </c>
      <c r="C70" s="205" t="s">
        <v>409</v>
      </c>
      <c r="D70" s="658">
        <v>30648.401526880352</v>
      </c>
    </row>
    <row r="71" spans="1:4" ht="15.6" thickTop="1" thickBot="1">
      <c r="A71" s="200" t="s">
        <v>410</v>
      </c>
      <c r="B71" s="200" t="s">
        <v>92</v>
      </c>
      <c r="C71" s="205" t="s">
        <v>411</v>
      </c>
      <c r="D71" s="658">
        <v>13187.650293380688</v>
      </c>
    </row>
    <row r="72" spans="1:4" ht="15.6" thickTop="1" thickBot="1">
      <c r="A72" s="200" t="s">
        <v>412</v>
      </c>
      <c r="B72" s="200" t="s">
        <v>92</v>
      </c>
      <c r="C72" s="205" t="s">
        <v>413</v>
      </c>
      <c r="D72" s="658">
        <v>12312274.031432716</v>
      </c>
    </row>
    <row r="73" spans="1:4" ht="15.6" thickTop="1" thickBot="1">
      <c r="A73" s="200" t="s">
        <v>882</v>
      </c>
      <c r="B73" s="200" t="s">
        <v>377</v>
      </c>
      <c r="C73" s="205" t="s">
        <v>883</v>
      </c>
      <c r="D73" s="658">
        <v>1091.3296642976327</v>
      </c>
    </row>
    <row r="74" spans="1:4" ht="15.6" thickTop="1" thickBot="1">
      <c r="A74" s="200" t="s">
        <v>877</v>
      </c>
      <c r="B74" s="200" t="s">
        <v>377</v>
      </c>
      <c r="C74" s="205" t="s">
        <v>878</v>
      </c>
      <c r="D74" s="658">
        <v>1556.8739942273105</v>
      </c>
    </row>
    <row r="75" spans="1:4" ht="15.6" thickTop="1" thickBot="1">
      <c r="A75" s="200" t="s">
        <v>880</v>
      </c>
      <c r="B75" s="200" t="s">
        <v>377</v>
      </c>
      <c r="C75" s="205" t="s">
        <v>881</v>
      </c>
      <c r="D75" s="658">
        <v>1988.3195575718435</v>
      </c>
    </row>
    <row r="76" spans="1:4" ht="15.6" thickTop="1" thickBot="1">
      <c r="A76" s="200" t="s">
        <v>894</v>
      </c>
      <c r="B76" s="200" t="s">
        <v>377</v>
      </c>
      <c r="C76" s="205" t="s">
        <v>895</v>
      </c>
      <c r="D76" s="658">
        <v>1691.5188618102095</v>
      </c>
    </row>
    <row r="77" spans="1:4" ht="15.6" thickTop="1" thickBot="1">
      <c r="A77" s="200" t="s">
        <v>879</v>
      </c>
      <c r="B77" s="200" t="s">
        <v>377</v>
      </c>
      <c r="C77" s="205" t="s">
        <v>2143</v>
      </c>
      <c r="D77" s="658">
        <v>1055.3624454209451</v>
      </c>
    </row>
    <row r="78" spans="1:4" ht="15.6" thickTop="1" thickBot="1">
      <c r="A78" s="200" t="s">
        <v>889</v>
      </c>
      <c r="B78" s="200" t="s">
        <v>377</v>
      </c>
      <c r="C78" s="205" t="s">
        <v>890</v>
      </c>
      <c r="D78" s="658">
        <v>1623.1360693135764</v>
      </c>
    </row>
    <row r="79" spans="1:4" ht="15.6" thickTop="1" thickBot="1">
      <c r="A79" s="200" t="s">
        <v>891</v>
      </c>
      <c r="B79" s="200" t="s">
        <v>377</v>
      </c>
      <c r="C79" s="205" t="s">
        <v>2129</v>
      </c>
      <c r="D79" s="658">
        <v>1645.8821300802238</v>
      </c>
    </row>
    <row r="80" spans="1:4" ht="15.6" thickTop="1" thickBot="1">
      <c r="A80" s="200" t="s">
        <v>892</v>
      </c>
      <c r="B80" s="200" t="s">
        <v>377</v>
      </c>
      <c r="C80" s="205" t="s">
        <v>2130</v>
      </c>
      <c r="D80" s="658">
        <v>1694.8342641311719</v>
      </c>
    </row>
    <row r="81" spans="1:4" ht="30" thickTop="1" thickBot="1">
      <c r="A81" s="200" t="s">
        <v>884</v>
      </c>
      <c r="B81" s="200" t="s">
        <v>377</v>
      </c>
      <c r="C81" s="205" t="s">
        <v>2038</v>
      </c>
      <c r="D81" s="658">
        <v>3195.4734325476261</v>
      </c>
    </row>
    <row r="82" spans="1:4" ht="30" thickTop="1" thickBot="1">
      <c r="A82" s="200" t="s">
        <v>885</v>
      </c>
      <c r="B82" s="200" t="s">
        <v>377</v>
      </c>
      <c r="C82" s="205" t="s">
        <v>2039</v>
      </c>
      <c r="D82" s="658">
        <v>3344.9626926703259</v>
      </c>
    </row>
    <row r="83" spans="1:4" ht="30" thickTop="1" thickBot="1">
      <c r="A83" s="200" t="s">
        <v>886</v>
      </c>
      <c r="B83" s="200" t="s">
        <v>377</v>
      </c>
      <c r="C83" s="205" t="s">
        <v>2040</v>
      </c>
      <c r="D83" s="658">
        <v>2660.5595361792962</v>
      </c>
    </row>
    <row r="84" spans="1:4" ht="30" thickTop="1" thickBot="1">
      <c r="A84" s="200" t="s">
        <v>887</v>
      </c>
      <c r="B84" s="200" t="s">
        <v>377</v>
      </c>
      <c r="C84" s="205" t="s">
        <v>2041</v>
      </c>
      <c r="D84" s="658">
        <v>2754.0096951863338</v>
      </c>
    </row>
    <row r="85" spans="1:4" ht="15.6" thickTop="1" thickBot="1">
      <c r="A85" s="200" t="s">
        <v>893</v>
      </c>
      <c r="B85" s="200" t="s">
        <v>377</v>
      </c>
      <c r="C85" s="205" t="s">
        <v>2043</v>
      </c>
      <c r="D85" s="658">
        <v>2035.1603667067241</v>
      </c>
    </row>
    <row r="86" spans="1:4" ht="30" thickTop="1" thickBot="1">
      <c r="A86" s="200" t="s">
        <v>888</v>
      </c>
      <c r="B86" s="200" t="s">
        <v>377</v>
      </c>
      <c r="C86" s="205" t="s">
        <v>2042</v>
      </c>
      <c r="D86" s="658">
        <v>1980.5316142906531</v>
      </c>
    </row>
    <row r="87" spans="1:4" ht="30" thickTop="1" thickBot="1">
      <c r="A87" s="200" t="s">
        <v>875</v>
      </c>
      <c r="B87" s="200" t="s">
        <v>377</v>
      </c>
      <c r="C87" s="205" t="s">
        <v>876</v>
      </c>
      <c r="D87" s="658">
        <v>517.17519091964311</v>
      </c>
    </row>
    <row r="88" spans="1:4" ht="15.6" thickTop="1" thickBot="1">
      <c r="A88" s="200" t="s">
        <v>898</v>
      </c>
      <c r="B88" s="200" t="s">
        <v>377</v>
      </c>
      <c r="C88" s="205" t="s">
        <v>2044</v>
      </c>
      <c r="D88" s="658">
        <v>499.54901653789841</v>
      </c>
    </row>
    <row r="89" spans="1:4" ht="15.6" thickTop="1" thickBot="1">
      <c r="A89" s="200" t="s">
        <v>896</v>
      </c>
      <c r="B89" s="200" t="s">
        <v>377</v>
      </c>
      <c r="C89" s="205" t="s">
        <v>897</v>
      </c>
      <c r="D89" s="658">
        <v>434.58088202898858</v>
      </c>
    </row>
    <row r="90" spans="1:4" ht="15.6" thickTop="1" thickBot="1">
      <c r="A90" s="200" t="s">
        <v>997</v>
      </c>
      <c r="B90" s="200" t="s">
        <v>233</v>
      </c>
      <c r="C90" s="205" t="s">
        <v>998</v>
      </c>
      <c r="D90" s="658">
        <v>4761.5307711078522</v>
      </c>
    </row>
    <row r="91" spans="1:4" ht="30" thickTop="1" thickBot="1">
      <c r="A91" s="200" t="s">
        <v>414</v>
      </c>
      <c r="B91" s="200" t="s">
        <v>377</v>
      </c>
      <c r="C91" s="205" t="s">
        <v>415</v>
      </c>
      <c r="D91" s="658">
        <v>13207.178774148259</v>
      </c>
    </row>
    <row r="92" spans="1:4" ht="15.6" thickTop="1" thickBot="1">
      <c r="A92" s="200" t="s">
        <v>416</v>
      </c>
      <c r="B92" s="200" t="s">
        <v>144</v>
      </c>
      <c r="C92" s="205" t="s">
        <v>417</v>
      </c>
      <c r="D92" s="658">
        <v>37053.606329591115</v>
      </c>
    </row>
    <row r="93" spans="1:4" ht="15.6" thickTop="1" thickBot="1">
      <c r="A93" s="200" t="s">
        <v>418</v>
      </c>
      <c r="B93" s="200" t="s">
        <v>144</v>
      </c>
      <c r="C93" s="205" t="s">
        <v>419</v>
      </c>
      <c r="D93" s="658">
        <v>670.30549579397518</v>
      </c>
    </row>
    <row r="94" spans="1:4" ht="15.6" thickTop="1" thickBot="1">
      <c r="A94" s="200" t="s">
        <v>420</v>
      </c>
      <c r="B94" s="200" t="s">
        <v>144</v>
      </c>
      <c r="C94" s="205" t="s">
        <v>421</v>
      </c>
      <c r="D94" s="658">
        <v>679.58236764742685</v>
      </c>
    </row>
    <row r="95" spans="1:4" ht="15.6" thickTop="1" thickBot="1">
      <c r="A95" s="200" t="s">
        <v>422</v>
      </c>
      <c r="B95" s="200" t="s">
        <v>377</v>
      </c>
      <c r="C95" s="205" t="s">
        <v>423</v>
      </c>
      <c r="D95" s="658">
        <v>5411.9608082014847</v>
      </c>
    </row>
    <row r="96" spans="1:4" ht="15.6" thickTop="1" thickBot="1">
      <c r="A96" s="200" t="s">
        <v>441</v>
      </c>
      <c r="B96" s="200" t="s">
        <v>377</v>
      </c>
      <c r="C96" s="205" t="s">
        <v>442</v>
      </c>
      <c r="D96" s="658">
        <v>3760.5474322349537</v>
      </c>
    </row>
    <row r="97" spans="1:4" ht="15.6" thickTop="1" thickBot="1">
      <c r="A97" s="200" t="s">
        <v>439</v>
      </c>
      <c r="B97" s="200" t="s">
        <v>377</v>
      </c>
      <c r="C97" s="205" t="s">
        <v>440</v>
      </c>
      <c r="D97" s="658">
        <v>5616.5250588957042</v>
      </c>
    </row>
    <row r="98" spans="1:4" ht="15.6" thickTop="1" thickBot="1">
      <c r="A98" s="200" t="s">
        <v>424</v>
      </c>
      <c r="B98" s="200" t="s">
        <v>425</v>
      </c>
      <c r="C98" s="205" t="s">
        <v>426</v>
      </c>
      <c r="D98" s="658">
        <v>3697.0119006561858</v>
      </c>
    </row>
    <row r="99" spans="1:4" ht="30" thickTop="1" thickBot="1">
      <c r="A99" s="200" t="s">
        <v>907</v>
      </c>
      <c r="B99" s="200" t="s">
        <v>388</v>
      </c>
      <c r="C99" s="205" t="s">
        <v>2045</v>
      </c>
      <c r="D99" s="658">
        <v>260435.68194779597</v>
      </c>
    </row>
    <row r="100" spans="1:4" ht="30" thickTop="1" thickBot="1">
      <c r="A100" s="200" t="s">
        <v>908</v>
      </c>
      <c r="B100" s="200" t="s">
        <v>388</v>
      </c>
      <c r="C100" s="205" t="s">
        <v>2046</v>
      </c>
      <c r="D100" s="658">
        <v>289675.9286075983</v>
      </c>
    </row>
    <row r="101" spans="1:4" ht="30" thickTop="1" thickBot="1">
      <c r="A101" s="200" t="s">
        <v>909</v>
      </c>
      <c r="B101" s="200" t="s">
        <v>388</v>
      </c>
      <c r="C101" s="205" t="s">
        <v>2047</v>
      </c>
      <c r="D101" s="658">
        <v>390573.80558631913</v>
      </c>
    </row>
    <row r="102" spans="1:4" ht="30" thickTop="1" thickBot="1">
      <c r="A102" s="200" t="s">
        <v>910</v>
      </c>
      <c r="B102" s="200" t="s">
        <v>388</v>
      </c>
      <c r="C102" s="205" t="s">
        <v>2048</v>
      </c>
      <c r="D102" s="658">
        <v>337352.68953477335</v>
      </c>
    </row>
    <row r="103" spans="1:4" ht="30" thickTop="1" thickBot="1">
      <c r="A103" s="200" t="s">
        <v>911</v>
      </c>
      <c r="B103" s="200" t="s">
        <v>388</v>
      </c>
      <c r="C103" s="205" t="s">
        <v>2049</v>
      </c>
      <c r="D103" s="658">
        <v>343358.00931261631</v>
      </c>
    </row>
    <row r="104" spans="1:4" ht="15.6" thickTop="1" thickBot="1">
      <c r="A104" s="200" t="s">
        <v>905</v>
      </c>
      <c r="B104" s="200" t="s">
        <v>388</v>
      </c>
      <c r="C104" s="205" t="s">
        <v>2112</v>
      </c>
      <c r="D104" s="658">
        <v>379947.04680765839</v>
      </c>
    </row>
    <row r="105" spans="1:4" ht="15.6" thickTop="1" thickBot="1">
      <c r="A105" s="200" t="s">
        <v>904</v>
      </c>
      <c r="B105" s="200" t="s">
        <v>388</v>
      </c>
      <c r="C105" s="205" t="s">
        <v>2113</v>
      </c>
      <c r="D105" s="658">
        <v>415854.74354157876</v>
      </c>
    </row>
    <row r="106" spans="1:4" ht="15.6" thickTop="1" thickBot="1">
      <c r="A106" s="200" t="s">
        <v>1745</v>
      </c>
      <c r="B106" s="200" t="s">
        <v>388</v>
      </c>
      <c r="C106" s="205" t="s">
        <v>2111</v>
      </c>
      <c r="D106" s="658">
        <v>454658.77577989112</v>
      </c>
    </row>
    <row r="107" spans="1:4" ht="15.6" thickTop="1" thickBot="1">
      <c r="A107" s="200" t="s">
        <v>901</v>
      </c>
      <c r="B107" s="200" t="s">
        <v>388</v>
      </c>
      <c r="C107" s="205" t="s">
        <v>2111</v>
      </c>
      <c r="D107" s="658">
        <v>449878.34077439678</v>
      </c>
    </row>
    <row r="108" spans="1:4" ht="15.6" thickTop="1" thickBot="1">
      <c r="A108" s="200" t="s">
        <v>903</v>
      </c>
      <c r="B108" s="200" t="s">
        <v>388</v>
      </c>
      <c r="C108" s="205" t="s">
        <v>2114</v>
      </c>
      <c r="D108" s="658">
        <v>329008.41222860262</v>
      </c>
    </row>
    <row r="109" spans="1:4" ht="15.6" thickTop="1" thickBot="1">
      <c r="A109" s="200" t="s">
        <v>902</v>
      </c>
      <c r="B109" s="200" t="s">
        <v>388</v>
      </c>
      <c r="C109" s="205" t="s">
        <v>2115</v>
      </c>
      <c r="D109" s="658">
        <v>336727.93034813047</v>
      </c>
    </row>
    <row r="110" spans="1:4" ht="15.6" thickTop="1" thickBot="1">
      <c r="A110" s="200" t="s">
        <v>906</v>
      </c>
      <c r="B110" s="200" t="s">
        <v>388</v>
      </c>
      <c r="C110" s="205" t="s">
        <v>2116</v>
      </c>
      <c r="D110" s="658">
        <v>358413.83582138026</v>
      </c>
    </row>
    <row r="111" spans="1:4" ht="15.6" thickTop="1" thickBot="1">
      <c r="A111" s="200" t="s">
        <v>427</v>
      </c>
      <c r="B111" s="200" t="s">
        <v>144</v>
      </c>
      <c r="C111" s="205" t="s">
        <v>428</v>
      </c>
      <c r="D111" s="658">
        <v>1357.1993921947726</v>
      </c>
    </row>
    <row r="112" spans="1:4" ht="15.6" thickTop="1" thickBot="1">
      <c r="A112" s="200" t="s">
        <v>429</v>
      </c>
      <c r="B112" s="200" t="s">
        <v>233</v>
      </c>
      <c r="C112" s="205" t="s">
        <v>430</v>
      </c>
      <c r="D112" s="658">
        <v>744.0140399715857</v>
      </c>
    </row>
    <row r="113" spans="1:4" ht="30" thickTop="1" thickBot="1">
      <c r="A113" s="200" t="s">
        <v>431</v>
      </c>
      <c r="B113" s="200" t="s">
        <v>92</v>
      </c>
      <c r="C113" s="205" t="s">
        <v>432</v>
      </c>
      <c r="D113" s="658">
        <v>480.43944542193833</v>
      </c>
    </row>
    <row r="114" spans="1:4" ht="30" thickTop="1" thickBot="1">
      <c r="A114" s="200" t="s">
        <v>433</v>
      </c>
      <c r="B114" s="200" t="s">
        <v>144</v>
      </c>
      <c r="C114" s="205" t="s">
        <v>434</v>
      </c>
      <c r="D114" s="658">
        <v>31947.687532006716</v>
      </c>
    </row>
    <row r="115" spans="1:4" ht="15.6" thickTop="1" thickBot="1">
      <c r="A115" s="200" t="s">
        <v>435</v>
      </c>
      <c r="B115" s="200" t="s">
        <v>92</v>
      </c>
      <c r="C115" s="655" t="s">
        <v>436</v>
      </c>
      <c r="D115" s="658">
        <v>29197.503733721114</v>
      </c>
    </row>
    <row r="116" spans="1:4" ht="15.6" thickTop="1" thickBot="1">
      <c r="A116" s="200" t="s">
        <v>443</v>
      </c>
      <c r="B116" s="200" t="s">
        <v>92</v>
      </c>
      <c r="C116" s="205" t="s">
        <v>1997</v>
      </c>
      <c r="D116" s="658">
        <v>390863.83614788501</v>
      </c>
    </row>
    <row r="117" spans="1:4" ht="15.6" thickTop="1" thickBot="1">
      <c r="A117" s="200" t="s">
        <v>446</v>
      </c>
      <c r="B117" s="200" t="s">
        <v>92</v>
      </c>
      <c r="C117" s="205" t="s">
        <v>447</v>
      </c>
      <c r="D117" s="658">
        <v>25061.24534372945</v>
      </c>
    </row>
    <row r="118" spans="1:4" ht="30" thickTop="1" thickBot="1">
      <c r="A118" s="200" t="s">
        <v>444</v>
      </c>
      <c r="B118" s="200" t="s">
        <v>92</v>
      </c>
      <c r="C118" s="655" t="s">
        <v>445</v>
      </c>
      <c r="D118" s="658">
        <v>23563.62362973535</v>
      </c>
    </row>
    <row r="119" spans="1:4" ht="30" thickTop="1" thickBot="1">
      <c r="A119" s="200" t="s">
        <v>449</v>
      </c>
      <c r="B119" s="200" t="s">
        <v>388</v>
      </c>
      <c r="C119" s="205" t="s">
        <v>450</v>
      </c>
      <c r="D119" s="658">
        <v>3131.1684264397618</v>
      </c>
    </row>
    <row r="120" spans="1:4" ht="30" thickTop="1" thickBot="1">
      <c r="A120" s="200" t="s">
        <v>448</v>
      </c>
      <c r="B120" s="200" t="s">
        <v>388</v>
      </c>
      <c r="C120" s="205" t="s">
        <v>1998</v>
      </c>
      <c r="D120" s="658">
        <v>2981.0955331337973</v>
      </c>
    </row>
    <row r="121" spans="1:4" ht="30" thickTop="1" thickBot="1">
      <c r="A121" s="200" t="s">
        <v>912</v>
      </c>
      <c r="B121" s="200" t="s">
        <v>637</v>
      </c>
      <c r="C121" s="205" t="s">
        <v>913</v>
      </c>
      <c r="D121" s="658">
        <v>19363.506844487762</v>
      </c>
    </row>
    <row r="122" spans="1:4" ht="15.6" thickTop="1" thickBot="1">
      <c r="A122" s="200" t="s">
        <v>914</v>
      </c>
      <c r="B122" s="200" t="s">
        <v>637</v>
      </c>
      <c r="C122" s="205" t="s">
        <v>2050</v>
      </c>
      <c r="D122" s="658">
        <v>21529.840366482149</v>
      </c>
    </row>
    <row r="123" spans="1:4" ht="15.6" thickTop="1" thickBot="1">
      <c r="A123" s="200" t="s">
        <v>451</v>
      </c>
      <c r="B123" s="200" t="s">
        <v>388</v>
      </c>
      <c r="C123" s="205" t="s">
        <v>1999</v>
      </c>
      <c r="D123" s="658">
        <v>2111.6762024537775</v>
      </c>
    </row>
    <row r="124" spans="1:4" ht="15.6" thickTop="1" thickBot="1">
      <c r="A124" s="200" t="s">
        <v>452</v>
      </c>
      <c r="B124" s="200" t="s">
        <v>144</v>
      </c>
      <c r="C124" s="205" t="s">
        <v>453</v>
      </c>
      <c r="D124" s="658">
        <v>15107.30732152456</v>
      </c>
    </row>
    <row r="125" spans="1:4" ht="15.6" thickTop="1" thickBot="1">
      <c r="A125" s="200" t="s">
        <v>939</v>
      </c>
      <c r="B125" s="200" t="s">
        <v>425</v>
      </c>
      <c r="C125" s="205" t="s">
        <v>2052</v>
      </c>
      <c r="D125" s="658">
        <v>1878.4017624893916</v>
      </c>
    </row>
    <row r="126" spans="1:4" ht="15.6" thickTop="1" thickBot="1">
      <c r="A126" s="200" t="s">
        <v>940</v>
      </c>
      <c r="B126" s="200" t="s">
        <v>425</v>
      </c>
      <c r="C126" s="205" t="s">
        <v>2053</v>
      </c>
      <c r="D126" s="658">
        <v>1620.8014275744338</v>
      </c>
    </row>
    <row r="127" spans="1:4" ht="30" thickTop="1" thickBot="1">
      <c r="A127" s="200" t="s">
        <v>938</v>
      </c>
      <c r="B127" s="200" t="s">
        <v>425</v>
      </c>
      <c r="C127" s="205" t="s">
        <v>2051</v>
      </c>
      <c r="D127" s="658">
        <v>1575.5875701413938</v>
      </c>
    </row>
    <row r="128" spans="1:4" ht="15.6" thickTop="1" thickBot="1">
      <c r="A128" s="200" t="s">
        <v>920</v>
      </c>
      <c r="B128" s="200" t="s">
        <v>425</v>
      </c>
      <c r="C128" s="205" t="s">
        <v>921</v>
      </c>
      <c r="D128" s="658">
        <v>1800.6245081415136</v>
      </c>
    </row>
    <row r="129" spans="1:4" ht="15.6" thickTop="1" thickBot="1">
      <c r="A129" s="200" t="s">
        <v>922</v>
      </c>
      <c r="B129" s="200" t="s">
        <v>425</v>
      </c>
      <c r="C129" s="205" t="s">
        <v>923</v>
      </c>
      <c r="D129" s="658">
        <v>1799.7483117638617</v>
      </c>
    </row>
    <row r="130" spans="1:4" ht="15.6" thickTop="1" thickBot="1">
      <c r="A130" s="200" t="s">
        <v>924</v>
      </c>
      <c r="B130" s="200" t="s">
        <v>425</v>
      </c>
      <c r="C130" s="205" t="s">
        <v>925</v>
      </c>
      <c r="D130" s="658">
        <v>1798.3481077223298</v>
      </c>
    </row>
    <row r="131" spans="1:4" ht="15.6" thickTop="1" thickBot="1">
      <c r="A131" s="200" t="s">
        <v>926</v>
      </c>
      <c r="B131" s="200" t="s">
        <v>425</v>
      </c>
      <c r="C131" s="205" t="s">
        <v>927</v>
      </c>
      <c r="D131" s="658">
        <v>2211.1195207452779</v>
      </c>
    </row>
    <row r="132" spans="1:4" ht="15.6" thickTop="1" thickBot="1">
      <c r="A132" s="200" t="s">
        <v>928</v>
      </c>
      <c r="B132" s="200" t="s">
        <v>425</v>
      </c>
      <c r="C132" s="205" t="s">
        <v>929</v>
      </c>
      <c r="D132" s="658">
        <v>1814.2056174233803</v>
      </c>
    </row>
    <row r="133" spans="1:4" ht="15.6" thickTop="1" thickBot="1">
      <c r="A133" s="200" t="s">
        <v>932</v>
      </c>
      <c r="B133" s="200" t="s">
        <v>425</v>
      </c>
      <c r="C133" s="205" t="s">
        <v>933</v>
      </c>
      <c r="D133" s="658">
        <v>1811.4463639561131</v>
      </c>
    </row>
    <row r="134" spans="1:4" ht="15.6" thickTop="1" thickBot="1">
      <c r="A134" s="200" t="s">
        <v>930</v>
      </c>
      <c r="B134" s="200" t="s">
        <v>425</v>
      </c>
      <c r="C134" s="205" t="s">
        <v>931</v>
      </c>
      <c r="D134" s="658">
        <v>1931.3220516901395</v>
      </c>
    </row>
    <row r="135" spans="1:4" ht="15.6" thickTop="1" thickBot="1">
      <c r="A135" s="200" t="s">
        <v>934</v>
      </c>
      <c r="B135" s="200" t="s">
        <v>425</v>
      </c>
      <c r="C135" s="205" t="s">
        <v>935</v>
      </c>
      <c r="D135" s="658">
        <v>1881.1877516260731</v>
      </c>
    </row>
    <row r="136" spans="1:4" ht="15.6" thickTop="1" thickBot="1">
      <c r="A136" s="200" t="s">
        <v>936</v>
      </c>
      <c r="B136" s="200" t="s">
        <v>425</v>
      </c>
      <c r="C136" s="205" t="s">
        <v>937</v>
      </c>
      <c r="D136" s="658">
        <v>2003.5265125723472</v>
      </c>
    </row>
    <row r="137" spans="1:4" ht="30" thickTop="1" thickBot="1">
      <c r="A137" s="200" t="s">
        <v>918</v>
      </c>
      <c r="B137" s="200" t="s">
        <v>377</v>
      </c>
      <c r="C137" s="205" t="s">
        <v>919</v>
      </c>
      <c r="D137" s="658">
        <v>5090.9340193606167</v>
      </c>
    </row>
    <row r="138" spans="1:4" ht="30" thickTop="1" thickBot="1">
      <c r="A138" s="200" t="s">
        <v>915</v>
      </c>
      <c r="B138" s="200" t="s">
        <v>916</v>
      </c>
      <c r="C138" s="205" t="s">
        <v>917</v>
      </c>
      <c r="D138" s="658">
        <v>2.0858688191716889E-2</v>
      </c>
    </row>
    <row r="139" spans="1:4" ht="15.6" thickTop="1" thickBot="1">
      <c r="A139" s="200" t="s">
        <v>454</v>
      </c>
      <c r="B139" s="200" t="s">
        <v>377</v>
      </c>
      <c r="C139" s="205" t="s">
        <v>455</v>
      </c>
      <c r="D139" s="658">
        <v>4605.170808784319</v>
      </c>
    </row>
    <row r="140" spans="1:4" ht="30" thickTop="1" thickBot="1">
      <c r="A140" s="200" t="s">
        <v>456</v>
      </c>
      <c r="B140" s="200" t="s">
        <v>457</v>
      </c>
      <c r="C140" s="205" t="s">
        <v>458</v>
      </c>
      <c r="D140" s="658">
        <v>539.74844465860781</v>
      </c>
    </row>
    <row r="141" spans="1:4" ht="30" thickTop="1" thickBot="1">
      <c r="A141" s="200" t="s">
        <v>459</v>
      </c>
      <c r="B141" s="200" t="s">
        <v>144</v>
      </c>
      <c r="C141" s="205" t="s">
        <v>2000</v>
      </c>
      <c r="D141" s="658">
        <v>6013.2897868905384</v>
      </c>
    </row>
    <row r="142" spans="1:4" ht="30" thickTop="1" thickBot="1">
      <c r="A142" s="200" t="s">
        <v>460</v>
      </c>
      <c r="B142" s="200" t="s">
        <v>92</v>
      </c>
      <c r="C142" s="205" t="s">
        <v>461</v>
      </c>
      <c r="D142" s="658">
        <v>2055.4379667225257</v>
      </c>
    </row>
    <row r="143" spans="1:4" ht="15.6" thickTop="1" thickBot="1">
      <c r="A143" s="200" t="s">
        <v>462</v>
      </c>
      <c r="B143" s="200" t="s">
        <v>463</v>
      </c>
      <c r="C143" s="205" t="s">
        <v>464</v>
      </c>
      <c r="D143" s="658">
        <v>6798.1082910126643</v>
      </c>
    </row>
    <row r="144" spans="1:4" ht="15.6" thickTop="1" thickBot="1">
      <c r="A144" s="200" t="s">
        <v>465</v>
      </c>
      <c r="B144" s="200" t="s">
        <v>425</v>
      </c>
      <c r="C144" s="205" t="s">
        <v>466</v>
      </c>
      <c r="D144" s="658">
        <v>17247.584231929515</v>
      </c>
    </row>
    <row r="145" spans="1:4" ht="15.6" thickTop="1" thickBot="1">
      <c r="A145" s="200" t="s">
        <v>951</v>
      </c>
      <c r="B145" s="200" t="s">
        <v>233</v>
      </c>
      <c r="C145" s="205" t="s">
        <v>953</v>
      </c>
      <c r="D145" s="658">
        <v>10496.908409767011</v>
      </c>
    </row>
    <row r="146" spans="1:4" ht="44.4" thickTop="1" thickBot="1">
      <c r="A146" s="200" t="s">
        <v>941</v>
      </c>
      <c r="B146" s="200" t="s">
        <v>233</v>
      </c>
      <c r="C146" s="205" t="s">
        <v>942</v>
      </c>
      <c r="D146" s="658">
        <v>4567.6550735838109</v>
      </c>
    </row>
    <row r="147" spans="1:4" ht="30" thickTop="1" thickBot="1">
      <c r="A147" s="200" t="s">
        <v>943</v>
      </c>
      <c r="B147" s="200" t="s">
        <v>233</v>
      </c>
      <c r="C147" s="205" t="s">
        <v>944</v>
      </c>
      <c r="D147" s="658">
        <v>15085.497595931358</v>
      </c>
    </row>
    <row r="148" spans="1:4" ht="15.6" thickTop="1" thickBot="1">
      <c r="A148" s="200" t="s">
        <v>1775</v>
      </c>
      <c r="B148" s="200" t="s">
        <v>233</v>
      </c>
      <c r="C148" s="205" t="s">
        <v>2054</v>
      </c>
      <c r="D148" s="658">
        <v>8769.5918089812403</v>
      </c>
    </row>
    <row r="149" spans="1:4" ht="30" thickTop="1" thickBot="1">
      <c r="A149" s="200" t="s">
        <v>945</v>
      </c>
      <c r="B149" s="200" t="s">
        <v>144</v>
      </c>
      <c r="C149" s="205" t="s">
        <v>946</v>
      </c>
      <c r="D149" s="658">
        <v>25925.706795648726</v>
      </c>
    </row>
    <row r="150" spans="1:4" ht="15.6" thickTop="1" thickBot="1">
      <c r="A150" s="200" t="s">
        <v>947</v>
      </c>
      <c r="B150" s="200" t="s">
        <v>233</v>
      </c>
      <c r="C150" s="205" t="s">
        <v>948</v>
      </c>
      <c r="D150" s="658">
        <v>5565.3920414643526</v>
      </c>
    </row>
    <row r="151" spans="1:4" ht="30" thickTop="1" thickBot="1">
      <c r="A151" s="200" t="s">
        <v>949</v>
      </c>
      <c r="B151" s="200" t="s">
        <v>457</v>
      </c>
      <c r="C151" s="205" t="s">
        <v>950</v>
      </c>
      <c r="D151" s="658">
        <v>117534.58481006595</v>
      </c>
    </row>
    <row r="152" spans="1:4" ht="15.6" thickTop="1" thickBot="1">
      <c r="A152" s="200" t="s">
        <v>467</v>
      </c>
      <c r="B152" s="200" t="s">
        <v>92</v>
      </c>
      <c r="C152" s="205" t="s">
        <v>468</v>
      </c>
      <c r="D152" s="658">
        <v>1267.8487625443977</v>
      </c>
    </row>
    <row r="153" spans="1:4" ht="15.6" thickTop="1" thickBot="1">
      <c r="A153" s="200" t="s">
        <v>469</v>
      </c>
      <c r="B153" s="200" t="s">
        <v>377</v>
      </c>
      <c r="C153" s="205" t="s">
        <v>470</v>
      </c>
      <c r="D153" s="658">
        <v>22007.773329392166</v>
      </c>
    </row>
    <row r="154" spans="1:4" ht="15.6" thickTop="1" thickBot="1">
      <c r="A154" s="200" t="s">
        <v>471</v>
      </c>
      <c r="B154" s="200" t="s">
        <v>377</v>
      </c>
      <c r="C154" s="205" t="s">
        <v>472</v>
      </c>
      <c r="D154" s="658">
        <v>3561.8538093194729</v>
      </c>
    </row>
    <row r="155" spans="1:4" ht="30" thickTop="1" thickBot="1">
      <c r="A155" s="200" t="s">
        <v>987</v>
      </c>
      <c r="B155" s="200" t="s">
        <v>144</v>
      </c>
      <c r="C155" s="205" t="s">
        <v>988</v>
      </c>
      <c r="D155" s="658">
        <v>64665.906786761378</v>
      </c>
    </row>
    <row r="156" spans="1:4" ht="30" thickTop="1" thickBot="1">
      <c r="A156" s="200" t="s">
        <v>989</v>
      </c>
      <c r="B156" s="200" t="s">
        <v>144</v>
      </c>
      <c r="C156" s="205" t="s">
        <v>990</v>
      </c>
      <c r="D156" s="658">
        <v>12508.705064005026</v>
      </c>
    </row>
    <row r="157" spans="1:4" ht="30" thickTop="1" thickBot="1">
      <c r="A157" s="200" t="s">
        <v>991</v>
      </c>
      <c r="B157" s="200" t="s">
        <v>144</v>
      </c>
      <c r="C157" s="205" t="s">
        <v>992</v>
      </c>
      <c r="D157" s="658">
        <v>23110.761062549096</v>
      </c>
    </row>
    <row r="158" spans="1:4" ht="30" thickTop="1" thickBot="1">
      <c r="A158" s="200" t="s">
        <v>993</v>
      </c>
      <c r="B158" s="200" t="s">
        <v>144</v>
      </c>
      <c r="C158" s="205" t="s">
        <v>994</v>
      </c>
      <c r="D158" s="658">
        <v>42260.306893057837</v>
      </c>
    </row>
    <row r="159" spans="1:4" ht="15.6" thickTop="1" thickBot="1">
      <c r="A159" s="200" t="s">
        <v>475</v>
      </c>
      <c r="B159" s="200" t="s">
        <v>233</v>
      </c>
      <c r="C159" s="205" t="s">
        <v>476</v>
      </c>
      <c r="D159" s="658">
        <v>5679.8098344899918</v>
      </c>
    </row>
    <row r="160" spans="1:4" ht="15.6" thickTop="1" thickBot="1">
      <c r="A160" s="200" t="s">
        <v>980</v>
      </c>
      <c r="B160" s="200" t="s">
        <v>233</v>
      </c>
      <c r="C160" s="205" t="s">
        <v>476</v>
      </c>
      <c r="D160" s="658">
        <v>5271.5080016120901</v>
      </c>
    </row>
    <row r="161" spans="1:4" ht="15.6" thickTop="1" thickBot="1">
      <c r="A161" s="200" t="s">
        <v>477</v>
      </c>
      <c r="B161" s="200" t="s">
        <v>233</v>
      </c>
      <c r="C161" s="205" t="s">
        <v>478</v>
      </c>
      <c r="D161" s="658">
        <v>7125.2537356487392</v>
      </c>
    </row>
    <row r="162" spans="1:4" ht="15.6" thickTop="1" thickBot="1">
      <c r="A162" s="200" t="s">
        <v>981</v>
      </c>
      <c r="B162" s="200" t="s">
        <v>233</v>
      </c>
      <c r="C162" s="205" t="s">
        <v>478</v>
      </c>
      <c r="D162" s="658">
        <v>6674.6137967104087</v>
      </c>
    </row>
    <row r="163" spans="1:4" ht="15.6" thickTop="1" thickBot="1">
      <c r="A163" s="200" t="s">
        <v>972</v>
      </c>
      <c r="B163" s="200" t="s">
        <v>233</v>
      </c>
      <c r="C163" s="205" t="s">
        <v>973</v>
      </c>
      <c r="D163" s="658">
        <v>6345.4611413902321</v>
      </c>
    </row>
    <row r="164" spans="1:4" ht="15.6" thickTop="1" thickBot="1">
      <c r="A164" s="200" t="s">
        <v>978</v>
      </c>
      <c r="B164" s="200" t="s">
        <v>233</v>
      </c>
      <c r="C164" s="205" t="s">
        <v>973</v>
      </c>
      <c r="D164" s="658">
        <v>6178.7108362466342</v>
      </c>
    </row>
    <row r="165" spans="1:4" ht="15.6" thickTop="1" thickBot="1">
      <c r="A165" s="200" t="s">
        <v>985</v>
      </c>
      <c r="B165" s="200" t="s">
        <v>952</v>
      </c>
      <c r="C165" s="205" t="s">
        <v>986</v>
      </c>
      <c r="D165" s="658">
        <v>8639.8577212637665</v>
      </c>
    </row>
    <row r="166" spans="1:4" ht="15.6" thickTop="1" thickBot="1">
      <c r="A166" s="200" t="s">
        <v>983</v>
      </c>
      <c r="B166" s="200" t="s">
        <v>233</v>
      </c>
      <c r="C166" s="205" t="s">
        <v>984</v>
      </c>
      <c r="D166" s="658">
        <v>5706.855916812664</v>
      </c>
    </row>
    <row r="167" spans="1:4" ht="15.6" thickTop="1" thickBot="1">
      <c r="A167" s="200" t="s">
        <v>479</v>
      </c>
      <c r="B167" s="200" t="s">
        <v>233</v>
      </c>
      <c r="C167" s="205" t="s">
        <v>480</v>
      </c>
      <c r="D167" s="658">
        <v>6297.7593881902885</v>
      </c>
    </row>
    <row r="168" spans="1:4" ht="15.6" thickTop="1" thickBot="1">
      <c r="A168" s="200" t="s">
        <v>982</v>
      </c>
      <c r="B168" s="200" t="s">
        <v>233</v>
      </c>
      <c r="C168" s="205" t="s">
        <v>480</v>
      </c>
      <c r="D168" s="658">
        <v>6427.4357709649557</v>
      </c>
    </row>
    <row r="169" spans="1:4" ht="15.6" thickTop="1" thickBot="1">
      <c r="A169" s="200" t="s">
        <v>473</v>
      </c>
      <c r="B169" s="200" t="s">
        <v>233</v>
      </c>
      <c r="C169" s="205" t="s">
        <v>474</v>
      </c>
      <c r="D169" s="658">
        <v>8489.226498573571</v>
      </c>
    </row>
    <row r="170" spans="1:4" ht="15.6" thickTop="1" thickBot="1">
      <c r="A170" s="200" t="s">
        <v>979</v>
      </c>
      <c r="B170" s="200" t="s">
        <v>233</v>
      </c>
      <c r="C170" s="205" t="s">
        <v>474</v>
      </c>
      <c r="D170" s="658">
        <v>7997.3254357423784</v>
      </c>
    </row>
    <row r="171" spans="1:4" ht="15.6" thickTop="1" thickBot="1">
      <c r="A171" s="200" t="s">
        <v>955</v>
      </c>
      <c r="B171" s="200" t="s">
        <v>233</v>
      </c>
      <c r="C171" s="205" t="s">
        <v>956</v>
      </c>
      <c r="D171" s="658">
        <v>7076.5434047233139</v>
      </c>
    </row>
    <row r="172" spans="1:4" ht="15.6" thickTop="1" thickBot="1">
      <c r="A172" s="200" t="s">
        <v>968</v>
      </c>
      <c r="B172" s="200" t="s">
        <v>952</v>
      </c>
      <c r="C172" s="205" t="s">
        <v>969</v>
      </c>
      <c r="D172" s="658">
        <v>11988.983643254915</v>
      </c>
    </row>
    <row r="173" spans="1:4" ht="15.6" thickTop="1" thickBot="1">
      <c r="A173" s="200" t="s">
        <v>970</v>
      </c>
      <c r="B173" s="200" t="s">
        <v>952</v>
      </c>
      <c r="C173" s="205" t="s">
        <v>971</v>
      </c>
      <c r="D173" s="658">
        <v>3800.4943371869472</v>
      </c>
    </row>
    <row r="174" spans="1:4" ht="15.6" thickTop="1" thickBot="1">
      <c r="A174" s="200" t="s">
        <v>957</v>
      </c>
      <c r="B174" s="200" t="s">
        <v>233</v>
      </c>
      <c r="C174" s="205" t="s">
        <v>958</v>
      </c>
      <c r="D174" s="658">
        <v>4940.4815313107501</v>
      </c>
    </row>
    <row r="175" spans="1:4" ht="15.6" thickTop="1" thickBot="1">
      <c r="A175" s="200" t="s">
        <v>959</v>
      </c>
      <c r="B175" s="200" t="s">
        <v>233</v>
      </c>
      <c r="C175" s="205" t="s">
        <v>960</v>
      </c>
      <c r="D175" s="658">
        <v>4780.5371237939589</v>
      </c>
    </row>
    <row r="176" spans="1:4" ht="30" thickTop="1" thickBot="1">
      <c r="A176" s="200" t="s">
        <v>965</v>
      </c>
      <c r="B176" s="200" t="s">
        <v>233</v>
      </c>
      <c r="C176" s="205" t="s">
        <v>2058</v>
      </c>
      <c r="D176" s="658">
        <v>6013.2897868905384</v>
      </c>
    </row>
    <row r="177" spans="1:4" ht="15.6" thickTop="1" thickBot="1">
      <c r="A177" s="200" t="s">
        <v>961</v>
      </c>
      <c r="B177" s="200" t="s">
        <v>233</v>
      </c>
      <c r="C177" s="205" t="s">
        <v>2056</v>
      </c>
      <c r="D177" s="658">
        <v>6434.7820616725858</v>
      </c>
    </row>
    <row r="178" spans="1:4" ht="30" thickTop="1" thickBot="1">
      <c r="A178" s="200" t="s">
        <v>962</v>
      </c>
      <c r="B178" s="200" t="s">
        <v>233</v>
      </c>
      <c r="C178" s="205" t="s">
        <v>2057</v>
      </c>
      <c r="D178" s="658">
        <v>6975.4161527930246</v>
      </c>
    </row>
    <row r="179" spans="1:4" ht="30" thickTop="1" thickBot="1">
      <c r="A179" s="200" t="s">
        <v>967</v>
      </c>
      <c r="B179" s="200" t="s">
        <v>233</v>
      </c>
      <c r="C179" s="205" t="s">
        <v>2059</v>
      </c>
      <c r="D179" s="658">
        <v>5361.0918907712321</v>
      </c>
    </row>
    <row r="180" spans="1:4" ht="30" thickTop="1" thickBot="1">
      <c r="A180" s="200" t="s">
        <v>954</v>
      </c>
      <c r="B180" s="200" t="s">
        <v>233</v>
      </c>
      <c r="C180" s="205" t="s">
        <v>2055</v>
      </c>
      <c r="D180" s="658">
        <v>7817.2767229577003</v>
      </c>
    </row>
    <row r="181" spans="1:4" ht="15.6" thickTop="1" thickBot="1">
      <c r="A181" s="200" t="s">
        <v>963</v>
      </c>
      <c r="B181" s="200" t="s">
        <v>233</v>
      </c>
      <c r="C181" s="205" t="s">
        <v>964</v>
      </c>
      <c r="D181" s="658">
        <v>5382.9330294804004</v>
      </c>
    </row>
    <row r="182" spans="1:4" ht="15.6" thickTop="1" thickBot="1">
      <c r="A182" s="200" t="s">
        <v>966</v>
      </c>
      <c r="B182" s="200" t="s">
        <v>233</v>
      </c>
      <c r="C182" s="205" t="s">
        <v>964</v>
      </c>
      <c r="D182" s="658">
        <v>5432.7082676731115</v>
      </c>
    </row>
    <row r="183" spans="1:4" ht="15.6" thickTop="1" thickBot="1">
      <c r="A183" s="200" t="s">
        <v>481</v>
      </c>
      <c r="B183" s="200" t="s">
        <v>377</v>
      </c>
      <c r="C183" s="205" t="s">
        <v>482</v>
      </c>
      <c r="D183" s="658">
        <v>5411.9608082014847</v>
      </c>
    </row>
    <row r="184" spans="1:4" ht="15.6" thickTop="1" thickBot="1">
      <c r="A184" s="200" t="s">
        <v>485</v>
      </c>
      <c r="B184" s="200" t="s">
        <v>92</v>
      </c>
      <c r="C184" s="205" t="s">
        <v>486</v>
      </c>
      <c r="D184" s="658">
        <v>4287.7507654440915</v>
      </c>
    </row>
    <row r="185" spans="1:4" ht="15.6" thickTop="1" thickBot="1">
      <c r="A185" s="200" t="s">
        <v>483</v>
      </c>
      <c r="B185" s="200" t="s">
        <v>388</v>
      </c>
      <c r="C185" s="205" t="s">
        <v>484</v>
      </c>
      <c r="D185" s="658">
        <v>40856.088205362481</v>
      </c>
    </row>
    <row r="186" spans="1:4" ht="15.6" thickTop="1" thickBot="1">
      <c r="A186" s="200" t="s">
        <v>487</v>
      </c>
      <c r="B186" s="200" t="s">
        <v>144</v>
      </c>
      <c r="C186" s="205" t="s">
        <v>2001</v>
      </c>
      <c r="D186" s="658">
        <v>1392.7201217631603</v>
      </c>
    </row>
    <row r="187" spans="1:4" ht="15.6" thickTop="1" thickBot="1">
      <c r="A187" s="200" t="s">
        <v>1539</v>
      </c>
      <c r="B187" s="200" t="s">
        <v>377</v>
      </c>
      <c r="C187" s="205" t="s">
        <v>1538</v>
      </c>
      <c r="D187" s="658">
        <v>7045.5347203489437</v>
      </c>
    </row>
    <row r="188" spans="1:4" ht="15.6" thickTop="1" thickBot="1">
      <c r="A188" s="200" t="s">
        <v>1793</v>
      </c>
      <c r="B188" s="200" t="s">
        <v>377</v>
      </c>
      <c r="C188" s="205" t="s">
        <v>1792</v>
      </c>
      <c r="D188" s="658">
        <v>7049.3359436685805</v>
      </c>
    </row>
    <row r="189" spans="1:4" ht="15.6" thickTop="1" thickBot="1">
      <c r="A189" s="200" t="s">
        <v>488</v>
      </c>
      <c r="B189" s="200" t="s">
        <v>377</v>
      </c>
      <c r="C189" s="205" t="s">
        <v>489</v>
      </c>
      <c r="D189" s="658">
        <v>31111.255219156643</v>
      </c>
    </row>
    <row r="190" spans="1:4" ht="15.6" thickTop="1" thickBot="1">
      <c r="A190" s="200" t="s">
        <v>1750</v>
      </c>
      <c r="B190" s="200" t="s">
        <v>144</v>
      </c>
      <c r="C190" s="205" t="s">
        <v>1749</v>
      </c>
      <c r="D190" s="658">
        <v>513190.84134054137</v>
      </c>
    </row>
    <row r="191" spans="1:4" ht="15.6" thickTop="1" thickBot="1">
      <c r="A191" s="200" t="s">
        <v>498</v>
      </c>
      <c r="B191" s="200" t="s">
        <v>92</v>
      </c>
      <c r="C191" s="205" t="s">
        <v>499</v>
      </c>
      <c r="D191" s="658">
        <v>495439.41643530421</v>
      </c>
    </row>
    <row r="192" spans="1:4" ht="15.6" thickTop="1" thickBot="1">
      <c r="A192" s="200" t="s">
        <v>500</v>
      </c>
      <c r="B192" s="200" t="s">
        <v>92</v>
      </c>
      <c r="C192" s="205" t="s">
        <v>501</v>
      </c>
      <c r="D192" s="658">
        <v>262974.31088607426</v>
      </c>
    </row>
    <row r="193" spans="1:4" ht="15.6" thickTop="1" thickBot="1">
      <c r="A193" s="200" t="s">
        <v>490</v>
      </c>
      <c r="B193" s="200" t="s">
        <v>233</v>
      </c>
      <c r="C193" s="205" t="s">
        <v>491</v>
      </c>
      <c r="D193" s="658">
        <v>1625.9737536052235</v>
      </c>
    </row>
    <row r="194" spans="1:4" ht="15.6" thickTop="1" thickBot="1">
      <c r="A194" s="200" t="s">
        <v>502</v>
      </c>
      <c r="B194" s="200" t="s">
        <v>92</v>
      </c>
      <c r="C194" s="205" t="s">
        <v>503</v>
      </c>
      <c r="D194" s="658">
        <v>736.58234539275395</v>
      </c>
    </row>
    <row r="195" spans="1:4" ht="30" thickTop="1" thickBot="1">
      <c r="A195" s="200" t="s">
        <v>492</v>
      </c>
      <c r="B195" s="200" t="s">
        <v>425</v>
      </c>
      <c r="C195" s="205" t="s">
        <v>493</v>
      </c>
      <c r="D195" s="658">
        <v>754.02788481523874</v>
      </c>
    </row>
    <row r="196" spans="1:4" ht="15.6" thickTop="1" thickBot="1">
      <c r="A196" s="200" t="s">
        <v>494</v>
      </c>
      <c r="B196" s="200" t="s">
        <v>92</v>
      </c>
      <c r="C196" s="205" t="s">
        <v>495</v>
      </c>
      <c r="D196" s="658">
        <v>32359.543122239444</v>
      </c>
    </row>
    <row r="197" spans="1:4" ht="15.6" thickTop="1" thickBot="1">
      <c r="A197" s="200" t="s">
        <v>496</v>
      </c>
      <c r="B197" s="200" t="s">
        <v>144</v>
      </c>
      <c r="C197" s="205" t="s">
        <v>497</v>
      </c>
      <c r="D197" s="658">
        <v>1154.8536377554958</v>
      </c>
    </row>
    <row r="198" spans="1:4" ht="15.6" thickTop="1" thickBot="1">
      <c r="A198" s="200" t="s">
        <v>504</v>
      </c>
      <c r="B198" s="200" t="s">
        <v>92</v>
      </c>
      <c r="C198" s="205" t="s">
        <v>505</v>
      </c>
      <c r="D198" s="658">
        <v>22249.172211494992</v>
      </c>
    </row>
    <row r="199" spans="1:4" ht="15.6" thickTop="1" thickBot="1">
      <c r="A199" s="200" t="s">
        <v>1009</v>
      </c>
      <c r="B199" s="200" t="s">
        <v>92</v>
      </c>
      <c r="C199" s="205" t="s">
        <v>1010</v>
      </c>
      <c r="D199" s="658">
        <v>90031.632019530909</v>
      </c>
    </row>
    <row r="200" spans="1:4" ht="30" thickTop="1" thickBot="1">
      <c r="A200" s="200" t="s">
        <v>1013</v>
      </c>
      <c r="B200" s="200" t="s">
        <v>92</v>
      </c>
      <c r="C200" s="205" t="s">
        <v>1014</v>
      </c>
      <c r="D200" s="658">
        <v>102442.44063936769</v>
      </c>
    </row>
    <row r="201" spans="1:4" ht="15.6" thickTop="1" thickBot="1">
      <c r="A201" s="200" t="s">
        <v>1011</v>
      </c>
      <c r="B201" s="200" t="s">
        <v>92</v>
      </c>
      <c r="C201" s="205" t="s">
        <v>1012</v>
      </c>
      <c r="D201" s="658">
        <v>100921.79712315583</v>
      </c>
    </row>
    <row r="202" spans="1:4" ht="15.6" thickTop="1" thickBot="1">
      <c r="A202" s="200" t="s">
        <v>1015</v>
      </c>
      <c r="B202" s="200" t="s">
        <v>233</v>
      </c>
      <c r="C202" s="205" t="s">
        <v>1016</v>
      </c>
      <c r="D202" s="658">
        <v>5032.7246690221145</v>
      </c>
    </row>
    <row r="203" spans="1:4" ht="30" thickTop="1" thickBot="1">
      <c r="A203" s="200" t="s">
        <v>1003</v>
      </c>
      <c r="B203" s="200" t="s">
        <v>233</v>
      </c>
      <c r="C203" s="205" t="s">
        <v>1004</v>
      </c>
      <c r="D203" s="658">
        <v>20204.308491403579</v>
      </c>
    </row>
    <row r="204" spans="1:4" ht="15.6" thickTop="1" thickBot="1">
      <c r="A204" s="200" t="s">
        <v>1007</v>
      </c>
      <c r="B204" s="200" t="s">
        <v>92</v>
      </c>
      <c r="C204" s="205" t="s">
        <v>1008</v>
      </c>
      <c r="D204" s="658">
        <v>71572.114545070683</v>
      </c>
    </row>
    <row r="205" spans="1:4" ht="15.6" thickTop="1" thickBot="1">
      <c r="A205" s="200" t="s">
        <v>1005</v>
      </c>
      <c r="B205" s="200" t="s">
        <v>92</v>
      </c>
      <c r="C205" s="205" t="s">
        <v>1006</v>
      </c>
      <c r="D205" s="658">
        <v>64755.485478871808</v>
      </c>
    </row>
    <row r="206" spans="1:4" ht="15.6" thickTop="1" thickBot="1">
      <c r="A206" s="200" t="s">
        <v>506</v>
      </c>
      <c r="B206" s="200" t="s">
        <v>144</v>
      </c>
      <c r="C206" s="205" t="s">
        <v>2002</v>
      </c>
      <c r="D206" s="658">
        <v>76161.78866402588</v>
      </c>
    </row>
    <row r="207" spans="1:4" ht="15.6" thickTop="1" thickBot="1">
      <c r="A207" s="200" t="s">
        <v>515</v>
      </c>
      <c r="B207" s="200" t="s">
        <v>144</v>
      </c>
      <c r="C207" s="205" t="s">
        <v>516</v>
      </c>
      <c r="D207" s="658">
        <v>74289.203880389687</v>
      </c>
    </row>
    <row r="208" spans="1:4" ht="15.6" thickTop="1" thickBot="1">
      <c r="A208" s="200" t="s">
        <v>517</v>
      </c>
      <c r="B208" s="200" t="s">
        <v>144</v>
      </c>
      <c r="C208" s="205" t="s">
        <v>518</v>
      </c>
      <c r="D208" s="658">
        <v>6702.2303764850558</v>
      </c>
    </row>
    <row r="209" spans="1:4" ht="15.6" thickTop="1" thickBot="1">
      <c r="A209" s="200" t="s">
        <v>519</v>
      </c>
      <c r="B209" s="200" t="s">
        <v>233</v>
      </c>
      <c r="C209" s="205" t="s">
        <v>520</v>
      </c>
      <c r="D209" s="658">
        <v>8449.2676444716217</v>
      </c>
    </row>
    <row r="210" spans="1:4" ht="15.6" thickTop="1" thickBot="1">
      <c r="A210" s="200" t="s">
        <v>522</v>
      </c>
      <c r="B210" s="200" t="s">
        <v>233</v>
      </c>
      <c r="C210" s="205" t="s">
        <v>2004</v>
      </c>
      <c r="D210" s="658">
        <v>7441.1049644363502</v>
      </c>
    </row>
    <row r="211" spans="1:4" ht="15.6" thickTop="1" thickBot="1">
      <c r="A211" s="200" t="s">
        <v>521</v>
      </c>
      <c r="B211" s="200" t="s">
        <v>233</v>
      </c>
      <c r="C211" s="205" t="s">
        <v>2003</v>
      </c>
      <c r="D211" s="658">
        <v>3849.9371179420459</v>
      </c>
    </row>
    <row r="212" spans="1:4" ht="15.6" thickTop="1" thickBot="1">
      <c r="A212" s="200" t="s">
        <v>529</v>
      </c>
      <c r="B212" s="200" t="s">
        <v>388</v>
      </c>
      <c r="C212" s="205" t="s">
        <v>530</v>
      </c>
      <c r="D212" s="658">
        <v>22249.172211494992</v>
      </c>
    </row>
    <row r="213" spans="1:4" ht="15.6" thickTop="1" thickBot="1">
      <c r="A213" s="200" t="s">
        <v>525</v>
      </c>
      <c r="B213" s="200" t="s">
        <v>388</v>
      </c>
      <c r="C213" s="205" t="s">
        <v>526</v>
      </c>
      <c r="D213" s="658">
        <v>30349.860275414365</v>
      </c>
    </row>
    <row r="214" spans="1:4" ht="15.6" thickTop="1" thickBot="1">
      <c r="A214" s="200" t="s">
        <v>523</v>
      </c>
      <c r="B214" s="200" t="s">
        <v>388</v>
      </c>
      <c r="C214" s="205" t="s">
        <v>524</v>
      </c>
      <c r="D214" s="658">
        <v>22249.172211494992</v>
      </c>
    </row>
    <row r="215" spans="1:4" ht="15.6" thickTop="1" thickBot="1">
      <c r="A215" s="200" t="s">
        <v>531</v>
      </c>
      <c r="B215" s="200" t="s">
        <v>388</v>
      </c>
      <c r="C215" s="205" t="s">
        <v>532</v>
      </c>
      <c r="D215" s="658">
        <v>33322.076694196723</v>
      </c>
    </row>
    <row r="216" spans="1:4" ht="15.6" thickTop="1" thickBot="1">
      <c r="A216" s="200" t="s">
        <v>535</v>
      </c>
      <c r="B216" s="200" t="s">
        <v>388</v>
      </c>
      <c r="C216" s="205" t="s">
        <v>536</v>
      </c>
      <c r="D216" s="658">
        <v>37768.546305974451</v>
      </c>
    </row>
    <row r="217" spans="1:4" ht="15.6" thickTop="1" thickBot="1">
      <c r="A217" s="200" t="s">
        <v>537</v>
      </c>
      <c r="B217" s="200" t="s">
        <v>388</v>
      </c>
      <c r="C217" s="205" t="s">
        <v>538</v>
      </c>
      <c r="D217" s="658">
        <v>35365.382501695065</v>
      </c>
    </row>
    <row r="218" spans="1:4" ht="15.6" thickTop="1" thickBot="1">
      <c r="A218" s="200" t="s">
        <v>539</v>
      </c>
      <c r="B218" s="200" t="s">
        <v>388</v>
      </c>
      <c r="C218" s="205" t="s">
        <v>540</v>
      </c>
      <c r="D218" s="658">
        <v>34401.684754276954</v>
      </c>
    </row>
    <row r="219" spans="1:4" ht="15.6" thickTop="1" thickBot="1">
      <c r="A219" s="200" t="s">
        <v>541</v>
      </c>
      <c r="B219" s="200" t="s">
        <v>388</v>
      </c>
      <c r="C219" s="205" t="s">
        <v>542</v>
      </c>
      <c r="D219" s="658">
        <v>30338.605366585394</v>
      </c>
    </row>
    <row r="220" spans="1:4" ht="15.6" thickTop="1" thickBot="1">
      <c r="A220" s="200" t="s">
        <v>533</v>
      </c>
      <c r="B220" s="200" t="s">
        <v>388</v>
      </c>
      <c r="C220" s="205" t="s">
        <v>534</v>
      </c>
      <c r="D220" s="658">
        <v>6420.2354945751322</v>
      </c>
    </row>
    <row r="221" spans="1:4" ht="15.6" thickTop="1" thickBot="1">
      <c r="A221" s="200" t="s">
        <v>543</v>
      </c>
      <c r="B221" s="200" t="s">
        <v>388</v>
      </c>
      <c r="C221" s="205" t="s">
        <v>544</v>
      </c>
      <c r="D221" s="658">
        <v>22249.172211494992</v>
      </c>
    </row>
    <row r="222" spans="1:4" ht="15.6" thickTop="1" thickBot="1">
      <c r="A222" s="200" t="s">
        <v>554</v>
      </c>
      <c r="B222" s="200" t="s">
        <v>388</v>
      </c>
      <c r="C222" s="205" t="s">
        <v>555</v>
      </c>
      <c r="D222" s="658">
        <v>15104.777965303736</v>
      </c>
    </row>
    <row r="223" spans="1:4" ht="15.6" thickTop="1" thickBot="1">
      <c r="A223" s="200" t="s">
        <v>566</v>
      </c>
      <c r="B223" s="200" t="s">
        <v>388</v>
      </c>
      <c r="C223" s="205" t="s">
        <v>1940</v>
      </c>
      <c r="D223" s="658">
        <v>3902.9737982398697</v>
      </c>
    </row>
    <row r="224" spans="1:4" ht="30" thickTop="1" thickBot="1">
      <c r="A224" s="200" t="s">
        <v>545</v>
      </c>
      <c r="B224" s="200" t="s">
        <v>388</v>
      </c>
      <c r="C224" s="205" t="s">
        <v>546</v>
      </c>
      <c r="D224" s="658">
        <v>29232.438701622137</v>
      </c>
    </row>
    <row r="225" spans="1:4" ht="30" thickTop="1" thickBot="1">
      <c r="A225" s="200" t="s">
        <v>547</v>
      </c>
      <c r="B225" s="200" t="s">
        <v>388</v>
      </c>
      <c r="C225" s="205" t="s">
        <v>548</v>
      </c>
      <c r="D225" s="658">
        <v>29098.221638530176</v>
      </c>
    </row>
    <row r="226" spans="1:4" ht="15.6" thickTop="1" thickBot="1">
      <c r="A226" s="200" t="s">
        <v>549</v>
      </c>
      <c r="B226" s="200" t="s">
        <v>388</v>
      </c>
      <c r="C226" s="205" t="s">
        <v>2005</v>
      </c>
      <c r="D226" s="658">
        <v>28674.660223492258</v>
      </c>
    </row>
    <row r="227" spans="1:4" ht="30" thickTop="1" thickBot="1">
      <c r="A227" s="200" t="s">
        <v>550</v>
      </c>
      <c r="B227" s="200" t="s">
        <v>388</v>
      </c>
      <c r="C227" s="205" t="s">
        <v>551</v>
      </c>
      <c r="D227" s="658">
        <v>30159.491512940902</v>
      </c>
    </row>
    <row r="228" spans="1:4" ht="30" thickTop="1" thickBot="1">
      <c r="A228" s="200" t="s">
        <v>552</v>
      </c>
      <c r="B228" s="200" t="s">
        <v>388</v>
      </c>
      <c r="C228" s="205" t="s">
        <v>553</v>
      </c>
      <c r="D228" s="658">
        <v>29978.920374696128</v>
      </c>
    </row>
    <row r="229" spans="1:4" ht="15.6" thickTop="1" thickBot="1">
      <c r="A229" s="200" t="s">
        <v>556</v>
      </c>
      <c r="B229" s="200" t="s">
        <v>388</v>
      </c>
      <c r="C229" s="205" t="s">
        <v>557</v>
      </c>
      <c r="D229" s="658">
        <v>33593.883327489057</v>
      </c>
    </row>
    <row r="230" spans="1:4" ht="15.6" thickTop="1" thickBot="1">
      <c r="A230" s="200" t="s">
        <v>558</v>
      </c>
      <c r="B230" s="200" t="s">
        <v>388</v>
      </c>
      <c r="C230" s="205" t="s">
        <v>559</v>
      </c>
      <c r="D230" s="658">
        <v>33381.890231910686</v>
      </c>
    </row>
    <row r="231" spans="1:4" ht="15.6" thickTop="1" thickBot="1">
      <c r="A231" s="200" t="s">
        <v>527</v>
      </c>
      <c r="B231" s="200" t="s">
        <v>388</v>
      </c>
      <c r="C231" s="205" t="s">
        <v>528</v>
      </c>
      <c r="D231" s="658">
        <v>32138.798948102274</v>
      </c>
    </row>
    <row r="232" spans="1:4" ht="15.6" thickTop="1" thickBot="1">
      <c r="A232" s="200" t="s">
        <v>560</v>
      </c>
      <c r="B232" s="200" t="s">
        <v>388</v>
      </c>
      <c r="C232" s="205" t="s">
        <v>561</v>
      </c>
      <c r="D232" s="658">
        <v>30578.548845324309</v>
      </c>
    </row>
    <row r="233" spans="1:4" ht="15.6" thickTop="1" thickBot="1">
      <c r="A233" s="200" t="s">
        <v>562</v>
      </c>
      <c r="B233" s="200" t="s">
        <v>388</v>
      </c>
      <c r="C233" s="205" t="s">
        <v>563</v>
      </c>
      <c r="D233" s="658">
        <v>23010.507022492489</v>
      </c>
    </row>
    <row r="234" spans="1:4" ht="30" thickTop="1" thickBot="1">
      <c r="A234" s="200" t="s">
        <v>564</v>
      </c>
      <c r="B234" s="200" t="s">
        <v>388</v>
      </c>
      <c r="C234" s="205" t="s">
        <v>565</v>
      </c>
      <c r="D234" s="658">
        <v>22249.172211494992</v>
      </c>
    </row>
    <row r="235" spans="1:4" ht="15.6" thickTop="1" thickBot="1">
      <c r="A235" s="200" t="s">
        <v>567</v>
      </c>
      <c r="B235" s="200" t="s">
        <v>144</v>
      </c>
      <c r="C235" s="205" t="s">
        <v>568</v>
      </c>
      <c r="D235" s="658">
        <v>692.37119869491619</v>
      </c>
    </row>
    <row r="236" spans="1:4" ht="30" thickTop="1" thickBot="1">
      <c r="A236" s="200" t="s">
        <v>571</v>
      </c>
      <c r="B236" s="200" t="s">
        <v>388</v>
      </c>
      <c r="C236" s="205" t="s">
        <v>572</v>
      </c>
      <c r="D236" s="658">
        <v>253121.40849802588</v>
      </c>
    </row>
    <row r="237" spans="1:4" ht="30" thickTop="1" thickBot="1">
      <c r="A237" s="200" t="s">
        <v>573</v>
      </c>
      <c r="B237" s="200" t="s">
        <v>388</v>
      </c>
      <c r="C237" s="205" t="s">
        <v>574</v>
      </c>
      <c r="D237" s="658">
        <v>257443.93975569363</v>
      </c>
    </row>
    <row r="238" spans="1:4" ht="30" thickTop="1" thickBot="1">
      <c r="A238" s="200" t="s">
        <v>575</v>
      </c>
      <c r="B238" s="200" t="s">
        <v>388</v>
      </c>
      <c r="C238" s="205" t="s">
        <v>576</v>
      </c>
      <c r="D238" s="658">
        <v>266508.19936434575</v>
      </c>
    </row>
    <row r="239" spans="1:4" ht="15.6" thickTop="1" thickBot="1">
      <c r="A239" s="200" t="s">
        <v>588</v>
      </c>
      <c r="B239" s="200" t="s">
        <v>589</v>
      </c>
      <c r="C239" s="205" t="s">
        <v>590</v>
      </c>
      <c r="D239" s="658">
        <v>313902.3350302715</v>
      </c>
    </row>
    <row r="240" spans="1:4" ht="15.6" thickTop="1" thickBot="1">
      <c r="A240" s="200" t="s">
        <v>577</v>
      </c>
      <c r="B240" s="200" t="s">
        <v>388</v>
      </c>
      <c r="C240" s="205" t="s">
        <v>2006</v>
      </c>
      <c r="D240" s="658">
        <v>319416.01902269176</v>
      </c>
    </row>
    <row r="241" spans="1:4" ht="15.6" thickTop="1" thickBot="1">
      <c r="A241" s="200" t="s">
        <v>578</v>
      </c>
      <c r="B241" s="200" t="s">
        <v>388</v>
      </c>
      <c r="C241" s="205" t="s">
        <v>2117</v>
      </c>
      <c r="D241" s="658">
        <v>378837.2565741039</v>
      </c>
    </row>
    <row r="242" spans="1:4" ht="15.6" thickTop="1" thickBot="1">
      <c r="A242" s="209" t="s">
        <v>2119</v>
      </c>
      <c r="B242" s="200" t="s">
        <v>388</v>
      </c>
      <c r="C242" s="205" t="s">
        <v>2118</v>
      </c>
      <c r="D242" s="658">
        <v>249075.82348780258</v>
      </c>
    </row>
    <row r="243" spans="1:4" ht="15.6" thickTop="1" thickBot="1">
      <c r="A243" s="200" t="s">
        <v>579</v>
      </c>
      <c r="B243" s="200" t="s">
        <v>388</v>
      </c>
      <c r="C243" s="205" t="s">
        <v>580</v>
      </c>
      <c r="D243" s="658">
        <v>293037.60800178169</v>
      </c>
    </row>
    <row r="244" spans="1:4" ht="15.6" thickTop="1" thickBot="1">
      <c r="A244" s="200" t="s">
        <v>581</v>
      </c>
      <c r="B244" s="200" t="s">
        <v>388</v>
      </c>
      <c r="C244" s="205" t="s">
        <v>582</v>
      </c>
      <c r="D244" s="658">
        <v>290120.28475934744</v>
      </c>
    </row>
    <row r="245" spans="1:4" ht="15.6" thickTop="1" thickBot="1">
      <c r="A245" s="200" t="s">
        <v>583</v>
      </c>
      <c r="B245" s="200" t="s">
        <v>388</v>
      </c>
      <c r="C245" s="205" t="s">
        <v>584</v>
      </c>
      <c r="D245" s="658">
        <v>286334.22600075923</v>
      </c>
    </row>
    <row r="246" spans="1:4" ht="15.6" thickTop="1" thickBot="1">
      <c r="A246" s="200" t="s">
        <v>585</v>
      </c>
      <c r="B246" s="200" t="s">
        <v>388</v>
      </c>
      <c r="C246" s="205" t="s">
        <v>2120</v>
      </c>
      <c r="D246" s="658">
        <v>228500.28948897516</v>
      </c>
    </row>
    <row r="247" spans="1:4" ht="15.6" thickTop="1" thickBot="1">
      <c r="A247" s="200" t="s">
        <v>586</v>
      </c>
      <c r="B247" s="200" t="s">
        <v>388</v>
      </c>
      <c r="C247" s="205" t="s">
        <v>587</v>
      </c>
      <c r="D247" s="658">
        <v>229393.89123006241</v>
      </c>
    </row>
    <row r="248" spans="1:4" ht="15.6" thickTop="1" thickBot="1">
      <c r="A248" s="200" t="s">
        <v>591</v>
      </c>
      <c r="B248" s="200" t="s">
        <v>388</v>
      </c>
      <c r="C248" s="205" t="s">
        <v>592</v>
      </c>
      <c r="D248" s="658">
        <v>229795.89851436327</v>
      </c>
    </row>
    <row r="249" spans="1:4" ht="15.6" thickTop="1" thickBot="1">
      <c r="A249" s="200" t="s">
        <v>593</v>
      </c>
      <c r="B249" s="200" t="s">
        <v>388</v>
      </c>
      <c r="C249" s="205" t="s">
        <v>594</v>
      </c>
      <c r="D249" s="658">
        <v>217675.46278626987</v>
      </c>
    </row>
    <row r="250" spans="1:4" ht="15.6" thickTop="1" thickBot="1">
      <c r="A250" s="200" t="s">
        <v>595</v>
      </c>
      <c r="B250" s="200" t="s">
        <v>388</v>
      </c>
      <c r="C250" s="205" t="s">
        <v>596</v>
      </c>
      <c r="D250" s="658">
        <v>165644.99669066121</v>
      </c>
    </row>
    <row r="251" spans="1:4" ht="15.6" thickTop="1" thickBot="1">
      <c r="A251" s="200" t="s">
        <v>597</v>
      </c>
      <c r="B251" s="200" t="s">
        <v>388</v>
      </c>
      <c r="C251" s="205" t="s">
        <v>598</v>
      </c>
      <c r="D251" s="658">
        <v>170251.26169045718</v>
      </c>
    </row>
    <row r="252" spans="1:4" ht="30" thickTop="1" thickBot="1">
      <c r="A252" s="200" t="s">
        <v>599</v>
      </c>
      <c r="B252" s="200" t="s">
        <v>388</v>
      </c>
      <c r="C252" s="205" t="s">
        <v>600</v>
      </c>
      <c r="D252" s="658">
        <v>181711.05601712072</v>
      </c>
    </row>
    <row r="253" spans="1:4" ht="30" thickTop="1" thickBot="1">
      <c r="A253" s="200" t="s">
        <v>601</v>
      </c>
      <c r="B253" s="200" t="s">
        <v>388</v>
      </c>
      <c r="C253" s="205" t="s">
        <v>602</v>
      </c>
      <c r="D253" s="658">
        <v>145646.53395981356</v>
      </c>
    </row>
    <row r="254" spans="1:4" ht="15.6" thickTop="1" thickBot="1">
      <c r="A254" s="200" t="s">
        <v>605</v>
      </c>
      <c r="B254" s="200" t="s">
        <v>233</v>
      </c>
      <c r="C254" s="205" t="s">
        <v>2007</v>
      </c>
      <c r="D254" s="658">
        <v>12478.193427566537</v>
      </c>
    </row>
    <row r="255" spans="1:4" ht="30" thickTop="1" thickBot="1">
      <c r="A255" s="200" t="s">
        <v>603</v>
      </c>
      <c r="B255" s="200" t="s">
        <v>388</v>
      </c>
      <c r="C255" s="205" t="s">
        <v>604</v>
      </c>
      <c r="D255" s="658">
        <v>234948.0862457967</v>
      </c>
    </row>
    <row r="256" spans="1:4" ht="15.6" thickTop="1" thickBot="1">
      <c r="A256" s="200" t="s">
        <v>569</v>
      </c>
      <c r="B256" s="200" t="s">
        <v>388</v>
      </c>
      <c r="C256" s="205" t="s">
        <v>570</v>
      </c>
      <c r="D256" s="658">
        <v>233503.83214875869</v>
      </c>
    </row>
    <row r="257" spans="1:4" ht="15.6" thickTop="1" thickBot="1">
      <c r="A257" s="200" t="s">
        <v>606</v>
      </c>
      <c r="B257" s="200" t="s">
        <v>388</v>
      </c>
      <c r="C257" s="205" t="s">
        <v>607</v>
      </c>
      <c r="D257" s="658">
        <v>267339.11362878332</v>
      </c>
    </row>
    <row r="258" spans="1:4" ht="15.6" thickTop="1" thickBot="1">
      <c r="A258" s="200" t="s">
        <v>608</v>
      </c>
      <c r="B258" s="200" t="s">
        <v>388</v>
      </c>
      <c r="C258" s="205" t="s">
        <v>609</v>
      </c>
      <c r="D258" s="658">
        <v>250879.23697839439</v>
      </c>
    </row>
    <row r="259" spans="1:4" ht="15.6" thickTop="1" thickBot="1">
      <c r="A259" s="200" t="s">
        <v>507</v>
      </c>
      <c r="B259" s="200" t="s">
        <v>388</v>
      </c>
      <c r="C259" s="205" t="s">
        <v>508</v>
      </c>
      <c r="D259" s="658">
        <v>255827.62758358353</v>
      </c>
    </row>
    <row r="260" spans="1:4" ht="15.6" thickTop="1" thickBot="1">
      <c r="A260" s="200" t="s">
        <v>1753</v>
      </c>
      <c r="B260" s="200" t="s">
        <v>388</v>
      </c>
      <c r="C260" s="205" t="s">
        <v>1754</v>
      </c>
      <c r="D260" s="658">
        <v>286651.83777521417</v>
      </c>
    </row>
    <row r="261" spans="1:4" ht="15.6" thickTop="1" thickBot="1">
      <c r="A261" s="200" t="s">
        <v>509</v>
      </c>
      <c r="B261" s="200" t="s">
        <v>377</v>
      </c>
      <c r="C261" s="205" t="s">
        <v>510</v>
      </c>
      <c r="D261" s="658">
        <v>1808.2977987238805</v>
      </c>
    </row>
    <row r="262" spans="1:4" ht="30" thickTop="1" thickBot="1">
      <c r="A262" s="200" t="s">
        <v>610</v>
      </c>
      <c r="B262" s="200" t="s">
        <v>377</v>
      </c>
      <c r="C262" s="205" t="s">
        <v>2008</v>
      </c>
      <c r="D262" s="658">
        <v>1584.0007121605731</v>
      </c>
    </row>
    <row r="263" spans="1:4" ht="30" thickTop="1" thickBot="1">
      <c r="A263" s="200" t="s">
        <v>611</v>
      </c>
      <c r="B263" s="200" t="s">
        <v>233</v>
      </c>
      <c r="C263" s="205" t="s">
        <v>612</v>
      </c>
      <c r="D263" s="658">
        <v>57968.113545624787</v>
      </c>
    </row>
    <row r="264" spans="1:4" ht="30" thickTop="1" thickBot="1">
      <c r="A264" s="200" t="s">
        <v>613</v>
      </c>
      <c r="B264" s="200" t="s">
        <v>377</v>
      </c>
      <c r="C264" s="205" t="s">
        <v>614</v>
      </c>
      <c r="D264" s="658">
        <v>9795.276317637703</v>
      </c>
    </row>
    <row r="265" spans="1:4" ht="30" thickTop="1" thickBot="1">
      <c r="A265" s="200" t="s">
        <v>615</v>
      </c>
      <c r="B265" s="200" t="s">
        <v>144</v>
      </c>
      <c r="C265" s="205" t="s">
        <v>616</v>
      </c>
      <c r="D265" s="658">
        <v>6920.9597543425771</v>
      </c>
    </row>
    <row r="266" spans="1:4" ht="30" thickTop="1" thickBot="1">
      <c r="A266" s="200" t="s">
        <v>617</v>
      </c>
      <c r="B266" s="200" t="s">
        <v>92</v>
      </c>
      <c r="C266" s="205" t="s">
        <v>618</v>
      </c>
      <c r="D266" s="658">
        <v>38485.054636099449</v>
      </c>
    </row>
    <row r="267" spans="1:4" ht="30" thickTop="1" thickBot="1">
      <c r="A267" s="200" t="s">
        <v>619</v>
      </c>
      <c r="B267" s="200" t="s">
        <v>92</v>
      </c>
      <c r="C267" s="205" t="s">
        <v>620</v>
      </c>
      <c r="D267" s="658">
        <v>48106.318295124307</v>
      </c>
    </row>
    <row r="268" spans="1:4" ht="30" thickTop="1" thickBot="1">
      <c r="A268" s="200" t="s">
        <v>621</v>
      </c>
      <c r="B268" s="200" t="s">
        <v>92</v>
      </c>
      <c r="C268" s="205" t="s">
        <v>622</v>
      </c>
      <c r="D268" s="658">
        <v>57271.254793759268</v>
      </c>
    </row>
    <row r="269" spans="1:4" ht="15.6" thickTop="1" thickBot="1">
      <c r="A269" s="200" t="s">
        <v>623</v>
      </c>
      <c r="B269" s="200" t="s">
        <v>377</v>
      </c>
      <c r="C269" s="205" t="s">
        <v>624</v>
      </c>
      <c r="D269" s="658">
        <v>33464.069670039637</v>
      </c>
    </row>
    <row r="270" spans="1:4" ht="15.6" thickTop="1" thickBot="1">
      <c r="A270" s="200" t="s">
        <v>627</v>
      </c>
      <c r="B270" s="200" t="s">
        <v>144</v>
      </c>
      <c r="C270" s="205" t="s">
        <v>628</v>
      </c>
      <c r="D270" s="658">
        <v>132406.11228317948</v>
      </c>
    </row>
    <row r="271" spans="1:4" ht="15.6" thickTop="1" thickBot="1">
      <c r="A271" s="200" t="s">
        <v>629</v>
      </c>
      <c r="B271" s="200" t="s">
        <v>388</v>
      </c>
      <c r="C271" s="205" t="s">
        <v>2009</v>
      </c>
      <c r="D271" s="658">
        <v>31826.89574747382</v>
      </c>
    </row>
    <row r="272" spans="1:4" ht="30" thickTop="1" thickBot="1">
      <c r="A272" s="200" t="s">
        <v>625</v>
      </c>
      <c r="B272" s="200" t="s">
        <v>388</v>
      </c>
      <c r="C272" s="205" t="s">
        <v>626</v>
      </c>
      <c r="D272" s="658">
        <v>29742.86666725513</v>
      </c>
    </row>
    <row r="273" spans="1:4" ht="30" thickTop="1" thickBot="1">
      <c r="A273" s="200" t="s">
        <v>630</v>
      </c>
      <c r="B273" s="200" t="s">
        <v>388</v>
      </c>
      <c r="C273" s="205" t="s">
        <v>631</v>
      </c>
      <c r="D273" s="658">
        <v>30426.601164761301</v>
      </c>
    </row>
    <row r="274" spans="1:4" ht="30" thickTop="1" thickBot="1">
      <c r="A274" s="200" t="s">
        <v>632</v>
      </c>
      <c r="B274" s="200" t="s">
        <v>144</v>
      </c>
      <c r="C274" s="205" t="s">
        <v>633</v>
      </c>
      <c r="D274" s="658">
        <v>54404.392049403483</v>
      </c>
    </row>
    <row r="275" spans="1:4" ht="30" thickTop="1" thickBot="1">
      <c r="A275" s="200" t="s">
        <v>634</v>
      </c>
      <c r="B275" s="200" t="s">
        <v>144</v>
      </c>
      <c r="C275" s="205" t="s">
        <v>635</v>
      </c>
      <c r="D275" s="658">
        <v>66146.187655795933</v>
      </c>
    </row>
    <row r="276" spans="1:4" ht="30" thickTop="1" thickBot="1">
      <c r="A276" s="200" t="s">
        <v>636</v>
      </c>
      <c r="B276" s="200" t="s">
        <v>637</v>
      </c>
      <c r="C276" s="205" t="s">
        <v>2010</v>
      </c>
      <c r="D276" s="658">
        <v>78576.316741416129</v>
      </c>
    </row>
    <row r="277" spans="1:4" ht="15.6" thickTop="1" thickBot="1">
      <c r="A277" s="200" t="s">
        <v>638</v>
      </c>
      <c r="B277" s="200" t="s">
        <v>637</v>
      </c>
      <c r="C277" s="205" t="s">
        <v>2011</v>
      </c>
      <c r="D277" s="658">
        <v>69754.161527930235</v>
      </c>
    </row>
    <row r="278" spans="1:4" ht="15.6" thickTop="1" thickBot="1">
      <c r="A278" s="200" t="s">
        <v>639</v>
      </c>
      <c r="B278" s="200" t="s">
        <v>637</v>
      </c>
      <c r="C278" s="205" t="s">
        <v>640</v>
      </c>
      <c r="D278" s="658">
        <v>54119.608082014842</v>
      </c>
    </row>
    <row r="279" spans="1:4" ht="15.6" thickTop="1" thickBot="1">
      <c r="A279" s="200" t="s">
        <v>511</v>
      </c>
      <c r="B279" s="200" t="s">
        <v>141</v>
      </c>
      <c r="C279" s="205" t="s">
        <v>512</v>
      </c>
      <c r="D279" s="658">
        <v>36969.899711482627</v>
      </c>
    </row>
    <row r="280" spans="1:4" ht="15.6" thickTop="1" thickBot="1">
      <c r="A280" s="200" t="s">
        <v>513</v>
      </c>
      <c r="B280" s="200" t="s">
        <v>141</v>
      </c>
      <c r="C280" s="205" t="s">
        <v>514</v>
      </c>
      <c r="D280" s="658">
        <v>37289.092899195697</v>
      </c>
    </row>
    <row r="281" spans="1:4" ht="30" thickTop="1" thickBot="1">
      <c r="A281" s="200" t="s">
        <v>641</v>
      </c>
      <c r="B281" s="200" t="s">
        <v>92</v>
      </c>
      <c r="C281" s="205" t="s">
        <v>642</v>
      </c>
      <c r="D281" s="658">
        <v>49467.060130468031</v>
      </c>
    </row>
    <row r="282" spans="1:4" ht="30" thickTop="1" thickBot="1">
      <c r="A282" s="200" t="s">
        <v>643</v>
      </c>
      <c r="B282" s="200" t="s">
        <v>377</v>
      </c>
      <c r="C282" s="205" t="s">
        <v>644</v>
      </c>
      <c r="D282" s="658">
        <v>5527.8100174340634</v>
      </c>
    </row>
    <row r="283" spans="1:4" ht="30" thickTop="1" thickBot="1">
      <c r="A283" s="200" t="s">
        <v>645</v>
      </c>
      <c r="B283" s="200" t="s">
        <v>144</v>
      </c>
      <c r="C283" s="205" t="s">
        <v>646</v>
      </c>
      <c r="D283" s="658">
        <v>4856.9046222134593</v>
      </c>
    </row>
    <row r="284" spans="1:4" ht="15.6" thickTop="1" thickBot="1">
      <c r="A284" s="200" t="s">
        <v>647</v>
      </c>
      <c r="B284" s="200" t="s">
        <v>92</v>
      </c>
      <c r="C284" s="205" t="s">
        <v>648</v>
      </c>
      <c r="D284" s="658">
        <v>9886.2539307569132</v>
      </c>
    </row>
    <row r="285" spans="1:4" ht="30" thickTop="1" thickBot="1">
      <c r="A285" s="200" t="s">
        <v>649</v>
      </c>
      <c r="B285" s="200" t="s">
        <v>92</v>
      </c>
      <c r="C285" s="205" t="s">
        <v>650</v>
      </c>
      <c r="D285" s="658">
        <v>66031.675749199654</v>
      </c>
    </row>
    <row r="286" spans="1:4" ht="15.6" thickTop="1" thickBot="1">
      <c r="A286" s="200" t="s">
        <v>651</v>
      </c>
      <c r="B286" s="200" t="s">
        <v>92</v>
      </c>
      <c r="C286" s="205" t="s">
        <v>652</v>
      </c>
      <c r="D286" s="658">
        <v>139473.4796944785</v>
      </c>
    </row>
    <row r="287" spans="1:4" ht="15.6" thickTop="1" thickBot="1">
      <c r="A287" s="200" t="s">
        <v>657</v>
      </c>
      <c r="B287" s="200" t="s">
        <v>92</v>
      </c>
      <c r="C287" s="205" t="s">
        <v>658</v>
      </c>
      <c r="D287" s="658">
        <v>20097.570143045425</v>
      </c>
    </row>
    <row r="288" spans="1:4" ht="30" thickTop="1" thickBot="1">
      <c r="A288" s="200" t="s">
        <v>653</v>
      </c>
      <c r="B288" s="200" t="s">
        <v>92</v>
      </c>
      <c r="C288" s="205" t="s">
        <v>654</v>
      </c>
      <c r="D288" s="658">
        <v>27059.804041007421</v>
      </c>
    </row>
    <row r="289" spans="1:4" ht="30" thickTop="1" thickBot="1">
      <c r="A289" s="200" t="s">
        <v>655</v>
      </c>
      <c r="B289" s="200" t="s">
        <v>92</v>
      </c>
      <c r="C289" s="205" t="s">
        <v>656</v>
      </c>
      <c r="D289" s="658">
        <v>146724.27080012913</v>
      </c>
    </row>
    <row r="290" spans="1:4" ht="15.6" thickTop="1" thickBot="1">
      <c r="A290" s="200" t="s">
        <v>659</v>
      </c>
      <c r="B290" s="200" t="s">
        <v>463</v>
      </c>
      <c r="C290" s="205" t="s">
        <v>660</v>
      </c>
      <c r="D290" s="658">
        <v>2974.8172555860901</v>
      </c>
    </row>
    <row r="291" spans="1:4" ht="15.6" thickTop="1" thickBot="1">
      <c r="A291" s="200" t="s">
        <v>661</v>
      </c>
      <c r="B291" s="200" t="s">
        <v>425</v>
      </c>
      <c r="C291" s="205" t="s">
        <v>2012</v>
      </c>
      <c r="D291" s="658">
        <v>45010.485849965495</v>
      </c>
    </row>
    <row r="292" spans="1:4" ht="30" thickTop="1" thickBot="1">
      <c r="A292" s="200" t="s">
        <v>662</v>
      </c>
      <c r="B292" s="200" t="s">
        <v>377</v>
      </c>
      <c r="C292" s="205" t="s">
        <v>663</v>
      </c>
      <c r="D292" s="658">
        <v>2833.899649701043</v>
      </c>
    </row>
    <row r="293" spans="1:4" ht="15.6" thickTop="1" thickBot="1">
      <c r="A293" s="200" t="s">
        <v>664</v>
      </c>
      <c r="B293" s="200" t="s">
        <v>377</v>
      </c>
      <c r="C293" s="205" t="s">
        <v>2013</v>
      </c>
      <c r="D293" s="658">
        <v>7590.3975125770685</v>
      </c>
    </row>
    <row r="294" spans="1:4" ht="15.6" thickTop="1" thickBot="1">
      <c r="A294" s="200" t="s">
        <v>665</v>
      </c>
      <c r="B294" s="200" t="s">
        <v>92</v>
      </c>
      <c r="C294" s="205" t="s">
        <v>666</v>
      </c>
      <c r="D294" s="658">
        <v>1435.5783408858676</v>
      </c>
    </row>
    <row r="295" spans="1:4" ht="15.6" thickTop="1" thickBot="1">
      <c r="A295" s="200" t="s">
        <v>671</v>
      </c>
      <c r="B295" s="200" t="s">
        <v>92</v>
      </c>
      <c r="C295" s="205" t="s">
        <v>2014</v>
      </c>
      <c r="D295" s="658">
        <v>36983.141000113115</v>
      </c>
    </row>
    <row r="296" spans="1:4" ht="15.6" thickTop="1" thickBot="1">
      <c r="A296" s="200" t="s">
        <v>667</v>
      </c>
      <c r="B296" s="200" t="s">
        <v>92</v>
      </c>
      <c r="C296" s="205" t="s">
        <v>668</v>
      </c>
      <c r="D296" s="658">
        <v>44547.626001804892</v>
      </c>
    </row>
    <row r="297" spans="1:4" ht="15.6" thickTop="1" thickBot="1">
      <c r="A297" s="200" t="s">
        <v>669</v>
      </c>
      <c r="B297" s="200" t="s">
        <v>92</v>
      </c>
      <c r="C297" s="205" t="s">
        <v>670</v>
      </c>
      <c r="D297" s="658">
        <v>37786.170248905772</v>
      </c>
    </row>
    <row r="298" spans="1:4" ht="15.6" thickTop="1" thickBot="1">
      <c r="A298" s="200" t="s">
        <v>684</v>
      </c>
      <c r="B298" s="200" t="s">
        <v>144</v>
      </c>
      <c r="C298" s="205" t="s">
        <v>685</v>
      </c>
      <c r="D298" s="658">
        <v>3654.7291776306333</v>
      </c>
    </row>
    <row r="299" spans="1:4" ht="15.6" thickTop="1" thickBot="1">
      <c r="A299" s="200" t="s">
        <v>672</v>
      </c>
      <c r="B299" s="200" t="s">
        <v>377</v>
      </c>
      <c r="C299" s="205" t="s">
        <v>673</v>
      </c>
      <c r="D299" s="658">
        <v>22472.566903576942</v>
      </c>
    </row>
    <row r="300" spans="1:4" ht="15.6" thickTop="1" thickBot="1">
      <c r="A300" s="200" t="s">
        <v>688</v>
      </c>
      <c r="B300" s="200" t="s">
        <v>377</v>
      </c>
      <c r="C300" s="205" t="s">
        <v>689</v>
      </c>
      <c r="D300" s="658">
        <v>30464.744629084482</v>
      </c>
    </row>
    <row r="301" spans="1:4" ht="44.4" thickTop="1" thickBot="1">
      <c r="A301" s="200" t="s">
        <v>690</v>
      </c>
      <c r="B301" s="200" t="s">
        <v>92</v>
      </c>
      <c r="C301" s="205" t="s">
        <v>691</v>
      </c>
      <c r="D301" s="658">
        <v>313017.17610331107</v>
      </c>
    </row>
    <row r="302" spans="1:4" ht="44.4" thickTop="1" thickBot="1">
      <c r="A302" s="200" t="s">
        <v>692</v>
      </c>
      <c r="B302" s="200" t="s">
        <v>92</v>
      </c>
      <c r="C302" s="205" t="s">
        <v>693</v>
      </c>
      <c r="D302" s="658">
        <v>278633.44097903959</v>
      </c>
    </row>
    <row r="303" spans="1:4" ht="44.4" thickTop="1" thickBot="1">
      <c r="A303" s="200" t="s">
        <v>694</v>
      </c>
      <c r="B303" s="200" t="s">
        <v>92</v>
      </c>
      <c r="C303" s="205" t="s">
        <v>695</v>
      </c>
      <c r="D303" s="658">
        <v>270809.80131236388</v>
      </c>
    </row>
    <row r="304" spans="1:4" ht="44.4" thickTop="1" thickBot="1">
      <c r="A304" s="200" t="s">
        <v>696</v>
      </c>
      <c r="B304" s="200" t="s">
        <v>92</v>
      </c>
      <c r="C304" s="205" t="s">
        <v>697</v>
      </c>
      <c r="D304" s="658">
        <v>228669.76114056486</v>
      </c>
    </row>
    <row r="305" spans="1:4" ht="44.4" thickTop="1" thickBot="1">
      <c r="A305" s="200" t="s">
        <v>698</v>
      </c>
      <c r="B305" s="200" t="s">
        <v>92</v>
      </c>
      <c r="C305" s="205" t="s">
        <v>699</v>
      </c>
      <c r="D305" s="658">
        <v>239058.26813731875</v>
      </c>
    </row>
    <row r="306" spans="1:4" ht="44.4" thickTop="1" thickBot="1">
      <c r="A306" s="200" t="s">
        <v>700</v>
      </c>
      <c r="B306" s="200" t="s">
        <v>233</v>
      </c>
      <c r="C306" s="205" t="s">
        <v>701</v>
      </c>
      <c r="D306" s="658">
        <v>352805.89368356473</v>
      </c>
    </row>
    <row r="307" spans="1:4" ht="15.6" thickTop="1" thickBot="1">
      <c r="A307" s="200" t="s">
        <v>702</v>
      </c>
      <c r="B307" s="200" t="s">
        <v>92</v>
      </c>
      <c r="C307" s="205" t="s">
        <v>703</v>
      </c>
      <c r="D307" s="658">
        <v>187340.47939451135</v>
      </c>
    </row>
    <row r="308" spans="1:4" ht="15.6" thickTop="1" thickBot="1">
      <c r="A308" s="200" t="s">
        <v>674</v>
      </c>
      <c r="B308" s="200" t="s">
        <v>377</v>
      </c>
      <c r="C308" s="205" t="s">
        <v>675</v>
      </c>
      <c r="D308" s="658">
        <v>16113.176522928621</v>
      </c>
    </row>
    <row r="309" spans="1:4" ht="15.6" thickTop="1" thickBot="1">
      <c r="A309" s="200" t="s">
        <v>680</v>
      </c>
      <c r="B309" s="200" t="s">
        <v>377</v>
      </c>
      <c r="C309" s="205" t="s">
        <v>681</v>
      </c>
      <c r="D309" s="658">
        <v>3693.0539583799577</v>
      </c>
    </row>
    <row r="310" spans="1:4" ht="15.6" thickTop="1" thickBot="1">
      <c r="A310" s="200" t="s">
        <v>678</v>
      </c>
      <c r="B310" s="200" t="s">
        <v>377</v>
      </c>
      <c r="C310" s="205" t="s">
        <v>679</v>
      </c>
      <c r="D310" s="658">
        <v>10008.044095462143</v>
      </c>
    </row>
    <row r="311" spans="1:4" ht="15.6" thickTop="1" thickBot="1">
      <c r="A311" s="200" t="s">
        <v>676</v>
      </c>
      <c r="B311" s="200" t="s">
        <v>377</v>
      </c>
      <c r="C311" s="205" t="s">
        <v>677</v>
      </c>
      <c r="D311" s="658">
        <v>46312.200743749105</v>
      </c>
    </row>
    <row r="312" spans="1:4" ht="15.6" thickTop="1" thickBot="1">
      <c r="A312" s="200" t="s">
        <v>682</v>
      </c>
      <c r="B312" s="200" t="s">
        <v>377</v>
      </c>
      <c r="C312" s="205" t="s">
        <v>683</v>
      </c>
      <c r="D312" s="658">
        <v>7957.727304540902</v>
      </c>
    </row>
    <row r="313" spans="1:4" ht="15.6" thickTop="1" thickBot="1">
      <c r="A313" s="200" t="s">
        <v>704</v>
      </c>
      <c r="B313" s="200" t="s">
        <v>377</v>
      </c>
      <c r="C313" s="205" t="s">
        <v>705</v>
      </c>
      <c r="D313" s="658">
        <v>11786.047982305452</v>
      </c>
    </row>
    <row r="314" spans="1:4" ht="15.6" thickTop="1" thickBot="1">
      <c r="A314" s="200" t="s">
        <v>706</v>
      </c>
      <c r="B314" s="200" t="s">
        <v>377</v>
      </c>
      <c r="C314" s="205" t="s">
        <v>707</v>
      </c>
      <c r="D314" s="658">
        <v>9053.9010245536047</v>
      </c>
    </row>
    <row r="315" spans="1:4" ht="44.4" thickTop="1" thickBot="1">
      <c r="A315" s="200" t="s">
        <v>712</v>
      </c>
      <c r="B315" s="200" t="s">
        <v>377</v>
      </c>
      <c r="C315" s="205" t="s">
        <v>713</v>
      </c>
      <c r="D315" s="658">
        <v>7366.6794305515759</v>
      </c>
    </row>
    <row r="316" spans="1:4" ht="30" thickTop="1" thickBot="1">
      <c r="A316" s="200" t="s">
        <v>708</v>
      </c>
      <c r="B316" s="200" t="s">
        <v>92</v>
      </c>
      <c r="C316" s="205" t="s">
        <v>709</v>
      </c>
      <c r="D316" s="658">
        <v>24590.421568916325</v>
      </c>
    </row>
    <row r="317" spans="1:4" ht="15.6" thickTop="1" thickBot="1">
      <c r="A317" s="200" t="s">
        <v>710</v>
      </c>
      <c r="B317" s="200" t="s">
        <v>377</v>
      </c>
      <c r="C317" s="205" t="s">
        <v>711</v>
      </c>
      <c r="D317" s="658">
        <v>12414.080575088321</v>
      </c>
    </row>
    <row r="318" spans="1:4" ht="30" thickTop="1" thickBot="1">
      <c r="A318" s="200" t="s">
        <v>714</v>
      </c>
      <c r="B318" s="200" t="s">
        <v>637</v>
      </c>
      <c r="C318" s="205" t="s">
        <v>715</v>
      </c>
      <c r="D318" s="658">
        <v>29189.459494746901</v>
      </c>
    </row>
    <row r="319" spans="1:4" ht="30" thickTop="1" thickBot="1">
      <c r="A319" s="200" t="s">
        <v>716</v>
      </c>
      <c r="B319" s="200" t="s">
        <v>92</v>
      </c>
      <c r="C319" s="205" t="s">
        <v>717</v>
      </c>
      <c r="D319" s="658">
        <v>16342.67902359359</v>
      </c>
    </row>
    <row r="320" spans="1:4" ht="44.4" thickTop="1" thickBot="1">
      <c r="A320" s="200" t="s">
        <v>724</v>
      </c>
      <c r="B320" s="200" t="s">
        <v>92</v>
      </c>
      <c r="C320" s="205" t="s">
        <v>725</v>
      </c>
      <c r="D320" s="658">
        <v>121298.92327764105</v>
      </c>
    </row>
    <row r="321" spans="1:4" ht="44.4" thickTop="1" thickBot="1">
      <c r="A321" s="200" t="s">
        <v>726</v>
      </c>
      <c r="B321" s="200" t="s">
        <v>92</v>
      </c>
      <c r="C321" s="205" t="s">
        <v>727</v>
      </c>
      <c r="D321" s="658">
        <v>193535.91112606577</v>
      </c>
    </row>
    <row r="322" spans="1:4" ht="44.4" thickTop="1" thickBot="1">
      <c r="A322" s="200" t="s">
        <v>722</v>
      </c>
      <c r="B322" s="200" t="s">
        <v>92</v>
      </c>
      <c r="C322" s="205" t="s">
        <v>723</v>
      </c>
      <c r="D322" s="658">
        <v>130869.29959911357</v>
      </c>
    </row>
    <row r="323" spans="1:4" ht="58.8" thickTop="1" thickBot="1">
      <c r="A323" s="200" t="s">
        <v>720</v>
      </c>
      <c r="B323" s="200" t="s">
        <v>92</v>
      </c>
      <c r="C323" s="205" t="s">
        <v>721</v>
      </c>
      <c r="D323" s="658">
        <v>131645.6011528685</v>
      </c>
    </row>
    <row r="324" spans="1:4" ht="15.6" thickTop="1" thickBot="1">
      <c r="A324" s="200" t="s">
        <v>728</v>
      </c>
      <c r="B324" s="200" t="s">
        <v>92</v>
      </c>
      <c r="C324" s="205" t="s">
        <v>729</v>
      </c>
      <c r="D324" s="658">
        <v>165717.06384561781</v>
      </c>
    </row>
    <row r="325" spans="1:4" ht="15.6" thickTop="1" thickBot="1">
      <c r="A325" s="200" t="s">
        <v>732</v>
      </c>
      <c r="B325" s="200" t="s">
        <v>92</v>
      </c>
      <c r="C325" s="205" t="s">
        <v>733</v>
      </c>
      <c r="D325" s="658">
        <v>16860.891398901225</v>
      </c>
    </row>
    <row r="326" spans="1:4" ht="30" thickTop="1" thickBot="1">
      <c r="A326" s="200" t="s">
        <v>718</v>
      </c>
      <c r="B326" s="200" t="s">
        <v>92</v>
      </c>
      <c r="C326" s="205" t="s">
        <v>719</v>
      </c>
      <c r="D326" s="658">
        <v>22822.401705198576</v>
      </c>
    </row>
    <row r="327" spans="1:4" ht="30" thickTop="1" thickBot="1">
      <c r="A327" s="200" t="s">
        <v>730</v>
      </c>
      <c r="B327" s="200" t="s">
        <v>92</v>
      </c>
      <c r="C327" s="205" t="s">
        <v>731</v>
      </c>
      <c r="D327" s="658">
        <v>18756.754883287438</v>
      </c>
    </row>
    <row r="328" spans="1:4" ht="30" thickTop="1" thickBot="1">
      <c r="A328" s="200" t="s">
        <v>734</v>
      </c>
      <c r="B328" s="200" t="s">
        <v>92</v>
      </c>
      <c r="C328" s="205" t="s">
        <v>735</v>
      </c>
      <c r="D328" s="658">
        <v>90107.852790459961</v>
      </c>
    </row>
    <row r="329" spans="1:4" ht="15.6" thickTop="1" thickBot="1">
      <c r="A329" s="200" t="s">
        <v>736</v>
      </c>
      <c r="B329" s="200" t="s">
        <v>92</v>
      </c>
      <c r="C329" s="205" t="s">
        <v>737</v>
      </c>
      <c r="D329" s="658">
        <v>5784.3592279055983</v>
      </c>
    </row>
    <row r="330" spans="1:4" ht="30" thickTop="1" thickBot="1">
      <c r="A330" s="200" t="s">
        <v>738</v>
      </c>
      <c r="B330" s="200" t="s">
        <v>92</v>
      </c>
      <c r="C330" s="205" t="s">
        <v>739</v>
      </c>
      <c r="D330" s="658">
        <v>34275.751785276072</v>
      </c>
    </row>
    <row r="331" spans="1:4" ht="30" thickTop="1" thickBot="1">
      <c r="A331" s="200" t="s">
        <v>740</v>
      </c>
      <c r="B331" s="200" t="s">
        <v>92</v>
      </c>
      <c r="C331" s="205" t="s">
        <v>741</v>
      </c>
      <c r="D331" s="658">
        <v>1735.4241927026151</v>
      </c>
    </row>
    <row r="332" spans="1:4" ht="15.6" thickTop="1" thickBot="1">
      <c r="A332" s="200" t="s">
        <v>743</v>
      </c>
      <c r="B332" s="200" t="s">
        <v>388</v>
      </c>
      <c r="C332" s="205" t="s">
        <v>744</v>
      </c>
      <c r="D332" s="658">
        <v>43446.655758071676</v>
      </c>
    </row>
    <row r="333" spans="1:4" ht="30" thickTop="1" thickBot="1">
      <c r="A333" s="200" t="s">
        <v>742</v>
      </c>
      <c r="B333" s="200" t="s">
        <v>388</v>
      </c>
      <c r="C333" s="205" t="s">
        <v>2017</v>
      </c>
      <c r="D333" s="658">
        <v>15189.313573639485</v>
      </c>
    </row>
    <row r="334" spans="1:4" ht="15.6" thickTop="1" thickBot="1">
      <c r="A334" s="200" t="s">
        <v>747</v>
      </c>
      <c r="B334" s="200" t="s">
        <v>92</v>
      </c>
      <c r="C334" s="205" t="s">
        <v>2018</v>
      </c>
      <c r="D334" s="658">
        <v>578.58161807353326</v>
      </c>
    </row>
    <row r="335" spans="1:4" ht="15.6" thickTop="1" thickBot="1">
      <c r="A335" s="200" t="s">
        <v>745</v>
      </c>
      <c r="B335" s="200" t="s">
        <v>92</v>
      </c>
      <c r="C335" s="205" t="s">
        <v>746</v>
      </c>
      <c r="D335" s="658">
        <v>2586.6796434110925</v>
      </c>
    </row>
    <row r="336" spans="1:4" ht="15.6" thickTop="1" thickBot="1">
      <c r="A336" s="200" t="s">
        <v>748</v>
      </c>
      <c r="B336" s="200" t="s">
        <v>377</v>
      </c>
      <c r="C336" s="205" t="s">
        <v>749</v>
      </c>
      <c r="D336" s="658">
        <v>4097.1627621741109</v>
      </c>
    </row>
    <row r="337" spans="1:4" ht="15.6" thickTop="1" thickBot="1">
      <c r="A337" s="200" t="s">
        <v>753</v>
      </c>
      <c r="B337" s="200" t="s">
        <v>92</v>
      </c>
      <c r="C337" s="205" t="s">
        <v>754</v>
      </c>
      <c r="D337" s="658">
        <v>223628.17351945941</v>
      </c>
    </row>
    <row r="338" spans="1:4" ht="15.6" thickTop="1" thickBot="1">
      <c r="A338" s="200" t="s">
        <v>751</v>
      </c>
      <c r="B338" s="200" t="s">
        <v>92</v>
      </c>
      <c r="C338" s="205" t="s">
        <v>752</v>
      </c>
      <c r="D338" s="658">
        <v>47722.856277038263</v>
      </c>
    </row>
    <row r="339" spans="1:4" ht="30" thickTop="1" thickBot="1">
      <c r="A339" s="200" t="s">
        <v>750</v>
      </c>
      <c r="B339" s="200" t="s">
        <v>144</v>
      </c>
      <c r="C339" s="205" t="s">
        <v>2019</v>
      </c>
      <c r="D339" s="658">
        <v>76928.924321536513</v>
      </c>
    </row>
    <row r="340" spans="1:4" ht="30" thickTop="1" thickBot="1">
      <c r="A340" s="200" t="s">
        <v>686</v>
      </c>
      <c r="B340" s="200" t="s">
        <v>92</v>
      </c>
      <c r="C340" s="205" t="s">
        <v>2015</v>
      </c>
      <c r="D340" s="658">
        <v>1195045.4226341455</v>
      </c>
    </row>
    <row r="341" spans="1:4" ht="30" thickTop="1" thickBot="1">
      <c r="A341" s="200" t="s">
        <v>755</v>
      </c>
      <c r="B341" s="200" t="s">
        <v>92</v>
      </c>
      <c r="C341" s="205" t="s">
        <v>756</v>
      </c>
      <c r="D341" s="658">
        <v>1217414.1313071656</v>
      </c>
    </row>
    <row r="342" spans="1:4" ht="30" thickTop="1" thickBot="1">
      <c r="A342" s="200" t="s">
        <v>687</v>
      </c>
      <c r="B342" s="200" t="s">
        <v>92</v>
      </c>
      <c r="C342" s="205" t="s">
        <v>2016</v>
      </c>
      <c r="D342" s="658">
        <v>775733.15566823969</v>
      </c>
    </row>
    <row r="343" spans="1:4" ht="30" thickTop="1" thickBot="1">
      <c r="A343" s="200" t="s">
        <v>757</v>
      </c>
      <c r="B343" s="200" t="s">
        <v>92</v>
      </c>
      <c r="C343" s="205" t="s">
        <v>758</v>
      </c>
      <c r="D343" s="658">
        <v>746575.1320260003</v>
      </c>
    </row>
    <row r="344" spans="1:4" ht="30" thickTop="1" thickBot="1">
      <c r="A344" s="200" t="s">
        <v>802</v>
      </c>
      <c r="B344" s="200" t="s">
        <v>388</v>
      </c>
      <c r="C344" s="205" t="s">
        <v>803</v>
      </c>
      <c r="D344" s="658">
        <v>47678.502992821166</v>
      </c>
    </row>
    <row r="345" spans="1:4" ht="30" thickTop="1" thickBot="1">
      <c r="A345" s="200" t="s">
        <v>759</v>
      </c>
      <c r="B345" s="200" t="s">
        <v>377</v>
      </c>
      <c r="C345" s="205" t="s">
        <v>760</v>
      </c>
      <c r="D345" s="658">
        <v>46983.967369310914</v>
      </c>
    </row>
    <row r="346" spans="1:4" ht="30" thickTop="1" thickBot="1">
      <c r="A346" s="200" t="s">
        <v>761</v>
      </c>
      <c r="B346" s="200" t="s">
        <v>144</v>
      </c>
      <c r="C346" s="205" t="s">
        <v>762</v>
      </c>
      <c r="D346" s="658">
        <v>55923.595018082007</v>
      </c>
    </row>
    <row r="347" spans="1:4" ht="30" thickTop="1" thickBot="1">
      <c r="A347" s="200" t="s">
        <v>768</v>
      </c>
      <c r="B347" s="200" t="s">
        <v>92</v>
      </c>
      <c r="C347" s="205" t="s">
        <v>2023</v>
      </c>
      <c r="D347" s="658">
        <v>54482.30157549322</v>
      </c>
    </row>
    <row r="348" spans="1:4" ht="15.6" thickTop="1" thickBot="1">
      <c r="A348" s="200" t="s">
        <v>773</v>
      </c>
      <c r="B348" s="200" t="s">
        <v>144</v>
      </c>
      <c r="C348" s="205" t="s">
        <v>2024</v>
      </c>
      <c r="D348" s="658">
        <v>10312.51614988103</v>
      </c>
    </row>
    <row r="349" spans="1:4" ht="30" thickTop="1" thickBot="1">
      <c r="A349" s="200" t="s">
        <v>763</v>
      </c>
      <c r="B349" s="200" t="s">
        <v>144</v>
      </c>
      <c r="C349" s="205" t="s">
        <v>764</v>
      </c>
      <c r="D349" s="658">
        <v>38551.746417728413</v>
      </c>
    </row>
    <row r="350" spans="1:4" ht="30" thickTop="1" thickBot="1">
      <c r="A350" s="200" t="s">
        <v>765</v>
      </c>
      <c r="B350" s="200" t="s">
        <v>144</v>
      </c>
      <c r="C350" s="205" t="s">
        <v>2020</v>
      </c>
      <c r="D350" s="658">
        <v>19290.596008066572</v>
      </c>
    </row>
    <row r="351" spans="1:4" ht="15.6" thickTop="1" thickBot="1">
      <c r="A351" s="200" t="s">
        <v>801</v>
      </c>
      <c r="B351" s="200" t="s">
        <v>144</v>
      </c>
      <c r="C351" s="205" t="s">
        <v>2026</v>
      </c>
      <c r="D351" s="658">
        <v>106432.40006540433</v>
      </c>
    </row>
    <row r="352" spans="1:4" ht="15.6" thickTop="1" thickBot="1">
      <c r="A352" s="200" t="s">
        <v>769</v>
      </c>
      <c r="B352" s="200" t="s">
        <v>144</v>
      </c>
      <c r="C352" s="205" t="s">
        <v>770</v>
      </c>
      <c r="D352" s="658">
        <v>236722.75176529124</v>
      </c>
    </row>
    <row r="353" spans="1:4" ht="15.6" thickTop="1" thickBot="1">
      <c r="A353" s="200" t="s">
        <v>771</v>
      </c>
      <c r="B353" s="200" t="s">
        <v>144</v>
      </c>
      <c r="C353" s="205" t="s">
        <v>772</v>
      </c>
      <c r="D353" s="658">
        <v>606990.66459067538</v>
      </c>
    </row>
    <row r="354" spans="1:4" ht="30" thickTop="1" thickBot="1">
      <c r="A354" s="200" t="s">
        <v>767</v>
      </c>
      <c r="B354" s="200" t="s">
        <v>144</v>
      </c>
      <c r="C354" s="205" t="s">
        <v>2022</v>
      </c>
      <c r="D354" s="658">
        <v>3646.3173807922394</v>
      </c>
    </row>
    <row r="355" spans="1:4" ht="15.6" thickTop="1" thickBot="1">
      <c r="A355" s="200" t="s">
        <v>766</v>
      </c>
      <c r="B355" s="200" t="s">
        <v>144</v>
      </c>
      <c r="C355" s="205" t="s">
        <v>2021</v>
      </c>
      <c r="D355" s="658">
        <v>3430.9233435927235</v>
      </c>
    </row>
    <row r="356" spans="1:4" ht="15.6" thickTop="1" thickBot="1">
      <c r="A356" s="200" t="s">
        <v>778</v>
      </c>
      <c r="B356" s="200" t="s">
        <v>144</v>
      </c>
      <c r="C356" s="205" t="s">
        <v>779</v>
      </c>
      <c r="D356" s="658">
        <v>28618.06928296134</v>
      </c>
    </row>
    <row r="357" spans="1:4" ht="30" thickTop="1" thickBot="1">
      <c r="A357" s="200" t="s">
        <v>774</v>
      </c>
      <c r="B357" s="200" t="s">
        <v>144</v>
      </c>
      <c r="C357" s="205" t="s">
        <v>775</v>
      </c>
      <c r="D357" s="658">
        <v>255730.9662601006</v>
      </c>
    </row>
    <row r="358" spans="1:4" ht="30" thickTop="1" thickBot="1">
      <c r="A358" s="200" t="s">
        <v>776</v>
      </c>
      <c r="B358" s="200" t="s">
        <v>144</v>
      </c>
      <c r="C358" s="205" t="s">
        <v>777</v>
      </c>
      <c r="D358" s="658">
        <v>267423.6612166285</v>
      </c>
    </row>
    <row r="359" spans="1:4" ht="15.6" thickTop="1" thickBot="1">
      <c r="A359" s="200" t="s">
        <v>780</v>
      </c>
      <c r="B359" s="200" t="s">
        <v>144</v>
      </c>
      <c r="C359" s="205" t="s">
        <v>781</v>
      </c>
      <c r="D359" s="658">
        <v>80905.135710873117</v>
      </c>
    </row>
    <row r="360" spans="1:4" ht="15.6" thickTop="1" thickBot="1">
      <c r="A360" s="200" t="s">
        <v>782</v>
      </c>
      <c r="B360" s="200" t="s">
        <v>144</v>
      </c>
      <c r="C360" s="205" t="s">
        <v>783</v>
      </c>
      <c r="D360" s="658">
        <v>96599.439019435915</v>
      </c>
    </row>
    <row r="361" spans="1:4" ht="15.6" thickTop="1" thickBot="1">
      <c r="A361" s="200" t="s">
        <v>784</v>
      </c>
      <c r="B361" s="200" t="s">
        <v>144</v>
      </c>
      <c r="C361" s="205" t="s">
        <v>785</v>
      </c>
      <c r="D361" s="658">
        <v>120983.20161931802</v>
      </c>
    </row>
    <row r="362" spans="1:4" ht="15.6" thickTop="1" thickBot="1">
      <c r="A362" s="200" t="s">
        <v>786</v>
      </c>
      <c r="B362" s="200" t="s">
        <v>144</v>
      </c>
      <c r="C362" s="205" t="s">
        <v>787</v>
      </c>
      <c r="D362" s="658">
        <v>144203.78019153871</v>
      </c>
    </row>
    <row r="363" spans="1:4" ht="30" thickTop="1" thickBot="1">
      <c r="A363" s="200" t="s">
        <v>788</v>
      </c>
      <c r="B363" s="200" t="s">
        <v>144</v>
      </c>
      <c r="C363" s="205" t="s">
        <v>789</v>
      </c>
      <c r="D363" s="658">
        <v>118536.37215745756</v>
      </c>
    </row>
    <row r="364" spans="1:4" ht="30" thickTop="1" thickBot="1">
      <c r="A364" s="200" t="s">
        <v>804</v>
      </c>
      <c r="B364" s="200" t="s">
        <v>144</v>
      </c>
      <c r="C364" s="205" t="s">
        <v>805</v>
      </c>
      <c r="D364" s="658">
        <v>108739.09786578509</v>
      </c>
    </row>
    <row r="365" spans="1:4" ht="15.6" thickTop="1" thickBot="1">
      <c r="A365" s="200" t="s">
        <v>790</v>
      </c>
      <c r="B365" s="200" t="s">
        <v>144</v>
      </c>
      <c r="C365" s="205" t="s">
        <v>791</v>
      </c>
      <c r="D365" s="658">
        <v>50024.428403162114</v>
      </c>
    </row>
    <row r="366" spans="1:4" ht="15.6" thickTop="1" thickBot="1">
      <c r="A366" s="200" t="s">
        <v>792</v>
      </c>
      <c r="B366" s="200" t="s">
        <v>144</v>
      </c>
      <c r="C366" s="205" t="s">
        <v>2025</v>
      </c>
      <c r="D366" s="658">
        <v>48377.177947824268</v>
      </c>
    </row>
    <row r="367" spans="1:4" ht="30" thickTop="1" thickBot="1">
      <c r="A367" s="200" t="s">
        <v>793</v>
      </c>
      <c r="B367" s="200" t="s">
        <v>92</v>
      </c>
      <c r="C367" s="205" t="s">
        <v>794</v>
      </c>
      <c r="D367" s="658">
        <v>50511.634209880525</v>
      </c>
    </row>
    <row r="368" spans="1:4" ht="15.6" thickTop="1" thickBot="1">
      <c r="A368" s="200" t="s">
        <v>797</v>
      </c>
      <c r="B368" s="200" t="s">
        <v>92</v>
      </c>
      <c r="C368" s="205" t="s">
        <v>798</v>
      </c>
      <c r="D368" s="658">
        <v>3185.2051871322897</v>
      </c>
    </row>
    <row r="369" spans="1:4" ht="30" thickTop="1" thickBot="1">
      <c r="A369" s="200" t="s">
        <v>795</v>
      </c>
      <c r="B369" s="200" t="s">
        <v>92</v>
      </c>
      <c r="C369" s="205" t="s">
        <v>796</v>
      </c>
      <c r="D369" s="658">
        <v>1179.0543899903132</v>
      </c>
    </row>
    <row r="370" spans="1:4" ht="15.6" thickTop="1" thickBot="1">
      <c r="A370" s="200" t="s">
        <v>799</v>
      </c>
      <c r="B370" s="200" t="s">
        <v>92</v>
      </c>
      <c r="C370" s="205" t="s">
        <v>800</v>
      </c>
      <c r="D370" s="658">
        <v>31023.967531501188</v>
      </c>
    </row>
    <row r="371" spans="1:4" ht="15.6" thickTop="1" thickBot="1">
      <c r="A371" s="200" t="s">
        <v>808</v>
      </c>
      <c r="B371" s="200" t="s">
        <v>92</v>
      </c>
      <c r="C371" s="205" t="s">
        <v>2027</v>
      </c>
      <c r="D371" s="658">
        <v>28704.430843273683</v>
      </c>
    </row>
    <row r="372" spans="1:4" ht="15.6" thickTop="1" thickBot="1">
      <c r="A372" s="200" t="s">
        <v>806</v>
      </c>
      <c r="B372" s="200" t="s">
        <v>377</v>
      </c>
      <c r="C372" s="205" t="s">
        <v>807</v>
      </c>
      <c r="D372" s="658">
        <v>3346.9293157645143</v>
      </c>
    </row>
    <row r="373" spans="1:4" ht="15.6" thickTop="1" thickBot="1">
      <c r="A373" s="200"/>
      <c r="B373" s="200"/>
      <c r="C373" s="205"/>
      <c r="D373" s="658"/>
    </row>
    <row r="374" spans="1:4" ht="15.6" thickTop="1" thickBot="1">
      <c r="D374" s="658"/>
    </row>
    <row r="375"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80" activePane="bottomRight" state="frozen"/>
      <selection activeCell="D20" sqref="D20"/>
      <selection pane="topRight" activeCell="D20" sqref="D20"/>
      <selection pane="bottomLeft" activeCell="D20" sqref="D20"/>
      <selection pane="bottomRight" activeCell="E9" sqref="E9"/>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5" ht="99.75" customHeight="1" thickTop="1" thickBot="1">
      <c r="A1" s="681" t="s">
        <v>1934</v>
      </c>
      <c r="B1" s="682"/>
      <c r="C1" s="682"/>
      <c r="D1" s="683"/>
    </row>
    <row r="2" spans="1:5" ht="15.6" thickTop="1" thickBot="1">
      <c r="A2" s="680" t="s">
        <v>1493</v>
      </c>
      <c r="B2" s="680"/>
      <c r="C2" s="680"/>
      <c r="D2" s="680"/>
    </row>
    <row r="3" spans="1:5" ht="15.6" thickTop="1" thickBot="1">
      <c r="A3" s="684"/>
      <c r="B3" s="684"/>
      <c r="C3" s="684"/>
      <c r="D3" s="684"/>
    </row>
    <row r="4" spans="1:5" ht="15.6" thickTop="1" thickBot="1">
      <c r="A4" s="685"/>
      <c r="B4" s="685"/>
      <c r="C4" s="685"/>
      <c r="D4" s="685"/>
    </row>
    <row r="5" spans="1:5" ht="30" customHeight="1" thickTop="1" thickBot="1">
      <c r="A5" s="207"/>
      <c r="B5" s="106"/>
      <c r="C5" s="107"/>
      <c r="D5" s="195"/>
    </row>
    <row r="6" spans="1:5" ht="30" customHeight="1" thickTop="1" thickBot="1">
      <c r="A6" s="208" t="s">
        <v>1350</v>
      </c>
      <c r="B6" s="106" t="s">
        <v>339</v>
      </c>
      <c r="C6" s="108" t="s">
        <v>2132</v>
      </c>
      <c r="D6" s="659">
        <v>720.65424911025718</v>
      </c>
    </row>
    <row r="7" spans="1:5" ht="30" customHeight="1" thickTop="1" thickBot="1">
      <c r="A7" s="208" t="s">
        <v>1436</v>
      </c>
      <c r="B7" s="106" t="s">
        <v>339</v>
      </c>
      <c r="C7" s="108" t="s">
        <v>2131</v>
      </c>
      <c r="D7" s="659">
        <v>720.65424911025718</v>
      </c>
      <c r="E7" s="109"/>
    </row>
    <row r="8" spans="1:5" ht="30" customHeight="1" thickTop="1" thickBot="1">
      <c r="A8" s="208" t="s">
        <v>1448</v>
      </c>
      <c r="B8" s="106" t="s">
        <v>339</v>
      </c>
      <c r="C8" s="108" t="s">
        <v>2133</v>
      </c>
      <c r="D8" s="659">
        <v>720.65424911025718</v>
      </c>
    </row>
    <row r="9" spans="1:5" ht="30" customHeight="1" thickTop="1" thickBot="1">
      <c r="A9" s="208" t="s">
        <v>1309</v>
      </c>
      <c r="B9" s="106" t="s">
        <v>1307</v>
      </c>
      <c r="C9" s="108" t="s">
        <v>1310</v>
      </c>
      <c r="D9" s="659">
        <v>720.65424911025718</v>
      </c>
    </row>
    <row r="10" spans="1:5" ht="30" customHeight="1" thickTop="1" thickBot="1">
      <c r="A10" s="208" t="s">
        <v>1472</v>
      </c>
      <c r="B10" s="106" t="s">
        <v>339</v>
      </c>
      <c r="C10" s="108" t="s">
        <v>1473</v>
      </c>
      <c r="D10" s="659">
        <v>720.65424911025718</v>
      </c>
    </row>
    <row r="11" spans="1:5" ht="30" customHeight="1" thickTop="1" thickBot="1">
      <c r="A11" s="208" t="s">
        <v>1413</v>
      </c>
      <c r="B11" s="106" t="s">
        <v>339</v>
      </c>
      <c r="C11" s="108" t="s">
        <v>1414</v>
      </c>
      <c r="D11" s="659">
        <v>720.65424911025718</v>
      </c>
    </row>
    <row r="12" spans="1:5" ht="30" customHeight="1" thickTop="1" thickBot="1">
      <c r="A12" s="208" t="s">
        <v>1415</v>
      </c>
      <c r="B12" s="106" t="s">
        <v>339</v>
      </c>
      <c r="C12" s="108" t="s">
        <v>1416</v>
      </c>
      <c r="D12" s="659">
        <v>720.65424911025718</v>
      </c>
    </row>
    <row r="13" spans="1:5" ht="30" customHeight="1" thickTop="1" thickBot="1">
      <c r="A13" s="208" t="s">
        <v>1417</v>
      </c>
      <c r="B13" s="106" t="s">
        <v>339</v>
      </c>
      <c r="C13" s="108" t="s">
        <v>1418</v>
      </c>
      <c r="D13" s="659">
        <v>720.65424911025718</v>
      </c>
    </row>
    <row r="14" spans="1:5" ht="30" customHeight="1" thickTop="1" thickBot="1">
      <c r="A14" s="208" t="s">
        <v>1419</v>
      </c>
      <c r="B14" s="106" t="s">
        <v>339</v>
      </c>
      <c r="C14" s="108" t="s">
        <v>1420</v>
      </c>
      <c r="D14" s="659">
        <v>720.65424911025718</v>
      </c>
    </row>
    <row r="15" spans="1:5" ht="30" customHeight="1" thickTop="1" thickBot="1">
      <c r="A15" s="208" t="s">
        <v>1401</v>
      </c>
      <c r="B15" s="106" t="s">
        <v>339</v>
      </c>
      <c r="C15" s="108" t="s">
        <v>1944</v>
      </c>
      <c r="D15" s="659">
        <v>720.65424911025718</v>
      </c>
    </row>
    <row r="16" spans="1:5" ht="30" customHeight="1" thickTop="1" thickBot="1">
      <c r="A16" s="208" t="s">
        <v>1311</v>
      </c>
      <c r="B16" s="106" t="s">
        <v>339</v>
      </c>
      <c r="C16" s="108" t="s">
        <v>1312</v>
      </c>
      <c r="D16" s="659">
        <v>720.65424911025718</v>
      </c>
    </row>
    <row r="17" spans="1:4" ht="30" customHeight="1" thickTop="1" thickBot="1">
      <c r="A17" s="208" t="s">
        <v>1313</v>
      </c>
      <c r="B17" s="106" t="s">
        <v>339</v>
      </c>
      <c r="C17" s="108" t="s">
        <v>1314</v>
      </c>
      <c r="D17" s="659">
        <v>720.65424911025718</v>
      </c>
    </row>
    <row r="18" spans="1:4" ht="30" customHeight="1" thickTop="1" thickBot="1">
      <c r="A18" s="208" t="s">
        <v>1315</v>
      </c>
      <c r="B18" s="106" t="s">
        <v>339</v>
      </c>
      <c r="C18" s="108" t="s">
        <v>1316</v>
      </c>
      <c r="D18" s="659">
        <v>720.65424911025718</v>
      </c>
    </row>
    <row r="19" spans="1:4" ht="30" customHeight="1" thickTop="1" thickBot="1">
      <c r="A19" s="208" t="s">
        <v>1319</v>
      </c>
      <c r="B19" s="106" t="s">
        <v>339</v>
      </c>
      <c r="C19" s="108" t="s">
        <v>1320</v>
      </c>
      <c r="D19" s="659">
        <v>720.65424911025718</v>
      </c>
    </row>
    <row r="20" spans="1:4" ht="30" customHeight="1" thickTop="1" thickBot="1">
      <c r="A20" s="208" t="s">
        <v>1491</v>
      </c>
      <c r="B20" s="106" t="s">
        <v>339</v>
      </c>
      <c r="C20" s="108" t="s">
        <v>1953</v>
      </c>
      <c r="D20" s="659">
        <v>720.65424911025718</v>
      </c>
    </row>
    <row r="21" spans="1:4" ht="30" customHeight="1" thickTop="1" thickBot="1">
      <c r="A21" s="208" t="s">
        <v>1323</v>
      </c>
      <c r="B21" s="106" t="s">
        <v>339</v>
      </c>
      <c r="C21" s="108" t="s">
        <v>1324</v>
      </c>
      <c r="D21" s="659">
        <v>720.65424911025718</v>
      </c>
    </row>
    <row r="22" spans="1:4" ht="30" customHeight="1" thickTop="1" thickBot="1">
      <c r="A22" s="208" t="s">
        <v>1474</v>
      </c>
      <c r="B22" s="106" t="s">
        <v>339</v>
      </c>
      <c r="C22" s="108" t="s">
        <v>1475</v>
      </c>
      <c r="D22" s="659">
        <v>720.65424911025718</v>
      </c>
    </row>
    <row r="23" spans="1:4" ht="30" customHeight="1" thickTop="1" thickBot="1">
      <c r="A23" s="208" t="s">
        <v>1331</v>
      </c>
      <c r="B23" s="106" t="s">
        <v>339</v>
      </c>
      <c r="C23" s="108" t="s">
        <v>1332</v>
      </c>
      <c r="D23" s="659">
        <v>720.65424911025718</v>
      </c>
    </row>
    <row r="24" spans="1:4" ht="30" customHeight="1" thickTop="1" thickBot="1">
      <c r="A24" s="208" t="s">
        <v>1353</v>
      </c>
      <c r="B24" s="106" t="s">
        <v>339</v>
      </c>
      <c r="C24" s="108" t="s">
        <v>1354</v>
      </c>
      <c r="D24" s="659">
        <v>720.65424911025718</v>
      </c>
    </row>
    <row r="25" spans="1:4" ht="30" customHeight="1" thickTop="1" thickBot="1">
      <c r="A25" s="208" t="s">
        <v>1325</v>
      </c>
      <c r="B25" s="106" t="s">
        <v>339</v>
      </c>
      <c r="C25" s="108" t="s">
        <v>1326</v>
      </c>
      <c r="D25" s="659">
        <v>720.65424911025718</v>
      </c>
    </row>
    <row r="26" spans="1:4" ht="30" customHeight="1" thickTop="1" thickBot="1">
      <c r="A26" s="208" t="s">
        <v>1330</v>
      </c>
      <c r="B26" s="106" t="s">
        <v>339</v>
      </c>
      <c r="C26" s="108" t="s">
        <v>1326</v>
      </c>
      <c r="D26" s="659">
        <v>720.65424911025718</v>
      </c>
    </row>
    <row r="27" spans="1:4" ht="30" customHeight="1" thickTop="1" thickBot="1">
      <c r="A27" s="208" t="s">
        <v>1387</v>
      </c>
      <c r="B27" s="106" t="s">
        <v>339</v>
      </c>
      <c r="C27" s="108" t="s">
        <v>1388</v>
      </c>
      <c r="D27" s="659">
        <v>720.65424911025718</v>
      </c>
    </row>
    <row r="28" spans="1:4" ht="30" customHeight="1" thickTop="1" thickBot="1">
      <c r="A28" s="208" t="s">
        <v>1333</v>
      </c>
      <c r="B28" s="106" t="s">
        <v>339</v>
      </c>
      <c r="C28" s="108" t="s">
        <v>1334</v>
      </c>
      <c r="D28" s="659">
        <v>720.65424911025718</v>
      </c>
    </row>
    <row r="29" spans="1:4" ht="30" customHeight="1" thickTop="1" thickBot="1">
      <c r="A29" s="208" t="s">
        <v>1338</v>
      </c>
      <c r="B29" s="106" t="s">
        <v>339</v>
      </c>
      <c r="C29" s="108" t="s">
        <v>1339</v>
      </c>
      <c r="D29" s="659">
        <v>720.65424911025718</v>
      </c>
    </row>
    <row r="30" spans="1:4" ht="30" customHeight="1" thickTop="1" thickBot="1">
      <c r="A30" s="208" t="s">
        <v>1336</v>
      </c>
      <c r="B30" s="106" t="s">
        <v>339</v>
      </c>
      <c r="C30" s="108" t="s">
        <v>1337</v>
      </c>
      <c r="D30" s="659">
        <v>720.65424911025718</v>
      </c>
    </row>
    <row r="31" spans="1:4" ht="30" customHeight="1" thickTop="1" thickBot="1">
      <c r="A31" s="208" t="s">
        <v>1351</v>
      </c>
      <c r="B31" s="106" t="s">
        <v>339</v>
      </c>
      <c r="C31" s="108" t="s">
        <v>1352</v>
      </c>
      <c r="D31" s="659">
        <v>720.65424911025718</v>
      </c>
    </row>
    <row r="32" spans="1:4" ht="30" customHeight="1" thickTop="1" thickBot="1">
      <c r="A32" s="208" t="s">
        <v>1340</v>
      </c>
      <c r="B32" s="106" t="s">
        <v>339</v>
      </c>
      <c r="C32" s="108" t="s">
        <v>1341</v>
      </c>
      <c r="D32" s="659">
        <v>720.65424911025718</v>
      </c>
    </row>
    <row r="33" spans="1:4" ht="30" customHeight="1" thickTop="1" thickBot="1">
      <c r="A33" s="208" t="s">
        <v>1356</v>
      </c>
      <c r="B33" s="106" t="s">
        <v>339</v>
      </c>
      <c r="C33" s="108" t="s">
        <v>1341</v>
      </c>
      <c r="D33" s="659">
        <v>720.65424911025718</v>
      </c>
    </row>
    <row r="34" spans="1:4" ht="30" customHeight="1" thickTop="1" thickBot="1">
      <c r="A34" s="208" t="s">
        <v>1357</v>
      </c>
      <c r="B34" s="106" t="s">
        <v>339</v>
      </c>
      <c r="C34" s="108" t="s">
        <v>1358</v>
      </c>
      <c r="D34" s="659">
        <v>720.65424911025718</v>
      </c>
    </row>
    <row r="35" spans="1:4" ht="30" customHeight="1" thickTop="1" thickBot="1">
      <c r="A35" s="208" t="s">
        <v>1407</v>
      </c>
      <c r="B35" s="106" t="s">
        <v>339</v>
      </c>
      <c r="C35" s="108" t="s">
        <v>1948</v>
      </c>
      <c r="D35" s="659">
        <v>720.65424911025718</v>
      </c>
    </row>
    <row r="36" spans="1:4" ht="30" customHeight="1" thickTop="1" thickBot="1">
      <c r="A36" s="208" t="s">
        <v>1488</v>
      </c>
      <c r="B36" s="106" t="s">
        <v>339</v>
      </c>
      <c r="C36" s="108" t="s">
        <v>1489</v>
      </c>
      <c r="D36" s="659">
        <v>720.65424911025718</v>
      </c>
    </row>
    <row r="37" spans="1:4" ht="30" customHeight="1" thickTop="1" thickBot="1">
      <c r="A37" s="208" t="s">
        <v>1469</v>
      </c>
      <c r="B37" s="106" t="s">
        <v>339</v>
      </c>
      <c r="C37" s="108" t="s">
        <v>1470</v>
      </c>
      <c r="D37" s="659">
        <v>720.65424911025718</v>
      </c>
    </row>
    <row r="38" spans="1:4" ht="30" customHeight="1" thickTop="1" thickBot="1">
      <c r="A38" s="208" t="s">
        <v>1348</v>
      </c>
      <c r="B38" s="106" t="s">
        <v>339</v>
      </c>
      <c r="C38" s="108" t="s">
        <v>1349</v>
      </c>
      <c r="D38" s="659">
        <v>720.65424911025718</v>
      </c>
    </row>
    <row r="39" spans="1:4" ht="30" customHeight="1" thickTop="1" thickBot="1">
      <c r="A39" s="208" t="s">
        <v>1305</v>
      </c>
      <c r="B39" s="106" t="s">
        <v>1307</v>
      </c>
      <c r="C39" s="108" t="s">
        <v>1364</v>
      </c>
      <c r="D39" s="659">
        <v>720.65424911025718</v>
      </c>
    </row>
    <row r="40" spans="1:4" ht="30" customHeight="1" thickTop="1" thickBot="1">
      <c r="A40" s="208" t="s">
        <v>1345</v>
      </c>
      <c r="B40" s="106" t="s">
        <v>339</v>
      </c>
      <c r="C40" s="108" t="s">
        <v>1346</v>
      </c>
      <c r="D40" s="659">
        <v>720.65424911025718</v>
      </c>
    </row>
    <row r="41" spans="1:4" ht="30" customHeight="1" thickTop="1" thickBot="1">
      <c r="A41" s="208" t="s">
        <v>1343</v>
      </c>
      <c r="B41" s="106" t="s">
        <v>339</v>
      </c>
      <c r="C41" s="108" t="s">
        <v>1344</v>
      </c>
      <c r="D41" s="659">
        <v>720.65424911025718</v>
      </c>
    </row>
    <row r="42" spans="1:4" ht="30" customHeight="1" thickTop="1" thickBot="1">
      <c r="A42" s="208" t="s">
        <v>1476</v>
      </c>
      <c r="B42" s="106" t="s">
        <v>339</v>
      </c>
      <c r="C42" s="108" t="s">
        <v>1344</v>
      </c>
      <c r="D42" s="659">
        <v>720.65424911025718</v>
      </c>
    </row>
    <row r="43" spans="1:4" ht="30" customHeight="1" thickTop="1" thickBot="1">
      <c r="A43" s="208" t="s">
        <v>1317</v>
      </c>
      <c r="B43" s="106" t="s">
        <v>339</v>
      </c>
      <c r="C43" s="108" t="s">
        <v>1318</v>
      </c>
      <c r="D43" s="659">
        <v>720.65424911025718</v>
      </c>
    </row>
    <row r="44" spans="1:4" ht="30" customHeight="1" thickTop="1" thickBot="1">
      <c r="A44" s="208" t="s">
        <v>1471</v>
      </c>
      <c r="B44" s="106" t="s">
        <v>339</v>
      </c>
      <c r="C44" s="108" t="s">
        <v>1318</v>
      </c>
      <c r="D44" s="659">
        <v>720.65424911025718</v>
      </c>
    </row>
    <row r="45" spans="1:4" ht="30" customHeight="1" thickTop="1" thickBot="1">
      <c r="A45" s="208" t="s">
        <v>1362</v>
      </c>
      <c r="B45" s="106" t="s">
        <v>339</v>
      </c>
      <c r="C45" s="108" t="s">
        <v>1363</v>
      </c>
      <c r="D45" s="659">
        <v>720.65424911025718</v>
      </c>
    </row>
    <row r="46" spans="1:4" ht="30" customHeight="1" thickTop="1" thickBot="1">
      <c r="A46" s="208" t="s">
        <v>1371</v>
      </c>
      <c r="B46" s="106" t="s">
        <v>339</v>
      </c>
      <c r="C46" s="108" t="s">
        <v>1372</v>
      </c>
      <c r="D46" s="659">
        <v>720.65424911025718</v>
      </c>
    </row>
    <row r="47" spans="1:4" ht="30" customHeight="1" thickTop="1" thickBot="1">
      <c r="A47" s="208" t="s">
        <v>1375</v>
      </c>
      <c r="B47" s="106" t="s">
        <v>339</v>
      </c>
      <c r="C47" s="108" t="s">
        <v>1376</v>
      </c>
      <c r="D47" s="659">
        <v>720.65424911025718</v>
      </c>
    </row>
    <row r="48" spans="1:4" ht="30" customHeight="1" thickTop="1" thickBot="1">
      <c r="A48" s="208" t="s">
        <v>1367</v>
      </c>
      <c r="B48" s="106" t="s">
        <v>1307</v>
      </c>
      <c r="C48" s="108" t="s">
        <v>1368</v>
      </c>
      <c r="D48" s="659">
        <v>720.65424911025718</v>
      </c>
    </row>
    <row r="49" spans="1:4" ht="30" customHeight="1" thickTop="1" thickBot="1">
      <c r="A49" s="208" t="s">
        <v>1365</v>
      </c>
      <c r="B49" s="106" t="s">
        <v>339</v>
      </c>
      <c r="C49" s="108" t="s">
        <v>1366</v>
      </c>
      <c r="D49" s="659">
        <v>720.65424911025718</v>
      </c>
    </row>
    <row r="50" spans="1:4" ht="30" customHeight="1" thickTop="1" thickBot="1">
      <c r="A50" s="208" t="s">
        <v>1369</v>
      </c>
      <c r="B50" s="106" t="s">
        <v>339</v>
      </c>
      <c r="C50" s="108" t="s">
        <v>1370</v>
      </c>
      <c r="D50" s="659">
        <v>720.65424911025718</v>
      </c>
    </row>
    <row r="51" spans="1:4" ht="30" customHeight="1" thickTop="1" thickBot="1">
      <c r="A51" s="208" t="s">
        <v>1398</v>
      </c>
      <c r="B51" s="106" t="s">
        <v>1390</v>
      </c>
      <c r="C51" s="108" t="s">
        <v>1399</v>
      </c>
      <c r="D51" s="659">
        <v>720.65424911025718</v>
      </c>
    </row>
    <row r="52" spans="1:4" ht="30" customHeight="1" thickTop="1" thickBot="1">
      <c r="A52" s="208" t="s">
        <v>1400</v>
      </c>
      <c r="B52" s="106" t="s">
        <v>1390</v>
      </c>
      <c r="C52" s="108" t="s">
        <v>1399</v>
      </c>
      <c r="D52" s="659">
        <v>720.65424911025718</v>
      </c>
    </row>
    <row r="53" spans="1:4" ht="30" customHeight="1" thickTop="1" thickBot="1">
      <c r="A53" s="208" t="s">
        <v>1373</v>
      </c>
      <c r="B53" s="106" t="s">
        <v>339</v>
      </c>
      <c r="C53" s="108" t="s">
        <v>1374</v>
      </c>
      <c r="D53" s="659">
        <v>720.65424911025718</v>
      </c>
    </row>
    <row r="54" spans="1:4" ht="30" customHeight="1" thickTop="1" thickBot="1">
      <c r="A54" s="208" t="s">
        <v>1377</v>
      </c>
      <c r="B54" s="106" t="s">
        <v>339</v>
      </c>
      <c r="C54" s="108" t="s">
        <v>1378</v>
      </c>
      <c r="D54" s="659">
        <v>720.65424911025718</v>
      </c>
    </row>
    <row r="55" spans="1:4" ht="30" customHeight="1" thickTop="1" thickBot="1">
      <c r="A55" s="208" t="s">
        <v>1462</v>
      </c>
      <c r="B55" s="106" t="s">
        <v>339</v>
      </c>
      <c r="C55" s="108" t="s">
        <v>2135</v>
      </c>
      <c r="D55" s="659">
        <v>720.65424911025718</v>
      </c>
    </row>
    <row r="56" spans="1:4" ht="30" customHeight="1" thickTop="1" thickBot="1">
      <c r="A56" s="208" t="s">
        <v>1463</v>
      </c>
      <c r="B56" s="106" t="s">
        <v>339</v>
      </c>
      <c r="C56" s="108" t="s">
        <v>2136</v>
      </c>
      <c r="D56" s="659">
        <v>720.65424911025718</v>
      </c>
    </row>
    <row r="57" spans="1:4" ht="30" customHeight="1" thickTop="1" thickBot="1">
      <c r="A57" s="208" t="s">
        <v>1464</v>
      </c>
      <c r="B57" s="106" t="s">
        <v>339</v>
      </c>
      <c r="C57" s="108" t="s">
        <v>2137</v>
      </c>
      <c r="D57" s="659">
        <v>720.65424911025718</v>
      </c>
    </row>
    <row r="58" spans="1:4" ht="30" customHeight="1" thickTop="1" thickBot="1">
      <c r="A58" s="208" t="s">
        <v>1441</v>
      </c>
      <c r="B58" s="106" t="s">
        <v>339</v>
      </c>
      <c r="C58" s="108" t="s">
        <v>1951</v>
      </c>
      <c r="D58" s="659">
        <v>720.65424911025718</v>
      </c>
    </row>
    <row r="59" spans="1:4" ht="30" customHeight="1" thickTop="1" thickBot="1">
      <c r="A59" s="208" t="s">
        <v>1379</v>
      </c>
      <c r="B59" s="106" t="s">
        <v>339</v>
      </c>
      <c r="C59" s="108" t="s">
        <v>1380</v>
      </c>
      <c r="D59" s="659">
        <v>720.65424911025718</v>
      </c>
    </row>
    <row r="60" spans="1:4" ht="30" customHeight="1" thickTop="1" thickBot="1">
      <c r="A60" s="208" t="s">
        <v>1460</v>
      </c>
      <c r="B60" s="106" t="s">
        <v>339</v>
      </c>
      <c r="C60" s="108" t="s">
        <v>1461</v>
      </c>
      <c r="D60" s="659">
        <v>720.65424911025718</v>
      </c>
    </row>
    <row r="61" spans="1:4" ht="30" customHeight="1" thickTop="1" thickBot="1">
      <c r="A61" s="208" t="s">
        <v>1446</v>
      </c>
      <c r="B61" s="106" t="s">
        <v>339</v>
      </c>
      <c r="C61" s="108" t="s">
        <v>1447</v>
      </c>
      <c r="D61" s="659">
        <v>720.65424911025718</v>
      </c>
    </row>
    <row r="62" spans="1:4" ht="30" customHeight="1" thickTop="1" thickBot="1">
      <c r="A62" s="208" t="s">
        <v>1453</v>
      </c>
      <c r="B62" s="106" t="s">
        <v>339</v>
      </c>
      <c r="C62" s="108" t="s">
        <v>1454</v>
      </c>
      <c r="D62" s="659">
        <v>720.65424911025718</v>
      </c>
    </row>
    <row r="63" spans="1:4" ht="30" customHeight="1" thickTop="1" thickBot="1">
      <c r="A63" s="208" t="s">
        <v>1457</v>
      </c>
      <c r="B63" s="106" t="s">
        <v>339</v>
      </c>
      <c r="C63" s="108" t="s">
        <v>1458</v>
      </c>
      <c r="D63" s="659">
        <v>720.65424911025718</v>
      </c>
    </row>
    <row r="64" spans="1:4" ht="30" customHeight="1" thickTop="1" thickBot="1">
      <c r="A64" s="208" t="s">
        <v>1444</v>
      </c>
      <c r="B64" s="106" t="s">
        <v>339</v>
      </c>
      <c r="C64" s="108" t="s">
        <v>1445</v>
      </c>
      <c r="D64" s="659">
        <v>720.65424911025718</v>
      </c>
    </row>
    <row r="65" spans="1:4" ht="30" customHeight="1" thickTop="1" thickBot="1">
      <c r="A65" s="208" t="s">
        <v>1381</v>
      </c>
      <c r="B65" s="106" t="s">
        <v>339</v>
      </c>
      <c r="C65" s="108" t="s">
        <v>1382</v>
      </c>
      <c r="D65" s="659">
        <v>720.65424911025718</v>
      </c>
    </row>
    <row r="66" spans="1:4" ht="30" customHeight="1" thickTop="1" thickBot="1">
      <c r="A66" s="208" t="s">
        <v>1451</v>
      </c>
      <c r="B66" s="106" t="s">
        <v>339</v>
      </c>
      <c r="C66" s="108" t="s">
        <v>1452</v>
      </c>
      <c r="D66" s="659">
        <v>720.65424911025718</v>
      </c>
    </row>
    <row r="67" spans="1:4" ht="30" customHeight="1" thickTop="1" thickBot="1">
      <c r="A67" s="208" t="s">
        <v>1455</v>
      </c>
      <c r="B67" s="106" t="s">
        <v>339</v>
      </c>
      <c r="C67" s="108" t="s">
        <v>1456</v>
      </c>
      <c r="D67" s="659">
        <v>720.65424911025718</v>
      </c>
    </row>
    <row r="68" spans="1:4" ht="30" customHeight="1" thickTop="1" thickBot="1">
      <c r="A68" s="208" t="s">
        <v>1427</v>
      </c>
      <c r="B68" s="106" t="s">
        <v>339</v>
      </c>
      <c r="C68" s="108" t="s">
        <v>1428</v>
      </c>
      <c r="D68" s="659">
        <v>720.65424911025718</v>
      </c>
    </row>
    <row r="69" spans="1:4" ht="30" customHeight="1" thickTop="1" thickBot="1">
      <c r="A69" s="208" t="s">
        <v>1467</v>
      </c>
      <c r="B69" s="106" t="s">
        <v>339</v>
      </c>
      <c r="C69" s="108" t="s">
        <v>2139</v>
      </c>
      <c r="D69" s="659">
        <v>720.65424911025718</v>
      </c>
    </row>
    <row r="70" spans="1:4" ht="30" customHeight="1" thickTop="1" thickBot="1">
      <c r="A70" s="208" t="s">
        <v>1468</v>
      </c>
      <c r="B70" s="106" t="s">
        <v>339</v>
      </c>
      <c r="C70" s="108" t="s">
        <v>2140</v>
      </c>
      <c r="D70" s="659">
        <v>720.65424911025718</v>
      </c>
    </row>
    <row r="71" spans="1:4" ht="30" customHeight="1" thickTop="1" thickBot="1">
      <c r="A71" s="208" t="s">
        <v>1465</v>
      </c>
      <c r="B71" s="106" t="s">
        <v>339</v>
      </c>
      <c r="C71" s="108" t="s">
        <v>2141</v>
      </c>
      <c r="D71" s="659">
        <v>720.65424911025718</v>
      </c>
    </row>
    <row r="72" spans="1:4" ht="30" customHeight="1" thickTop="1" thickBot="1">
      <c r="A72" s="208" t="s">
        <v>1466</v>
      </c>
      <c r="B72" s="106" t="s">
        <v>339</v>
      </c>
      <c r="C72" s="108" t="s">
        <v>2142</v>
      </c>
      <c r="D72" s="659">
        <v>720.65424911025718</v>
      </c>
    </row>
    <row r="73" spans="1:4" ht="30" customHeight="1" thickTop="1" thickBot="1">
      <c r="A73" s="208" t="s">
        <v>1434</v>
      </c>
      <c r="B73" s="106" t="s">
        <v>339</v>
      </c>
      <c r="C73" s="108" t="s">
        <v>1435</v>
      </c>
      <c r="D73" s="659">
        <v>720.65424911025718</v>
      </c>
    </row>
    <row r="74" spans="1:4" ht="30" customHeight="1" thickTop="1" thickBot="1">
      <c r="A74" s="208" t="s">
        <v>1433</v>
      </c>
      <c r="B74" s="106" t="s">
        <v>339</v>
      </c>
      <c r="C74" s="108" t="s">
        <v>1950</v>
      </c>
      <c r="D74" s="659">
        <v>720.65424911025718</v>
      </c>
    </row>
    <row r="75" spans="1:4" ht="30" customHeight="1" thickTop="1" thickBot="1">
      <c r="A75" s="208" t="s">
        <v>1431</v>
      </c>
      <c r="B75" s="106" t="s">
        <v>339</v>
      </c>
      <c r="C75" s="108" t="s">
        <v>1432</v>
      </c>
      <c r="D75" s="659">
        <v>720.65424911025718</v>
      </c>
    </row>
    <row r="76" spans="1:4" ht="30" customHeight="1" thickTop="1" thickBot="1">
      <c r="A76" s="208" t="s">
        <v>1459</v>
      </c>
      <c r="B76" s="106" t="s">
        <v>339</v>
      </c>
      <c r="C76" s="108" t="s">
        <v>2134</v>
      </c>
      <c r="D76" s="659">
        <v>720.65424911025718</v>
      </c>
    </row>
    <row r="77" spans="1:4" ht="30" customHeight="1" thickTop="1" thickBot="1">
      <c r="A77" s="208" t="s">
        <v>1437</v>
      </c>
      <c r="B77" s="106" t="s">
        <v>339</v>
      </c>
      <c r="C77" s="108" t="s">
        <v>1438</v>
      </c>
      <c r="D77" s="659">
        <v>720.65424911025718</v>
      </c>
    </row>
    <row r="78" spans="1:4" ht="30" customHeight="1" thickTop="1" thickBot="1">
      <c r="A78" s="208" t="s">
        <v>1439</v>
      </c>
      <c r="B78" s="106" t="s">
        <v>339</v>
      </c>
      <c r="C78" s="108" t="s">
        <v>1440</v>
      </c>
      <c r="D78" s="659">
        <v>720.65424911025718</v>
      </c>
    </row>
    <row r="79" spans="1:4" ht="30" customHeight="1" thickTop="1" thickBot="1">
      <c r="A79" s="208" t="s">
        <v>1442</v>
      </c>
      <c r="B79" s="106" t="s">
        <v>339</v>
      </c>
      <c r="C79" s="108" t="s">
        <v>1443</v>
      </c>
      <c r="D79" s="659">
        <v>720.65424911025718</v>
      </c>
    </row>
    <row r="80" spans="1:4" ht="30" customHeight="1" thickTop="1" thickBot="1">
      <c r="A80" s="208" t="s">
        <v>1421</v>
      </c>
      <c r="B80" s="106" t="s">
        <v>339</v>
      </c>
      <c r="C80" s="108" t="s">
        <v>1422</v>
      </c>
      <c r="D80" s="659">
        <v>720.65424911025718</v>
      </c>
    </row>
    <row r="81" spans="1:4" ht="30" customHeight="1" thickTop="1" thickBot="1">
      <c r="A81" s="208" t="s">
        <v>1425</v>
      </c>
      <c r="B81" s="106" t="s">
        <v>339</v>
      </c>
      <c r="C81" s="108" t="s">
        <v>1426</v>
      </c>
      <c r="D81" s="659">
        <v>720.65424911025718</v>
      </c>
    </row>
    <row r="82" spans="1:4" ht="30" customHeight="1" thickTop="1" thickBot="1">
      <c r="A82" s="208" t="s">
        <v>1429</v>
      </c>
      <c r="B82" s="106" t="s">
        <v>339</v>
      </c>
      <c r="C82" s="108" t="s">
        <v>1430</v>
      </c>
      <c r="D82" s="659">
        <v>720.65424911025718</v>
      </c>
    </row>
    <row r="83" spans="1:4" ht="30" customHeight="1" thickTop="1" thickBot="1">
      <c r="A83" s="208" t="s">
        <v>1423</v>
      </c>
      <c r="B83" s="106" t="s">
        <v>339</v>
      </c>
      <c r="C83" s="108" t="s">
        <v>1424</v>
      </c>
      <c r="D83" s="659">
        <v>720.65424911025718</v>
      </c>
    </row>
    <row r="84" spans="1:4" ht="30" customHeight="1" thickTop="1" thickBot="1">
      <c r="A84" s="208" t="s">
        <v>1389</v>
      </c>
      <c r="B84" s="106" t="s">
        <v>339</v>
      </c>
      <c r="C84" s="108" t="s">
        <v>1391</v>
      </c>
      <c r="D84" s="659">
        <v>720.65424911025718</v>
      </c>
    </row>
    <row r="85" spans="1:4" ht="30" customHeight="1" thickTop="1" thickBot="1">
      <c r="A85" s="208" t="s">
        <v>1392</v>
      </c>
      <c r="B85" s="106" t="s">
        <v>339</v>
      </c>
      <c r="C85" s="108" t="s">
        <v>1943</v>
      </c>
      <c r="D85" s="659">
        <v>720.65424911025718</v>
      </c>
    </row>
    <row r="86" spans="1:4" ht="30" customHeight="1" thickTop="1" thickBot="1">
      <c r="A86" s="208" t="s">
        <v>1393</v>
      </c>
      <c r="B86" s="106" t="s">
        <v>1390</v>
      </c>
      <c r="C86" s="108" t="s">
        <v>1394</v>
      </c>
      <c r="D86" s="659">
        <v>720.65424911025718</v>
      </c>
    </row>
    <row r="87" spans="1:4" ht="30" customHeight="1" thickTop="1" thickBot="1">
      <c r="A87" s="208" t="s">
        <v>1395</v>
      </c>
      <c r="B87" s="106" t="s">
        <v>339</v>
      </c>
      <c r="C87" s="108" t="s">
        <v>1396</v>
      </c>
      <c r="D87" s="659">
        <v>720.65424911025718</v>
      </c>
    </row>
    <row r="88" spans="1:4" ht="30" customHeight="1" thickTop="1" thickBot="1">
      <c r="A88" s="208" t="s">
        <v>1397</v>
      </c>
      <c r="B88" s="106" t="s">
        <v>339</v>
      </c>
      <c r="C88" s="108" t="s">
        <v>1396</v>
      </c>
      <c r="D88" s="659">
        <v>720.65424911025718</v>
      </c>
    </row>
    <row r="89" spans="1:4" ht="30" customHeight="1" thickTop="1" thickBot="1">
      <c r="A89" s="208" t="s">
        <v>1327</v>
      </c>
      <c r="B89" s="106" t="s">
        <v>339</v>
      </c>
      <c r="C89" s="108" t="s">
        <v>1936</v>
      </c>
      <c r="D89" s="659">
        <v>720.65424911025718</v>
      </c>
    </row>
    <row r="90" spans="1:4" ht="30" customHeight="1" thickTop="1" thickBot="1">
      <c r="A90" s="208" t="s">
        <v>1449</v>
      </c>
      <c r="B90" s="106" t="s">
        <v>339</v>
      </c>
      <c r="C90" s="108" t="s">
        <v>1450</v>
      </c>
      <c r="D90" s="659">
        <v>720.65424911025718</v>
      </c>
    </row>
    <row r="91" spans="1:4" ht="30" customHeight="1" thickTop="1" thickBot="1">
      <c r="A91" s="208" t="s">
        <v>1328</v>
      </c>
      <c r="B91" s="106" t="s">
        <v>339</v>
      </c>
      <c r="C91" s="108" t="s">
        <v>1329</v>
      </c>
      <c r="D91" s="659">
        <v>720.65424911025718</v>
      </c>
    </row>
    <row r="92" spans="1:4" ht="30" customHeight="1" thickTop="1" thickBot="1">
      <c r="A92" s="208" t="s">
        <v>1361</v>
      </c>
      <c r="B92" s="106" t="s">
        <v>339</v>
      </c>
      <c r="C92" s="108" t="s">
        <v>1942</v>
      </c>
      <c r="D92" s="659">
        <v>720.65424911025718</v>
      </c>
    </row>
    <row r="93" spans="1:4" ht="30" customHeight="1" thickTop="1" thickBot="1">
      <c r="A93" s="208" t="s">
        <v>1492</v>
      </c>
      <c r="B93" s="106" t="s">
        <v>1490</v>
      </c>
      <c r="C93" s="108" t="s">
        <v>1954</v>
      </c>
      <c r="D93" s="659">
        <v>55.488691299647009</v>
      </c>
    </row>
    <row r="94" spans="1:4" ht="30" customHeight="1" thickTop="1" thickBot="1">
      <c r="A94" s="208" t="s">
        <v>1483</v>
      </c>
      <c r="B94" s="106" t="s">
        <v>92</v>
      </c>
      <c r="C94" s="108" t="s">
        <v>1952</v>
      </c>
      <c r="D94" s="659">
        <v>304113.94802636566</v>
      </c>
    </row>
    <row r="95" spans="1:4" ht="30" customHeight="1" thickTop="1" thickBot="1">
      <c r="A95" s="208" t="s">
        <v>1306</v>
      </c>
      <c r="B95" s="106" t="s">
        <v>1307</v>
      </c>
      <c r="C95" s="108" t="s">
        <v>1308</v>
      </c>
      <c r="D95" s="659">
        <v>0.43001941087091766</v>
      </c>
    </row>
    <row r="96" spans="1:4" ht="30" customHeight="1" thickTop="1" thickBot="1">
      <c r="A96" s="208" t="s">
        <v>1715</v>
      </c>
      <c r="B96" s="106" t="s">
        <v>339</v>
      </c>
      <c r="C96" s="108" t="s">
        <v>1935</v>
      </c>
      <c r="D96" s="659">
        <v>994.43674810356924</v>
      </c>
    </row>
    <row r="97" spans="1:4" ht="30" customHeight="1" thickTop="1" thickBot="1">
      <c r="A97" s="208" t="s">
        <v>1496</v>
      </c>
      <c r="B97" s="106" t="s">
        <v>339</v>
      </c>
      <c r="C97" s="108" t="s">
        <v>1495</v>
      </c>
      <c r="D97" s="659">
        <v>815.67769348133675</v>
      </c>
    </row>
    <row r="98" spans="1:4" ht="30" customHeight="1" thickTop="1" thickBot="1">
      <c r="A98" s="208" t="s">
        <v>1321</v>
      </c>
      <c r="B98" s="106" t="s">
        <v>92</v>
      </c>
      <c r="C98" s="108" t="s">
        <v>1322</v>
      </c>
      <c r="D98" s="659">
        <v>22976.71756504666</v>
      </c>
    </row>
    <row r="99" spans="1:4" ht="30" customHeight="1" thickTop="1" thickBot="1">
      <c r="A99" s="208" t="s">
        <v>1335</v>
      </c>
      <c r="B99" s="106" t="s">
        <v>339</v>
      </c>
      <c r="C99" s="108" t="s">
        <v>1937</v>
      </c>
      <c r="D99" s="659">
        <v>1054.2774941478542</v>
      </c>
    </row>
    <row r="100" spans="1:4" ht="30" customHeight="1" thickTop="1" thickBot="1">
      <c r="A100" s="208" t="s">
        <v>1404</v>
      </c>
      <c r="B100" s="106" t="s">
        <v>1390</v>
      </c>
      <c r="C100" s="108" t="s">
        <v>1947</v>
      </c>
      <c r="D100" s="659">
        <v>1085.2935877213738</v>
      </c>
    </row>
    <row r="101" spans="1:4" ht="30" customHeight="1" thickTop="1" thickBot="1">
      <c r="A101" s="208" t="s">
        <v>1477</v>
      </c>
      <c r="B101" s="106" t="s">
        <v>339</v>
      </c>
      <c r="C101" s="108" t="s">
        <v>1478</v>
      </c>
      <c r="D101" s="659">
        <v>5498.293904688202</v>
      </c>
    </row>
    <row r="102" spans="1:4" ht="30" customHeight="1" thickTop="1" thickBot="1">
      <c r="A102" s="208" t="s">
        <v>1479</v>
      </c>
      <c r="B102" s="106" t="s">
        <v>141</v>
      </c>
      <c r="C102" s="108" t="s">
        <v>1480</v>
      </c>
      <c r="D102" s="659">
        <v>134514.99476861797</v>
      </c>
    </row>
    <row r="103" spans="1:4" ht="30" customHeight="1" thickTop="1" thickBot="1">
      <c r="A103" s="208" t="s">
        <v>1411</v>
      </c>
      <c r="B103" s="106" t="s">
        <v>344</v>
      </c>
      <c r="C103" s="108" t="s">
        <v>1412</v>
      </c>
      <c r="D103" s="659">
        <v>0.64877642245624667</v>
      </c>
    </row>
    <row r="104" spans="1:4" ht="30" customHeight="1" thickTop="1" thickBot="1">
      <c r="A104" s="208" t="s">
        <v>1409</v>
      </c>
      <c r="B104" s="106" t="s">
        <v>344</v>
      </c>
      <c r="C104" s="108" t="s">
        <v>1410</v>
      </c>
      <c r="D104" s="659">
        <v>0.43001941087091766</v>
      </c>
    </row>
    <row r="105" spans="1:4" ht="30" customHeight="1" thickTop="1" thickBot="1">
      <c r="A105" s="208" t="s">
        <v>1359</v>
      </c>
      <c r="B105" s="106" t="s">
        <v>339</v>
      </c>
      <c r="C105" s="108" t="s">
        <v>1360</v>
      </c>
      <c r="D105" s="659">
        <v>2587.3749979872746</v>
      </c>
    </row>
    <row r="106" spans="1:4" ht="30" customHeight="1" thickTop="1" thickBot="1">
      <c r="A106" s="208" t="s">
        <v>1486</v>
      </c>
      <c r="B106" s="106" t="s">
        <v>92</v>
      </c>
      <c r="C106" s="108" t="s">
        <v>1487</v>
      </c>
      <c r="D106" s="659">
        <v>131985.45344344268</v>
      </c>
    </row>
    <row r="107" spans="1:4" ht="30" customHeight="1" thickTop="1" thickBot="1">
      <c r="A107" s="208" t="s">
        <v>1385</v>
      </c>
      <c r="B107" s="106" t="s">
        <v>339</v>
      </c>
      <c r="C107" s="108" t="s">
        <v>1386</v>
      </c>
      <c r="D107" s="659">
        <v>1245.0627774831428</v>
      </c>
    </row>
    <row r="108" spans="1:4" ht="30" customHeight="1" thickTop="1" thickBot="1">
      <c r="A108" s="208" t="s">
        <v>1347</v>
      </c>
      <c r="B108" s="106" t="s">
        <v>339</v>
      </c>
      <c r="C108" s="108" t="s">
        <v>1939</v>
      </c>
      <c r="D108" s="659">
        <v>1055.8836275475414</v>
      </c>
    </row>
    <row r="109" spans="1:4" ht="30" customHeight="1" thickTop="1" thickBot="1">
      <c r="A109" s="208" t="s">
        <v>1342</v>
      </c>
      <c r="B109" s="106" t="s">
        <v>339</v>
      </c>
      <c r="C109" s="108" t="s">
        <v>1938</v>
      </c>
      <c r="D109" s="659">
        <v>879.77163540379809</v>
      </c>
    </row>
    <row r="110" spans="1:4" ht="30" customHeight="1" thickTop="1" thickBot="1">
      <c r="A110" s="208" t="s">
        <v>1481</v>
      </c>
      <c r="B110" s="106" t="s">
        <v>339</v>
      </c>
      <c r="C110" s="108" t="s">
        <v>1482</v>
      </c>
      <c r="D110" s="659">
        <v>880.93964024903426</v>
      </c>
    </row>
    <row r="111" spans="1:4" ht="30" customHeight="1" thickTop="1" thickBot="1">
      <c r="A111" s="208" t="s">
        <v>1402</v>
      </c>
      <c r="B111" s="106" t="s">
        <v>1390</v>
      </c>
      <c r="C111" s="108" t="s">
        <v>1945</v>
      </c>
      <c r="D111" s="659">
        <v>865.6586294920719</v>
      </c>
    </row>
    <row r="112" spans="1:4" ht="30" customHeight="1" thickTop="1" thickBot="1">
      <c r="A112" s="208" t="s">
        <v>1403</v>
      </c>
      <c r="B112" s="106" t="s">
        <v>344</v>
      </c>
      <c r="C112" s="108" t="s">
        <v>1946</v>
      </c>
      <c r="D112" s="659">
        <v>2.9056347965060447</v>
      </c>
    </row>
    <row r="113" spans="1:4" ht="30" customHeight="1" thickTop="1" thickBot="1">
      <c r="A113" s="208" t="s">
        <v>1408</v>
      </c>
      <c r="B113" s="106" t="s">
        <v>1390</v>
      </c>
      <c r="C113" s="108" t="s">
        <v>1949</v>
      </c>
      <c r="D113" s="659">
        <v>740.23183788274957</v>
      </c>
    </row>
    <row r="114" spans="1:4" ht="30" customHeight="1" thickTop="1" thickBot="1">
      <c r="A114" s="208" t="s">
        <v>1484</v>
      </c>
      <c r="B114" s="106" t="s">
        <v>92</v>
      </c>
      <c r="C114" s="108" t="s">
        <v>1485</v>
      </c>
      <c r="D114" s="659">
        <v>1113310.4610786403</v>
      </c>
    </row>
    <row r="115" spans="1:4" ht="30" customHeight="1" thickTop="1" thickBot="1">
      <c r="A115" s="208" t="s">
        <v>1405</v>
      </c>
      <c r="B115" s="106" t="s">
        <v>92</v>
      </c>
      <c r="C115" s="108" t="s">
        <v>1406</v>
      </c>
      <c r="D115" s="659">
        <v>934.89696189105234</v>
      </c>
    </row>
    <row r="116" spans="1:4" ht="30" customHeight="1" thickTop="1" thickBot="1">
      <c r="A116" s="208" t="s">
        <v>1355</v>
      </c>
      <c r="B116" s="106" t="s">
        <v>339</v>
      </c>
      <c r="C116" s="108" t="s">
        <v>1941</v>
      </c>
      <c r="D116" s="659">
        <v>20.172637182341958</v>
      </c>
    </row>
    <row r="117" spans="1:4" ht="30" customHeight="1" thickTop="1" thickBot="1">
      <c r="A117" s="208" t="s">
        <v>1383</v>
      </c>
      <c r="B117" s="106" t="s">
        <v>92</v>
      </c>
      <c r="C117" s="108" t="s">
        <v>1384</v>
      </c>
      <c r="D117" s="659">
        <v>523542.29865898931</v>
      </c>
    </row>
    <row r="118"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1" customWidth="1"/>
    <col min="2" max="2" width="15.44140625" style="541" customWidth="1"/>
    <col min="3" max="3" width="7.33203125" style="541" customWidth="1"/>
    <col min="4" max="4" width="11.44140625" style="541"/>
    <col min="5" max="5" width="5.6640625" style="541" customWidth="1"/>
    <col min="6" max="6" width="5.6640625" style="541" hidden="1" customWidth="1"/>
    <col min="7" max="7" width="9.5546875" style="541" customWidth="1"/>
    <col min="8" max="8" width="14" style="541" customWidth="1"/>
    <col min="9" max="9" width="16.33203125" style="541" customWidth="1"/>
    <col min="10" max="10" width="15.88671875" style="541" customWidth="1"/>
    <col min="11" max="11" width="11.6640625" style="541" customWidth="1"/>
    <col min="12" max="12" width="8.33203125" style="541" customWidth="1"/>
    <col min="13" max="13" width="16.5546875" style="541" customWidth="1"/>
    <col min="14" max="256" width="11.44140625" style="541"/>
    <col min="257" max="257" width="22.6640625" style="541" customWidth="1"/>
    <col min="258" max="258" width="15.44140625" style="541" customWidth="1"/>
    <col min="259" max="259" width="7.33203125" style="541" customWidth="1"/>
    <col min="260" max="260" width="11.44140625" style="541"/>
    <col min="261" max="261" width="5.6640625" style="541" customWidth="1"/>
    <col min="262" max="262" width="0" style="541" hidden="1" customWidth="1"/>
    <col min="263" max="263" width="9.5546875" style="541" customWidth="1"/>
    <col min="264" max="264" width="14" style="541" customWidth="1"/>
    <col min="265" max="265" width="16.33203125" style="541" customWidth="1"/>
    <col min="266" max="266" width="15.88671875" style="541" customWidth="1"/>
    <col min="267" max="267" width="11.6640625" style="541" customWidth="1"/>
    <col min="268" max="268" width="8.33203125" style="541" customWidth="1"/>
    <col min="269" max="269" width="16.5546875" style="541" customWidth="1"/>
    <col min="270" max="512" width="11.44140625" style="541"/>
    <col min="513" max="513" width="22.6640625" style="541" customWidth="1"/>
    <col min="514" max="514" width="15.44140625" style="541" customWidth="1"/>
    <col min="515" max="515" width="7.33203125" style="541" customWidth="1"/>
    <col min="516" max="516" width="11.44140625" style="541"/>
    <col min="517" max="517" width="5.6640625" style="541" customWidth="1"/>
    <col min="518" max="518" width="0" style="541" hidden="1" customWidth="1"/>
    <col min="519" max="519" width="9.5546875" style="541" customWidth="1"/>
    <col min="520" max="520" width="14" style="541" customWidth="1"/>
    <col min="521" max="521" width="16.33203125" style="541" customWidth="1"/>
    <col min="522" max="522" width="15.88671875" style="541" customWidth="1"/>
    <col min="523" max="523" width="11.6640625" style="541" customWidth="1"/>
    <col min="524" max="524" width="8.33203125" style="541" customWidth="1"/>
    <col min="525" max="525" width="16.5546875" style="541" customWidth="1"/>
    <col min="526" max="768" width="11.44140625" style="541"/>
    <col min="769" max="769" width="22.6640625" style="541" customWidth="1"/>
    <col min="770" max="770" width="15.44140625" style="541" customWidth="1"/>
    <col min="771" max="771" width="7.33203125" style="541" customWidth="1"/>
    <col min="772" max="772" width="11.44140625" style="541"/>
    <col min="773" max="773" width="5.6640625" style="541" customWidth="1"/>
    <col min="774" max="774" width="0" style="541" hidden="1" customWidth="1"/>
    <col min="775" max="775" width="9.5546875" style="541" customWidth="1"/>
    <col min="776" max="776" width="14" style="541" customWidth="1"/>
    <col min="777" max="777" width="16.33203125" style="541" customWidth="1"/>
    <col min="778" max="778" width="15.88671875" style="541" customWidth="1"/>
    <col min="779" max="779" width="11.6640625" style="541" customWidth="1"/>
    <col min="780" max="780" width="8.33203125" style="541" customWidth="1"/>
    <col min="781" max="781" width="16.5546875" style="541" customWidth="1"/>
    <col min="782" max="1024" width="11.44140625" style="541"/>
    <col min="1025" max="1025" width="22.6640625" style="541" customWidth="1"/>
    <col min="1026" max="1026" width="15.44140625" style="541" customWidth="1"/>
    <col min="1027" max="1027" width="7.33203125" style="541" customWidth="1"/>
    <col min="1028" max="1028" width="11.44140625" style="541"/>
    <col min="1029" max="1029" width="5.6640625" style="541" customWidth="1"/>
    <col min="1030" max="1030" width="0" style="541" hidden="1" customWidth="1"/>
    <col min="1031" max="1031" width="9.5546875" style="541" customWidth="1"/>
    <col min="1032" max="1032" width="14" style="541" customWidth="1"/>
    <col min="1033" max="1033" width="16.33203125" style="541" customWidth="1"/>
    <col min="1034" max="1034" width="15.88671875" style="541" customWidth="1"/>
    <col min="1035" max="1035" width="11.6640625" style="541" customWidth="1"/>
    <col min="1036" max="1036" width="8.33203125" style="541" customWidth="1"/>
    <col min="1037" max="1037" width="16.5546875" style="541" customWidth="1"/>
    <col min="1038" max="1280" width="11.44140625" style="541"/>
    <col min="1281" max="1281" width="22.6640625" style="541" customWidth="1"/>
    <col min="1282" max="1282" width="15.44140625" style="541" customWidth="1"/>
    <col min="1283" max="1283" width="7.33203125" style="541" customWidth="1"/>
    <col min="1284" max="1284" width="11.44140625" style="541"/>
    <col min="1285" max="1285" width="5.6640625" style="541" customWidth="1"/>
    <col min="1286" max="1286" width="0" style="541" hidden="1" customWidth="1"/>
    <col min="1287" max="1287" width="9.5546875" style="541" customWidth="1"/>
    <col min="1288" max="1288" width="14" style="541" customWidth="1"/>
    <col min="1289" max="1289" width="16.33203125" style="541" customWidth="1"/>
    <col min="1290" max="1290" width="15.88671875" style="541" customWidth="1"/>
    <col min="1291" max="1291" width="11.6640625" style="541" customWidth="1"/>
    <col min="1292" max="1292" width="8.33203125" style="541" customWidth="1"/>
    <col min="1293" max="1293" width="16.5546875" style="541" customWidth="1"/>
    <col min="1294" max="1536" width="11.44140625" style="541"/>
    <col min="1537" max="1537" width="22.6640625" style="541" customWidth="1"/>
    <col min="1538" max="1538" width="15.44140625" style="541" customWidth="1"/>
    <col min="1539" max="1539" width="7.33203125" style="541" customWidth="1"/>
    <col min="1540" max="1540" width="11.44140625" style="541"/>
    <col min="1541" max="1541" width="5.6640625" style="541" customWidth="1"/>
    <col min="1542" max="1542" width="0" style="541" hidden="1" customWidth="1"/>
    <col min="1543" max="1543" width="9.5546875" style="541" customWidth="1"/>
    <col min="1544" max="1544" width="14" style="541" customWidth="1"/>
    <col min="1545" max="1545" width="16.33203125" style="541" customWidth="1"/>
    <col min="1546" max="1546" width="15.88671875" style="541" customWidth="1"/>
    <col min="1547" max="1547" width="11.6640625" style="541" customWidth="1"/>
    <col min="1548" max="1548" width="8.33203125" style="541" customWidth="1"/>
    <col min="1549" max="1549" width="16.5546875" style="541" customWidth="1"/>
    <col min="1550" max="1792" width="11.44140625" style="541"/>
    <col min="1793" max="1793" width="22.6640625" style="541" customWidth="1"/>
    <col min="1794" max="1794" width="15.44140625" style="541" customWidth="1"/>
    <col min="1795" max="1795" width="7.33203125" style="541" customWidth="1"/>
    <col min="1796" max="1796" width="11.44140625" style="541"/>
    <col min="1797" max="1797" width="5.6640625" style="541" customWidth="1"/>
    <col min="1798" max="1798" width="0" style="541" hidden="1" customWidth="1"/>
    <col min="1799" max="1799" width="9.5546875" style="541" customWidth="1"/>
    <col min="1800" max="1800" width="14" style="541" customWidth="1"/>
    <col min="1801" max="1801" width="16.33203125" style="541" customWidth="1"/>
    <col min="1802" max="1802" width="15.88671875" style="541" customWidth="1"/>
    <col min="1803" max="1803" width="11.6640625" style="541" customWidth="1"/>
    <col min="1804" max="1804" width="8.33203125" style="541" customWidth="1"/>
    <col min="1805" max="1805" width="16.5546875" style="541" customWidth="1"/>
    <col min="1806" max="2048" width="11.44140625" style="541"/>
    <col min="2049" max="2049" width="22.6640625" style="541" customWidth="1"/>
    <col min="2050" max="2050" width="15.44140625" style="541" customWidth="1"/>
    <col min="2051" max="2051" width="7.33203125" style="541" customWidth="1"/>
    <col min="2052" max="2052" width="11.44140625" style="541"/>
    <col min="2053" max="2053" width="5.6640625" style="541" customWidth="1"/>
    <col min="2054" max="2054" width="0" style="541" hidden="1" customWidth="1"/>
    <col min="2055" max="2055" width="9.5546875" style="541" customWidth="1"/>
    <col min="2056" max="2056" width="14" style="541" customWidth="1"/>
    <col min="2057" max="2057" width="16.33203125" style="541" customWidth="1"/>
    <col min="2058" max="2058" width="15.88671875" style="541" customWidth="1"/>
    <col min="2059" max="2059" width="11.6640625" style="541" customWidth="1"/>
    <col min="2060" max="2060" width="8.33203125" style="541" customWidth="1"/>
    <col min="2061" max="2061" width="16.5546875" style="541" customWidth="1"/>
    <col min="2062" max="2304" width="11.44140625" style="541"/>
    <col min="2305" max="2305" width="22.6640625" style="541" customWidth="1"/>
    <col min="2306" max="2306" width="15.44140625" style="541" customWidth="1"/>
    <col min="2307" max="2307" width="7.33203125" style="541" customWidth="1"/>
    <col min="2308" max="2308" width="11.44140625" style="541"/>
    <col min="2309" max="2309" width="5.6640625" style="541" customWidth="1"/>
    <col min="2310" max="2310" width="0" style="541" hidden="1" customWidth="1"/>
    <col min="2311" max="2311" width="9.5546875" style="541" customWidth="1"/>
    <col min="2312" max="2312" width="14" style="541" customWidth="1"/>
    <col min="2313" max="2313" width="16.33203125" style="541" customWidth="1"/>
    <col min="2314" max="2314" width="15.88671875" style="541" customWidth="1"/>
    <col min="2315" max="2315" width="11.6640625" style="541" customWidth="1"/>
    <col min="2316" max="2316" width="8.33203125" style="541" customWidth="1"/>
    <col min="2317" max="2317" width="16.5546875" style="541" customWidth="1"/>
    <col min="2318" max="2560" width="11.44140625" style="541"/>
    <col min="2561" max="2561" width="22.6640625" style="541" customWidth="1"/>
    <col min="2562" max="2562" width="15.44140625" style="541" customWidth="1"/>
    <col min="2563" max="2563" width="7.33203125" style="541" customWidth="1"/>
    <col min="2564" max="2564" width="11.44140625" style="541"/>
    <col min="2565" max="2565" width="5.6640625" style="541" customWidth="1"/>
    <col min="2566" max="2566" width="0" style="541" hidden="1" customWidth="1"/>
    <col min="2567" max="2567" width="9.5546875" style="541" customWidth="1"/>
    <col min="2568" max="2568" width="14" style="541" customWidth="1"/>
    <col min="2569" max="2569" width="16.33203125" style="541" customWidth="1"/>
    <col min="2570" max="2570" width="15.88671875" style="541" customWidth="1"/>
    <col min="2571" max="2571" width="11.6640625" style="541" customWidth="1"/>
    <col min="2572" max="2572" width="8.33203125" style="541" customWidth="1"/>
    <col min="2573" max="2573" width="16.5546875" style="541" customWidth="1"/>
    <col min="2574" max="2816" width="11.44140625" style="541"/>
    <col min="2817" max="2817" width="22.6640625" style="541" customWidth="1"/>
    <col min="2818" max="2818" width="15.44140625" style="541" customWidth="1"/>
    <col min="2819" max="2819" width="7.33203125" style="541" customWidth="1"/>
    <col min="2820" max="2820" width="11.44140625" style="541"/>
    <col min="2821" max="2821" width="5.6640625" style="541" customWidth="1"/>
    <col min="2822" max="2822" width="0" style="541" hidden="1" customWidth="1"/>
    <col min="2823" max="2823" width="9.5546875" style="541" customWidth="1"/>
    <col min="2824" max="2824" width="14" style="541" customWidth="1"/>
    <col min="2825" max="2825" width="16.33203125" style="541" customWidth="1"/>
    <col min="2826" max="2826" width="15.88671875" style="541" customWidth="1"/>
    <col min="2827" max="2827" width="11.6640625" style="541" customWidth="1"/>
    <col min="2828" max="2828" width="8.33203125" style="541" customWidth="1"/>
    <col min="2829" max="2829" width="16.5546875" style="541" customWidth="1"/>
    <col min="2830" max="3072" width="11.44140625" style="541"/>
    <col min="3073" max="3073" width="22.6640625" style="541" customWidth="1"/>
    <col min="3074" max="3074" width="15.44140625" style="541" customWidth="1"/>
    <col min="3075" max="3075" width="7.33203125" style="541" customWidth="1"/>
    <col min="3076" max="3076" width="11.44140625" style="541"/>
    <col min="3077" max="3077" width="5.6640625" style="541" customWidth="1"/>
    <col min="3078" max="3078" width="0" style="541" hidden="1" customWidth="1"/>
    <col min="3079" max="3079" width="9.5546875" style="541" customWidth="1"/>
    <col min="3080" max="3080" width="14" style="541" customWidth="1"/>
    <col min="3081" max="3081" width="16.33203125" style="541" customWidth="1"/>
    <col min="3082" max="3082" width="15.88671875" style="541" customWidth="1"/>
    <col min="3083" max="3083" width="11.6640625" style="541" customWidth="1"/>
    <col min="3084" max="3084" width="8.33203125" style="541" customWidth="1"/>
    <col min="3085" max="3085" width="16.5546875" style="541" customWidth="1"/>
    <col min="3086" max="3328" width="11.44140625" style="541"/>
    <col min="3329" max="3329" width="22.6640625" style="541" customWidth="1"/>
    <col min="3330" max="3330" width="15.44140625" style="541" customWidth="1"/>
    <col min="3331" max="3331" width="7.33203125" style="541" customWidth="1"/>
    <col min="3332" max="3332" width="11.44140625" style="541"/>
    <col min="3333" max="3333" width="5.6640625" style="541" customWidth="1"/>
    <col min="3334" max="3334" width="0" style="541" hidden="1" customWidth="1"/>
    <col min="3335" max="3335" width="9.5546875" style="541" customWidth="1"/>
    <col min="3336" max="3336" width="14" style="541" customWidth="1"/>
    <col min="3337" max="3337" width="16.33203125" style="541" customWidth="1"/>
    <col min="3338" max="3338" width="15.88671875" style="541" customWidth="1"/>
    <col min="3339" max="3339" width="11.6640625" style="541" customWidth="1"/>
    <col min="3340" max="3340" width="8.33203125" style="541" customWidth="1"/>
    <col min="3341" max="3341" width="16.5546875" style="541" customWidth="1"/>
    <col min="3342" max="3584" width="11.44140625" style="541"/>
    <col min="3585" max="3585" width="22.6640625" style="541" customWidth="1"/>
    <col min="3586" max="3586" width="15.44140625" style="541" customWidth="1"/>
    <col min="3587" max="3587" width="7.33203125" style="541" customWidth="1"/>
    <col min="3588" max="3588" width="11.44140625" style="541"/>
    <col min="3589" max="3589" width="5.6640625" style="541" customWidth="1"/>
    <col min="3590" max="3590" width="0" style="541" hidden="1" customWidth="1"/>
    <col min="3591" max="3591" width="9.5546875" style="541" customWidth="1"/>
    <col min="3592" max="3592" width="14" style="541" customWidth="1"/>
    <col min="3593" max="3593" width="16.33203125" style="541" customWidth="1"/>
    <col min="3594" max="3594" width="15.88671875" style="541" customWidth="1"/>
    <col min="3595" max="3595" width="11.6640625" style="541" customWidth="1"/>
    <col min="3596" max="3596" width="8.33203125" style="541" customWidth="1"/>
    <col min="3597" max="3597" width="16.5546875" style="541" customWidth="1"/>
    <col min="3598" max="3840" width="11.44140625" style="541"/>
    <col min="3841" max="3841" width="22.6640625" style="541" customWidth="1"/>
    <col min="3842" max="3842" width="15.44140625" style="541" customWidth="1"/>
    <col min="3843" max="3843" width="7.33203125" style="541" customWidth="1"/>
    <col min="3844" max="3844" width="11.44140625" style="541"/>
    <col min="3845" max="3845" width="5.6640625" style="541" customWidth="1"/>
    <col min="3846" max="3846" width="0" style="541" hidden="1" customWidth="1"/>
    <col min="3847" max="3847" width="9.5546875" style="541" customWidth="1"/>
    <col min="3848" max="3848" width="14" style="541" customWidth="1"/>
    <col min="3849" max="3849" width="16.33203125" style="541" customWidth="1"/>
    <col min="3850" max="3850" width="15.88671875" style="541" customWidth="1"/>
    <col min="3851" max="3851" width="11.6640625" style="541" customWidth="1"/>
    <col min="3852" max="3852" width="8.33203125" style="541" customWidth="1"/>
    <col min="3853" max="3853" width="16.5546875" style="541" customWidth="1"/>
    <col min="3854" max="4096" width="11.44140625" style="541"/>
    <col min="4097" max="4097" width="22.6640625" style="541" customWidth="1"/>
    <col min="4098" max="4098" width="15.44140625" style="541" customWidth="1"/>
    <col min="4099" max="4099" width="7.33203125" style="541" customWidth="1"/>
    <col min="4100" max="4100" width="11.44140625" style="541"/>
    <col min="4101" max="4101" width="5.6640625" style="541" customWidth="1"/>
    <col min="4102" max="4102" width="0" style="541" hidden="1" customWidth="1"/>
    <col min="4103" max="4103" width="9.5546875" style="541" customWidth="1"/>
    <col min="4104" max="4104" width="14" style="541" customWidth="1"/>
    <col min="4105" max="4105" width="16.33203125" style="541" customWidth="1"/>
    <col min="4106" max="4106" width="15.88671875" style="541" customWidth="1"/>
    <col min="4107" max="4107" width="11.6640625" style="541" customWidth="1"/>
    <col min="4108" max="4108" width="8.33203125" style="541" customWidth="1"/>
    <col min="4109" max="4109" width="16.5546875" style="541" customWidth="1"/>
    <col min="4110" max="4352" width="11.44140625" style="541"/>
    <col min="4353" max="4353" width="22.6640625" style="541" customWidth="1"/>
    <col min="4354" max="4354" width="15.44140625" style="541" customWidth="1"/>
    <col min="4355" max="4355" width="7.33203125" style="541" customWidth="1"/>
    <col min="4356" max="4356" width="11.44140625" style="541"/>
    <col min="4357" max="4357" width="5.6640625" style="541" customWidth="1"/>
    <col min="4358" max="4358" width="0" style="541" hidden="1" customWidth="1"/>
    <col min="4359" max="4359" width="9.5546875" style="541" customWidth="1"/>
    <col min="4360" max="4360" width="14" style="541" customWidth="1"/>
    <col min="4361" max="4361" width="16.33203125" style="541" customWidth="1"/>
    <col min="4362" max="4362" width="15.88671875" style="541" customWidth="1"/>
    <col min="4363" max="4363" width="11.6640625" style="541" customWidth="1"/>
    <col min="4364" max="4364" width="8.33203125" style="541" customWidth="1"/>
    <col min="4365" max="4365" width="16.5546875" style="541" customWidth="1"/>
    <col min="4366" max="4608" width="11.44140625" style="541"/>
    <col min="4609" max="4609" width="22.6640625" style="541" customWidth="1"/>
    <col min="4610" max="4610" width="15.44140625" style="541" customWidth="1"/>
    <col min="4611" max="4611" width="7.33203125" style="541" customWidth="1"/>
    <col min="4612" max="4612" width="11.44140625" style="541"/>
    <col min="4613" max="4613" width="5.6640625" style="541" customWidth="1"/>
    <col min="4614" max="4614" width="0" style="541" hidden="1" customWidth="1"/>
    <col min="4615" max="4615" width="9.5546875" style="541" customWidth="1"/>
    <col min="4616" max="4616" width="14" style="541" customWidth="1"/>
    <col min="4617" max="4617" width="16.33203125" style="541" customWidth="1"/>
    <col min="4618" max="4618" width="15.88671875" style="541" customWidth="1"/>
    <col min="4619" max="4619" width="11.6640625" style="541" customWidth="1"/>
    <col min="4620" max="4620" width="8.33203125" style="541" customWidth="1"/>
    <col min="4621" max="4621" width="16.5546875" style="541" customWidth="1"/>
    <col min="4622" max="4864" width="11.44140625" style="541"/>
    <col min="4865" max="4865" width="22.6640625" style="541" customWidth="1"/>
    <col min="4866" max="4866" width="15.44140625" style="541" customWidth="1"/>
    <col min="4867" max="4867" width="7.33203125" style="541" customWidth="1"/>
    <col min="4868" max="4868" width="11.44140625" style="541"/>
    <col min="4869" max="4869" width="5.6640625" style="541" customWidth="1"/>
    <col min="4870" max="4870" width="0" style="541" hidden="1" customWidth="1"/>
    <col min="4871" max="4871" width="9.5546875" style="541" customWidth="1"/>
    <col min="4872" max="4872" width="14" style="541" customWidth="1"/>
    <col min="4873" max="4873" width="16.33203125" style="541" customWidth="1"/>
    <col min="4874" max="4874" width="15.88671875" style="541" customWidth="1"/>
    <col min="4875" max="4875" width="11.6640625" style="541" customWidth="1"/>
    <col min="4876" max="4876" width="8.33203125" style="541" customWidth="1"/>
    <col min="4877" max="4877" width="16.5546875" style="541" customWidth="1"/>
    <col min="4878" max="5120" width="11.44140625" style="541"/>
    <col min="5121" max="5121" width="22.6640625" style="541" customWidth="1"/>
    <col min="5122" max="5122" width="15.44140625" style="541" customWidth="1"/>
    <col min="5123" max="5123" width="7.33203125" style="541" customWidth="1"/>
    <col min="5124" max="5124" width="11.44140625" style="541"/>
    <col min="5125" max="5125" width="5.6640625" style="541" customWidth="1"/>
    <col min="5126" max="5126" width="0" style="541" hidden="1" customWidth="1"/>
    <col min="5127" max="5127" width="9.5546875" style="541" customWidth="1"/>
    <col min="5128" max="5128" width="14" style="541" customWidth="1"/>
    <col min="5129" max="5129" width="16.33203125" style="541" customWidth="1"/>
    <col min="5130" max="5130" width="15.88671875" style="541" customWidth="1"/>
    <col min="5131" max="5131" width="11.6640625" style="541" customWidth="1"/>
    <col min="5132" max="5132" width="8.33203125" style="541" customWidth="1"/>
    <col min="5133" max="5133" width="16.5546875" style="541" customWidth="1"/>
    <col min="5134" max="5376" width="11.44140625" style="541"/>
    <col min="5377" max="5377" width="22.6640625" style="541" customWidth="1"/>
    <col min="5378" max="5378" width="15.44140625" style="541" customWidth="1"/>
    <col min="5379" max="5379" width="7.33203125" style="541" customWidth="1"/>
    <col min="5380" max="5380" width="11.44140625" style="541"/>
    <col min="5381" max="5381" width="5.6640625" style="541" customWidth="1"/>
    <col min="5382" max="5382" width="0" style="541" hidden="1" customWidth="1"/>
    <col min="5383" max="5383" width="9.5546875" style="541" customWidth="1"/>
    <col min="5384" max="5384" width="14" style="541" customWidth="1"/>
    <col min="5385" max="5385" width="16.33203125" style="541" customWidth="1"/>
    <col min="5386" max="5386" width="15.88671875" style="541" customWidth="1"/>
    <col min="5387" max="5387" width="11.6640625" style="541" customWidth="1"/>
    <col min="5388" max="5388" width="8.33203125" style="541" customWidth="1"/>
    <col min="5389" max="5389" width="16.5546875" style="541" customWidth="1"/>
    <col min="5390" max="5632" width="11.44140625" style="541"/>
    <col min="5633" max="5633" width="22.6640625" style="541" customWidth="1"/>
    <col min="5634" max="5634" width="15.44140625" style="541" customWidth="1"/>
    <col min="5635" max="5635" width="7.33203125" style="541" customWidth="1"/>
    <col min="5636" max="5636" width="11.44140625" style="541"/>
    <col min="5637" max="5637" width="5.6640625" style="541" customWidth="1"/>
    <col min="5638" max="5638" width="0" style="541" hidden="1" customWidth="1"/>
    <col min="5639" max="5639" width="9.5546875" style="541" customWidth="1"/>
    <col min="5640" max="5640" width="14" style="541" customWidth="1"/>
    <col min="5641" max="5641" width="16.33203125" style="541" customWidth="1"/>
    <col min="5642" max="5642" width="15.88671875" style="541" customWidth="1"/>
    <col min="5643" max="5643" width="11.6640625" style="541" customWidth="1"/>
    <col min="5644" max="5644" width="8.33203125" style="541" customWidth="1"/>
    <col min="5645" max="5645" width="16.5546875" style="541" customWidth="1"/>
    <col min="5646" max="5888" width="11.44140625" style="541"/>
    <col min="5889" max="5889" width="22.6640625" style="541" customWidth="1"/>
    <col min="5890" max="5890" width="15.44140625" style="541" customWidth="1"/>
    <col min="5891" max="5891" width="7.33203125" style="541" customWidth="1"/>
    <col min="5892" max="5892" width="11.44140625" style="541"/>
    <col min="5893" max="5893" width="5.6640625" style="541" customWidth="1"/>
    <col min="5894" max="5894" width="0" style="541" hidden="1" customWidth="1"/>
    <col min="5895" max="5895" width="9.5546875" style="541" customWidth="1"/>
    <col min="5896" max="5896" width="14" style="541" customWidth="1"/>
    <col min="5897" max="5897" width="16.33203125" style="541" customWidth="1"/>
    <col min="5898" max="5898" width="15.88671875" style="541" customWidth="1"/>
    <col min="5899" max="5899" width="11.6640625" style="541" customWidth="1"/>
    <col min="5900" max="5900" width="8.33203125" style="541" customWidth="1"/>
    <col min="5901" max="5901" width="16.5546875" style="541" customWidth="1"/>
    <col min="5902" max="6144" width="11.44140625" style="541"/>
    <col min="6145" max="6145" width="22.6640625" style="541" customWidth="1"/>
    <col min="6146" max="6146" width="15.44140625" style="541" customWidth="1"/>
    <col min="6147" max="6147" width="7.33203125" style="541" customWidth="1"/>
    <col min="6148" max="6148" width="11.44140625" style="541"/>
    <col min="6149" max="6149" width="5.6640625" style="541" customWidth="1"/>
    <col min="6150" max="6150" width="0" style="541" hidden="1" customWidth="1"/>
    <col min="6151" max="6151" width="9.5546875" style="541" customWidth="1"/>
    <col min="6152" max="6152" width="14" style="541" customWidth="1"/>
    <col min="6153" max="6153" width="16.33203125" style="541" customWidth="1"/>
    <col min="6154" max="6154" width="15.88671875" style="541" customWidth="1"/>
    <col min="6155" max="6155" width="11.6640625" style="541" customWidth="1"/>
    <col min="6156" max="6156" width="8.33203125" style="541" customWidth="1"/>
    <col min="6157" max="6157" width="16.5546875" style="541" customWidth="1"/>
    <col min="6158" max="6400" width="11.44140625" style="541"/>
    <col min="6401" max="6401" width="22.6640625" style="541" customWidth="1"/>
    <col min="6402" max="6402" width="15.44140625" style="541" customWidth="1"/>
    <col min="6403" max="6403" width="7.33203125" style="541" customWidth="1"/>
    <col min="6404" max="6404" width="11.44140625" style="541"/>
    <col min="6405" max="6405" width="5.6640625" style="541" customWidth="1"/>
    <col min="6406" max="6406" width="0" style="541" hidden="1" customWidth="1"/>
    <col min="6407" max="6407" width="9.5546875" style="541" customWidth="1"/>
    <col min="6408" max="6408" width="14" style="541" customWidth="1"/>
    <col min="6409" max="6409" width="16.33203125" style="541" customWidth="1"/>
    <col min="6410" max="6410" width="15.88671875" style="541" customWidth="1"/>
    <col min="6411" max="6411" width="11.6640625" style="541" customWidth="1"/>
    <col min="6412" max="6412" width="8.33203125" style="541" customWidth="1"/>
    <col min="6413" max="6413" width="16.5546875" style="541" customWidth="1"/>
    <col min="6414" max="6656" width="11.44140625" style="541"/>
    <col min="6657" max="6657" width="22.6640625" style="541" customWidth="1"/>
    <col min="6658" max="6658" width="15.44140625" style="541" customWidth="1"/>
    <col min="6659" max="6659" width="7.33203125" style="541" customWidth="1"/>
    <col min="6660" max="6660" width="11.44140625" style="541"/>
    <col min="6661" max="6661" width="5.6640625" style="541" customWidth="1"/>
    <col min="6662" max="6662" width="0" style="541" hidden="1" customWidth="1"/>
    <col min="6663" max="6663" width="9.5546875" style="541" customWidth="1"/>
    <col min="6664" max="6664" width="14" style="541" customWidth="1"/>
    <col min="6665" max="6665" width="16.33203125" style="541" customWidth="1"/>
    <col min="6666" max="6666" width="15.88671875" style="541" customWidth="1"/>
    <col min="6667" max="6667" width="11.6640625" style="541" customWidth="1"/>
    <col min="6668" max="6668" width="8.33203125" style="541" customWidth="1"/>
    <col min="6669" max="6669" width="16.5546875" style="541" customWidth="1"/>
    <col min="6670" max="6912" width="11.44140625" style="541"/>
    <col min="6913" max="6913" width="22.6640625" style="541" customWidth="1"/>
    <col min="6914" max="6914" width="15.44140625" style="541" customWidth="1"/>
    <col min="6915" max="6915" width="7.33203125" style="541" customWidth="1"/>
    <col min="6916" max="6916" width="11.44140625" style="541"/>
    <col min="6917" max="6917" width="5.6640625" style="541" customWidth="1"/>
    <col min="6918" max="6918" width="0" style="541" hidden="1" customWidth="1"/>
    <col min="6919" max="6919" width="9.5546875" style="541" customWidth="1"/>
    <col min="6920" max="6920" width="14" style="541" customWidth="1"/>
    <col min="6921" max="6921" width="16.33203125" style="541" customWidth="1"/>
    <col min="6922" max="6922" width="15.88671875" style="541" customWidth="1"/>
    <col min="6923" max="6923" width="11.6640625" style="541" customWidth="1"/>
    <col min="6924" max="6924" width="8.33203125" style="541" customWidth="1"/>
    <col min="6925" max="6925" width="16.5546875" style="541" customWidth="1"/>
    <col min="6926" max="7168" width="11.44140625" style="541"/>
    <col min="7169" max="7169" width="22.6640625" style="541" customWidth="1"/>
    <col min="7170" max="7170" width="15.44140625" style="541" customWidth="1"/>
    <col min="7171" max="7171" width="7.33203125" style="541" customWidth="1"/>
    <col min="7172" max="7172" width="11.44140625" style="541"/>
    <col min="7173" max="7173" width="5.6640625" style="541" customWidth="1"/>
    <col min="7174" max="7174" width="0" style="541" hidden="1" customWidth="1"/>
    <col min="7175" max="7175" width="9.5546875" style="541" customWidth="1"/>
    <col min="7176" max="7176" width="14" style="541" customWidth="1"/>
    <col min="7177" max="7177" width="16.33203125" style="541" customWidth="1"/>
    <col min="7178" max="7178" width="15.88671875" style="541" customWidth="1"/>
    <col min="7179" max="7179" width="11.6640625" style="541" customWidth="1"/>
    <col min="7180" max="7180" width="8.33203125" style="541" customWidth="1"/>
    <col min="7181" max="7181" width="16.5546875" style="541" customWidth="1"/>
    <col min="7182" max="7424" width="11.44140625" style="541"/>
    <col min="7425" max="7425" width="22.6640625" style="541" customWidth="1"/>
    <col min="7426" max="7426" width="15.44140625" style="541" customWidth="1"/>
    <col min="7427" max="7427" width="7.33203125" style="541" customWidth="1"/>
    <col min="7428" max="7428" width="11.44140625" style="541"/>
    <col min="7429" max="7429" width="5.6640625" style="541" customWidth="1"/>
    <col min="7430" max="7430" width="0" style="541" hidden="1" customWidth="1"/>
    <col min="7431" max="7431" width="9.5546875" style="541" customWidth="1"/>
    <col min="7432" max="7432" width="14" style="541" customWidth="1"/>
    <col min="7433" max="7433" width="16.33203125" style="541" customWidth="1"/>
    <col min="7434" max="7434" width="15.88671875" style="541" customWidth="1"/>
    <col min="7435" max="7435" width="11.6640625" style="541" customWidth="1"/>
    <col min="7436" max="7436" width="8.33203125" style="541" customWidth="1"/>
    <col min="7437" max="7437" width="16.5546875" style="541" customWidth="1"/>
    <col min="7438" max="7680" width="11.44140625" style="541"/>
    <col min="7681" max="7681" width="22.6640625" style="541" customWidth="1"/>
    <col min="7682" max="7682" width="15.44140625" style="541" customWidth="1"/>
    <col min="7683" max="7683" width="7.33203125" style="541" customWidth="1"/>
    <col min="7684" max="7684" width="11.44140625" style="541"/>
    <col min="7685" max="7685" width="5.6640625" style="541" customWidth="1"/>
    <col min="7686" max="7686" width="0" style="541" hidden="1" customWidth="1"/>
    <col min="7687" max="7687" width="9.5546875" style="541" customWidth="1"/>
    <col min="7688" max="7688" width="14" style="541" customWidth="1"/>
    <col min="7689" max="7689" width="16.33203125" style="541" customWidth="1"/>
    <col min="7690" max="7690" width="15.88671875" style="541" customWidth="1"/>
    <col min="7691" max="7691" width="11.6640625" style="541" customWidth="1"/>
    <col min="7692" max="7692" width="8.33203125" style="541" customWidth="1"/>
    <col min="7693" max="7693" width="16.5546875" style="541" customWidth="1"/>
    <col min="7694" max="7936" width="11.44140625" style="541"/>
    <col min="7937" max="7937" width="22.6640625" style="541" customWidth="1"/>
    <col min="7938" max="7938" width="15.44140625" style="541" customWidth="1"/>
    <col min="7939" max="7939" width="7.33203125" style="541" customWidth="1"/>
    <col min="7940" max="7940" width="11.44140625" style="541"/>
    <col min="7941" max="7941" width="5.6640625" style="541" customWidth="1"/>
    <col min="7942" max="7942" width="0" style="541" hidden="1" customWidth="1"/>
    <col min="7943" max="7943" width="9.5546875" style="541" customWidth="1"/>
    <col min="7944" max="7944" width="14" style="541" customWidth="1"/>
    <col min="7945" max="7945" width="16.33203125" style="541" customWidth="1"/>
    <col min="7946" max="7946" width="15.88671875" style="541" customWidth="1"/>
    <col min="7947" max="7947" width="11.6640625" style="541" customWidth="1"/>
    <col min="7948" max="7948" width="8.33203125" style="541" customWidth="1"/>
    <col min="7949" max="7949" width="16.5546875" style="541" customWidth="1"/>
    <col min="7950" max="8192" width="11.44140625" style="541"/>
    <col min="8193" max="8193" width="22.6640625" style="541" customWidth="1"/>
    <col min="8194" max="8194" width="15.44140625" style="541" customWidth="1"/>
    <col min="8195" max="8195" width="7.33203125" style="541" customWidth="1"/>
    <col min="8196" max="8196" width="11.44140625" style="541"/>
    <col min="8197" max="8197" width="5.6640625" style="541" customWidth="1"/>
    <col min="8198" max="8198" width="0" style="541" hidden="1" customWidth="1"/>
    <col min="8199" max="8199" width="9.5546875" style="541" customWidth="1"/>
    <col min="8200" max="8200" width="14" style="541" customWidth="1"/>
    <col min="8201" max="8201" width="16.33203125" style="541" customWidth="1"/>
    <col min="8202" max="8202" width="15.88671875" style="541" customWidth="1"/>
    <col min="8203" max="8203" width="11.6640625" style="541" customWidth="1"/>
    <col min="8204" max="8204" width="8.33203125" style="541" customWidth="1"/>
    <col min="8205" max="8205" width="16.5546875" style="541" customWidth="1"/>
    <col min="8206" max="8448" width="11.44140625" style="541"/>
    <col min="8449" max="8449" width="22.6640625" style="541" customWidth="1"/>
    <col min="8450" max="8450" width="15.44140625" style="541" customWidth="1"/>
    <col min="8451" max="8451" width="7.33203125" style="541" customWidth="1"/>
    <col min="8452" max="8452" width="11.44140625" style="541"/>
    <col min="8453" max="8453" width="5.6640625" style="541" customWidth="1"/>
    <col min="8454" max="8454" width="0" style="541" hidden="1" customWidth="1"/>
    <col min="8455" max="8455" width="9.5546875" style="541" customWidth="1"/>
    <col min="8456" max="8456" width="14" style="541" customWidth="1"/>
    <col min="8457" max="8457" width="16.33203125" style="541" customWidth="1"/>
    <col min="8458" max="8458" width="15.88671875" style="541" customWidth="1"/>
    <col min="8459" max="8459" width="11.6640625" style="541" customWidth="1"/>
    <col min="8460" max="8460" width="8.33203125" style="541" customWidth="1"/>
    <col min="8461" max="8461" width="16.5546875" style="541" customWidth="1"/>
    <col min="8462" max="8704" width="11.44140625" style="541"/>
    <col min="8705" max="8705" width="22.6640625" style="541" customWidth="1"/>
    <col min="8706" max="8706" width="15.44140625" style="541" customWidth="1"/>
    <col min="8707" max="8707" width="7.33203125" style="541" customWidth="1"/>
    <col min="8708" max="8708" width="11.44140625" style="541"/>
    <col min="8709" max="8709" width="5.6640625" style="541" customWidth="1"/>
    <col min="8710" max="8710" width="0" style="541" hidden="1" customWidth="1"/>
    <col min="8711" max="8711" width="9.5546875" style="541" customWidth="1"/>
    <col min="8712" max="8712" width="14" style="541" customWidth="1"/>
    <col min="8713" max="8713" width="16.33203125" style="541" customWidth="1"/>
    <col min="8714" max="8714" width="15.88671875" style="541" customWidth="1"/>
    <col min="8715" max="8715" width="11.6640625" style="541" customWidth="1"/>
    <col min="8716" max="8716" width="8.33203125" style="541" customWidth="1"/>
    <col min="8717" max="8717" width="16.5546875" style="541" customWidth="1"/>
    <col min="8718" max="8960" width="11.44140625" style="541"/>
    <col min="8961" max="8961" width="22.6640625" style="541" customWidth="1"/>
    <col min="8962" max="8962" width="15.44140625" style="541" customWidth="1"/>
    <col min="8963" max="8963" width="7.33203125" style="541" customWidth="1"/>
    <col min="8964" max="8964" width="11.44140625" style="541"/>
    <col min="8965" max="8965" width="5.6640625" style="541" customWidth="1"/>
    <col min="8966" max="8966" width="0" style="541" hidden="1" customWidth="1"/>
    <col min="8967" max="8967" width="9.5546875" style="541" customWidth="1"/>
    <col min="8968" max="8968" width="14" style="541" customWidth="1"/>
    <col min="8969" max="8969" width="16.33203125" style="541" customWidth="1"/>
    <col min="8970" max="8970" width="15.88671875" style="541" customWidth="1"/>
    <col min="8971" max="8971" width="11.6640625" style="541" customWidth="1"/>
    <col min="8972" max="8972" width="8.33203125" style="541" customWidth="1"/>
    <col min="8973" max="8973" width="16.5546875" style="541" customWidth="1"/>
    <col min="8974" max="9216" width="11.44140625" style="541"/>
    <col min="9217" max="9217" width="22.6640625" style="541" customWidth="1"/>
    <col min="9218" max="9218" width="15.44140625" style="541" customWidth="1"/>
    <col min="9219" max="9219" width="7.33203125" style="541" customWidth="1"/>
    <col min="9220" max="9220" width="11.44140625" style="541"/>
    <col min="9221" max="9221" width="5.6640625" style="541" customWidth="1"/>
    <col min="9222" max="9222" width="0" style="541" hidden="1" customWidth="1"/>
    <col min="9223" max="9223" width="9.5546875" style="541" customWidth="1"/>
    <col min="9224" max="9224" width="14" style="541" customWidth="1"/>
    <col min="9225" max="9225" width="16.33203125" style="541" customWidth="1"/>
    <col min="9226" max="9226" width="15.88671875" style="541" customWidth="1"/>
    <col min="9227" max="9227" width="11.6640625" style="541" customWidth="1"/>
    <col min="9228" max="9228" width="8.33203125" style="541" customWidth="1"/>
    <col min="9229" max="9229" width="16.5546875" style="541" customWidth="1"/>
    <col min="9230" max="9472" width="11.44140625" style="541"/>
    <col min="9473" max="9473" width="22.6640625" style="541" customWidth="1"/>
    <col min="9474" max="9474" width="15.44140625" style="541" customWidth="1"/>
    <col min="9475" max="9475" width="7.33203125" style="541" customWidth="1"/>
    <col min="9476" max="9476" width="11.44140625" style="541"/>
    <col min="9477" max="9477" width="5.6640625" style="541" customWidth="1"/>
    <col min="9478" max="9478" width="0" style="541" hidden="1" customWidth="1"/>
    <col min="9479" max="9479" width="9.5546875" style="541" customWidth="1"/>
    <col min="9480" max="9480" width="14" style="541" customWidth="1"/>
    <col min="9481" max="9481" width="16.33203125" style="541" customWidth="1"/>
    <col min="9482" max="9482" width="15.88671875" style="541" customWidth="1"/>
    <col min="9483" max="9483" width="11.6640625" style="541" customWidth="1"/>
    <col min="9484" max="9484" width="8.33203125" style="541" customWidth="1"/>
    <col min="9485" max="9485" width="16.5546875" style="541" customWidth="1"/>
    <col min="9486" max="9728" width="11.44140625" style="541"/>
    <col min="9729" max="9729" width="22.6640625" style="541" customWidth="1"/>
    <col min="9730" max="9730" width="15.44140625" style="541" customWidth="1"/>
    <col min="9731" max="9731" width="7.33203125" style="541" customWidth="1"/>
    <col min="9732" max="9732" width="11.44140625" style="541"/>
    <col min="9733" max="9733" width="5.6640625" style="541" customWidth="1"/>
    <col min="9734" max="9734" width="0" style="541" hidden="1" customWidth="1"/>
    <col min="9735" max="9735" width="9.5546875" style="541" customWidth="1"/>
    <col min="9736" max="9736" width="14" style="541" customWidth="1"/>
    <col min="9737" max="9737" width="16.33203125" style="541" customWidth="1"/>
    <col min="9738" max="9738" width="15.88671875" style="541" customWidth="1"/>
    <col min="9739" max="9739" width="11.6640625" style="541" customWidth="1"/>
    <col min="9740" max="9740" width="8.33203125" style="541" customWidth="1"/>
    <col min="9741" max="9741" width="16.5546875" style="541" customWidth="1"/>
    <col min="9742" max="9984" width="11.44140625" style="541"/>
    <col min="9985" max="9985" width="22.6640625" style="541" customWidth="1"/>
    <col min="9986" max="9986" width="15.44140625" style="541" customWidth="1"/>
    <col min="9987" max="9987" width="7.33203125" style="541" customWidth="1"/>
    <col min="9988" max="9988" width="11.44140625" style="541"/>
    <col min="9989" max="9989" width="5.6640625" style="541" customWidth="1"/>
    <col min="9990" max="9990" width="0" style="541" hidden="1" customWidth="1"/>
    <col min="9991" max="9991" width="9.5546875" style="541" customWidth="1"/>
    <col min="9992" max="9992" width="14" style="541" customWidth="1"/>
    <col min="9993" max="9993" width="16.33203125" style="541" customWidth="1"/>
    <col min="9994" max="9994" width="15.88671875" style="541" customWidth="1"/>
    <col min="9995" max="9995" width="11.6640625" style="541" customWidth="1"/>
    <col min="9996" max="9996" width="8.33203125" style="541" customWidth="1"/>
    <col min="9997" max="9997" width="16.5546875" style="541" customWidth="1"/>
    <col min="9998" max="10240" width="11.44140625" style="541"/>
    <col min="10241" max="10241" width="22.6640625" style="541" customWidth="1"/>
    <col min="10242" max="10242" width="15.44140625" style="541" customWidth="1"/>
    <col min="10243" max="10243" width="7.33203125" style="541" customWidth="1"/>
    <col min="10244" max="10244" width="11.44140625" style="541"/>
    <col min="10245" max="10245" width="5.6640625" style="541" customWidth="1"/>
    <col min="10246" max="10246" width="0" style="541" hidden="1" customWidth="1"/>
    <col min="10247" max="10247" width="9.5546875" style="541" customWidth="1"/>
    <col min="10248" max="10248" width="14" style="541" customWidth="1"/>
    <col min="10249" max="10249" width="16.33203125" style="541" customWidth="1"/>
    <col min="10250" max="10250" width="15.88671875" style="541" customWidth="1"/>
    <col min="10251" max="10251" width="11.6640625" style="541" customWidth="1"/>
    <col min="10252" max="10252" width="8.33203125" style="541" customWidth="1"/>
    <col min="10253" max="10253" width="16.5546875" style="541" customWidth="1"/>
    <col min="10254" max="10496" width="11.44140625" style="541"/>
    <col min="10497" max="10497" width="22.6640625" style="541" customWidth="1"/>
    <col min="10498" max="10498" width="15.44140625" style="541" customWidth="1"/>
    <col min="10499" max="10499" width="7.33203125" style="541" customWidth="1"/>
    <col min="10500" max="10500" width="11.44140625" style="541"/>
    <col min="10501" max="10501" width="5.6640625" style="541" customWidth="1"/>
    <col min="10502" max="10502" width="0" style="541" hidden="1" customWidth="1"/>
    <col min="10503" max="10503" width="9.5546875" style="541" customWidth="1"/>
    <col min="10504" max="10504" width="14" style="541" customWidth="1"/>
    <col min="10505" max="10505" width="16.33203125" style="541" customWidth="1"/>
    <col min="10506" max="10506" width="15.88671875" style="541" customWidth="1"/>
    <col min="10507" max="10507" width="11.6640625" style="541" customWidth="1"/>
    <col min="10508" max="10508" width="8.33203125" style="541" customWidth="1"/>
    <col min="10509" max="10509" width="16.5546875" style="541" customWidth="1"/>
    <col min="10510" max="10752" width="11.44140625" style="541"/>
    <col min="10753" max="10753" width="22.6640625" style="541" customWidth="1"/>
    <col min="10754" max="10754" width="15.44140625" style="541" customWidth="1"/>
    <col min="10755" max="10755" width="7.33203125" style="541" customWidth="1"/>
    <col min="10756" max="10756" width="11.44140625" style="541"/>
    <col min="10757" max="10757" width="5.6640625" style="541" customWidth="1"/>
    <col min="10758" max="10758" width="0" style="541" hidden="1" customWidth="1"/>
    <col min="10759" max="10759" width="9.5546875" style="541" customWidth="1"/>
    <col min="10760" max="10760" width="14" style="541" customWidth="1"/>
    <col min="10761" max="10761" width="16.33203125" style="541" customWidth="1"/>
    <col min="10762" max="10762" width="15.88671875" style="541" customWidth="1"/>
    <col min="10763" max="10763" width="11.6640625" style="541" customWidth="1"/>
    <col min="10764" max="10764" width="8.33203125" style="541" customWidth="1"/>
    <col min="10765" max="10765" width="16.5546875" style="541" customWidth="1"/>
    <col min="10766" max="11008" width="11.44140625" style="541"/>
    <col min="11009" max="11009" width="22.6640625" style="541" customWidth="1"/>
    <col min="11010" max="11010" width="15.44140625" style="541" customWidth="1"/>
    <col min="11011" max="11011" width="7.33203125" style="541" customWidth="1"/>
    <col min="11012" max="11012" width="11.44140625" style="541"/>
    <col min="11013" max="11013" width="5.6640625" style="541" customWidth="1"/>
    <col min="11014" max="11014" width="0" style="541" hidden="1" customWidth="1"/>
    <col min="11015" max="11015" width="9.5546875" style="541" customWidth="1"/>
    <col min="11016" max="11016" width="14" style="541" customWidth="1"/>
    <col min="11017" max="11017" width="16.33203125" style="541" customWidth="1"/>
    <col min="11018" max="11018" width="15.88671875" style="541" customWidth="1"/>
    <col min="11019" max="11019" width="11.6640625" style="541" customWidth="1"/>
    <col min="11020" max="11020" width="8.33203125" style="541" customWidth="1"/>
    <col min="11021" max="11021" width="16.5546875" style="541" customWidth="1"/>
    <col min="11022" max="11264" width="11.44140625" style="541"/>
    <col min="11265" max="11265" width="22.6640625" style="541" customWidth="1"/>
    <col min="11266" max="11266" width="15.44140625" style="541" customWidth="1"/>
    <col min="11267" max="11267" width="7.33203125" style="541" customWidth="1"/>
    <col min="11268" max="11268" width="11.44140625" style="541"/>
    <col min="11269" max="11269" width="5.6640625" style="541" customWidth="1"/>
    <col min="11270" max="11270" width="0" style="541" hidden="1" customWidth="1"/>
    <col min="11271" max="11271" width="9.5546875" style="541" customWidth="1"/>
    <col min="11272" max="11272" width="14" style="541" customWidth="1"/>
    <col min="11273" max="11273" width="16.33203125" style="541" customWidth="1"/>
    <col min="11274" max="11274" width="15.88671875" style="541" customWidth="1"/>
    <col min="11275" max="11275" width="11.6640625" style="541" customWidth="1"/>
    <col min="11276" max="11276" width="8.33203125" style="541" customWidth="1"/>
    <col min="11277" max="11277" width="16.5546875" style="541" customWidth="1"/>
    <col min="11278" max="11520" width="11.44140625" style="541"/>
    <col min="11521" max="11521" width="22.6640625" style="541" customWidth="1"/>
    <col min="11522" max="11522" width="15.44140625" style="541" customWidth="1"/>
    <col min="11523" max="11523" width="7.33203125" style="541" customWidth="1"/>
    <col min="11524" max="11524" width="11.44140625" style="541"/>
    <col min="11525" max="11525" width="5.6640625" style="541" customWidth="1"/>
    <col min="11526" max="11526" width="0" style="541" hidden="1" customWidth="1"/>
    <col min="11527" max="11527" width="9.5546875" style="541" customWidth="1"/>
    <col min="11528" max="11528" width="14" style="541" customWidth="1"/>
    <col min="11529" max="11529" width="16.33203125" style="541" customWidth="1"/>
    <col min="11530" max="11530" width="15.88671875" style="541" customWidth="1"/>
    <col min="11531" max="11531" width="11.6640625" style="541" customWidth="1"/>
    <col min="11532" max="11532" width="8.33203125" style="541" customWidth="1"/>
    <col min="11533" max="11533" width="16.5546875" style="541" customWidth="1"/>
    <col min="11534" max="11776" width="11.44140625" style="541"/>
    <col min="11777" max="11777" width="22.6640625" style="541" customWidth="1"/>
    <col min="11778" max="11778" width="15.44140625" style="541" customWidth="1"/>
    <col min="11779" max="11779" width="7.33203125" style="541" customWidth="1"/>
    <col min="11780" max="11780" width="11.44140625" style="541"/>
    <col min="11781" max="11781" width="5.6640625" style="541" customWidth="1"/>
    <col min="11782" max="11782" width="0" style="541" hidden="1" customWidth="1"/>
    <col min="11783" max="11783" width="9.5546875" style="541" customWidth="1"/>
    <col min="11784" max="11784" width="14" style="541" customWidth="1"/>
    <col min="11785" max="11785" width="16.33203125" style="541" customWidth="1"/>
    <col min="11786" max="11786" width="15.88671875" style="541" customWidth="1"/>
    <col min="11787" max="11787" width="11.6640625" style="541" customWidth="1"/>
    <col min="11788" max="11788" width="8.33203125" style="541" customWidth="1"/>
    <col min="11789" max="11789" width="16.5546875" style="541" customWidth="1"/>
    <col min="11790" max="12032" width="11.44140625" style="541"/>
    <col min="12033" max="12033" width="22.6640625" style="541" customWidth="1"/>
    <col min="12034" max="12034" width="15.44140625" style="541" customWidth="1"/>
    <col min="12035" max="12035" width="7.33203125" style="541" customWidth="1"/>
    <col min="12036" max="12036" width="11.44140625" style="541"/>
    <col min="12037" max="12037" width="5.6640625" style="541" customWidth="1"/>
    <col min="12038" max="12038" width="0" style="541" hidden="1" customWidth="1"/>
    <col min="12039" max="12039" width="9.5546875" style="541" customWidth="1"/>
    <col min="12040" max="12040" width="14" style="541" customWidth="1"/>
    <col min="12041" max="12041" width="16.33203125" style="541" customWidth="1"/>
    <col min="12042" max="12042" width="15.88671875" style="541" customWidth="1"/>
    <col min="12043" max="12043" width="11.6640625" style="541" customWidth="1"/>
    <col min="12044" max="12044" width="8.33203125" style="541" customWidth="1"/>
    <col min="12045" max="12045" width="16.5546875" style="541" customWidth="1"/>
    <col min="12046" max="12288" width="11.44140625" style="541"/>
    <col min="12289" max="12289" width="22.6640625" style="541" customWidth="1"/>
    <col min="12290" max="12290" width="15.44140625" style="541" customWidth="1"/>
    <col min="12291" max="12291" width="7.33203125" style="541" customWidth="1"/>
    <col min="12292" max="12292" width="11.44140625" style="541"/>
    <col min="12293" max="12293" width="5.6640625" style="541" customWidth="1"/>
    <col min="12294" max="12294" width="0" style="541" hidden="1" customWidth="1"/>
    <col min="12295" max="12295" width="9.5546875" style="541" customWidth="1"/>
    <col min="12296" max="12296" width="14" style="541" customWidth="1"/>
    <col min="12297" max="12297" width="16.33203125" style="541" customWidth="1"/>
    <col min="12298" max="12298" width="15.88671875" style="541" customWidth="1"/>
    <col min="12299" max="12299" width="11.6640625" style="541" customWidth="1"/>
    <col min="12300" max="12300" width="8.33203125" style="541" customWidth="1"/>
    <col min="12301" max="12301" width="16.5546875" style="541" customWidth="1"/>
    <col min="12302" max="12544" width="11.44140625" style="541"/>
    <col min="12545" max="12545" width="22.6640625" style="541" customWidth="1"/>
    <col min="12546" max="12546" width="15.44140625" style="541" customWidth="1"/>
    <col min="12547" max="12547" width="7.33203125" style="541" customWidth="1"/>
    <col min="12548" max="12548" width="11.44140625" style="541"/>
    <col min="12549" max="12549" width="5.6640625" style="541" customWidth="1"/>
    <col min="12550" max="12550" width="0" style="541" hidden="1" customWidth="1"/>
    <col min="12551" max="12551" width="9.5546875" style="541" customWidth="1"/>
    <col min="12552" max="12552" width="14" style="541" customWidth="1"/>
    <col min="12553" max="12553" width="16.33203125" style="541" customWidth="1"/>
    <col min="12554" max="12554" width="15.88671875" style="541" customWidth="1"/>
    <col min="12555" max="12555" width="11.6640625" style="541" customWidth="1"/>
    <col min="12556" max="12556" width="8.33203125" style="541" customWidth="1"/>
    <col min="12557" max="12557" width="16.5546875" style="541" customWidth="1"/>
    <col min="12558" max="12800" width="11.44140625" style="541"/>
    <col min="12801" max="12801" width="22.6640625" style="541" customWidth="1"/>
    <col min="12802" max="12802" width="15.44140625" style="541" customWidth="1"/>
    <col min="12803" max="12803" width="7.33203125" style="541" customWidth="1"/>
    <col min="12804" max="12804" width="11.44140625" style="541"/>
    <col min="12805" max="12805" width="5.6640625" style="541" customWidth="1"/>
    <col min="12806" max="12806" width="0" style="541" hidden="1" customWidth="1"/>
    <col min="12807" max="12807" width="9.5546875" style="541" customWidth="1"/>
    <col min="12808" max="12808" width="14" style="541" customWidth="1"/>
    <col min="12809" max="12809" width="16.33203125" style="541" customWidth="1"/>
    <col min="12810" max="12810" width="15.88671875" style="541" customWidth="1"/>
    <col min="12811" max="12811" width="11.6640625" style="541" customWidth="1"/>
    <col min="12812" max="12812" width="8.33203125" style="541" customWidth="1"/>
    <col min="12813" max="12813" width="16.5546875" style="541" customWidth="1"/>
    <col min="12814" max="13056" width="11.44140625" style="541"/>
    <col min="13057" max="13057" width="22.6640625" style="541" customWidth="1"/>
    <col min="13058" max="13058" width="15.44140625" style="541" customWidth="1"/>
    <col min="13059" max="13059" width="7.33203125" style="541" customWidth="1"/>
    <col min="13060" max="13060" width="11.44140625" style="541"/>
    <col min="13061" max="13061" width="5.6640625" style="541" customWidth="1"/>
    <col min="13062" max="13062" width="0" style="541" hidden="1" customWidth="1"/>
    <col min="13063" max="13063" width="9.5546875" style="541" customWidth="1"/>
    <col min="13064" max="13064" width="14" style="541" customWidth="1"/>
    <col min="13065" max="13065" width="16.33203125" style="541" customWidth="1"/>
    <col min="13066" max="13066" width="15.88671875" style="541" customWidth="1"/>
    <col min="13067" max="13067" width="11.6640625" style="541" customWidth="1"/>
    <col min="13068" max="13068" width="8.33203125" style="541" customWidth="1"/>
    <col min="13069" max="13069" width="16.5546875" style="541" customWidth="1"/>
    <col min="13070" max="13312" width="11.44140625" style="541"/>
    <col min="13313" max="13313" width="22.6640625" style="541" customWidth="1"/>
    <col min="13314" max="13314" width="15.44140625" style="541" customWidth="1"/>
    <col min="13315" max="13315" width="7.33203125" style="541" customWidth="1"/>
    <col min="13316" max="13316" width="11.44140625" style="541"/>
    <col min="13317" max="13317" width="5.6640625" style="541" customWidth="1"/>
    <col min="13318" max="13318" width="0" style="541" hidden="1" customWidth="1"/>
    <col min="13319" max="13319" width="9.5546875" style="541" customWidth="1"/>
    <col min="13320" max="13320" width="14" style="541" customWidth="1"/>
    <col min="13321" max="13321" width="16.33203125" style="541" customWidth="1"/>
    <col min="13322" max="13322" width="15.88671875" style="541" customWidth="1"/>
    <col min="13323" max="13323" width="11.6640625" style="541" customWidth="1"/>
    <col min="13324" max="13324" width="8.33203125" style="541" customWidth="1"/>
    <col min="13325" max="13325" width="16.5546875" style="541" customWidth="1"/>
    <col min="13326" max="13568" width="11.44140625" style="541"/>
    <col min="13569" max="13569" width="22.6640625" style="541" customWidth="1"/>
    <col min="13570" max="13570" width="15.44140625" style="541" customWidth="1"/>
    <col min="13571" max="13571" width="7.33203125" style="541" customWidth="1"/>
    <col min="13572" max="13572" width="11.44140625" style="541"/>
    <col min="13573" max="13573" width="5.6640625" style="541" customWidth="1"/>
    <col min="13574" max="13574" width="0" style="541" hidden="1" customWidth="1"/>
    <col min="13575" max="13575" width="9.5546875" style="541" customWidth="1"/>
    <col min="13576" max="13576" width="14" style="541" customWidth="1"/>
    <col min="13577" max="13577" width="16.33203125" style="541" customWidth="1"/>
    <col min="13578" max="13578" width="15.88671875" style="541" customWidth="1"/>
    <col min="13579" max="13579" width="11.6640625" style="541" customWidth="1"/>
    <col min="13580" max="13580" width="8.33203125" style="541" customWidth="1"/>
    <col min="13581" max="13581" width="16.5546875" style="541" customWidth="1"/>
    <col min="13582" max="13824" width="11.44140625" style="541"/>
    <col min="13825" max="13825" width="22.6640625" style="541" customWidth="1"/>
    <col min="13826" max="13826" width="15.44140625" style="541" customWidth="1"/>
    <col min="13827" max="13827" width="7.33203125" style="541" customWidth="1"/>
    <col min="13828" max="13828" width="11.44140625" style="541"/>
    <col min="13829" max="13829" width="5.6640625" style="541" customWidth="1"/>
    <col min="13830" max="13830" width="0" style="541" hidden="1" customWidth="1"/>
    <col min="13831" max="13831" width="9.5546875" style="541" customWidth="1"/>
    <col min="13832" max="13832" width="14" style="541" customWidth="1"/>
    <col min="13833" max="13833" width="16.33203125" style="541" customWidth="1"/>
    <col min="13834" max="13834" width="15.88671875" style="541" customWidth="1"/>
    <col min="13835" max="13835" width="11.6640625" style="541" customWidth="1"/>
    <col min="13836" max="13836" width="8.33203125" style="541" customWidth="1"/>
    <col min="13837" max="13837" width="16.5546875" style="541" customWidth="1"/>
    <col min="13838" max="14080" width="11.44140625" style="541"/>
    <col min="14081" max="14081" width="22.6640625" style="541" customWidth="1"/>
    <col min="14082" max="14082" width="15.44140625" style="541" customWidth="1"/>
    <col min="14083" max="14083" width="7.33203125" style="541" customWidth="1"/>
    <col min="14084" max="14084" width="11.44140625" style="541"/>
    <col min="14085" max="14085" width="5.6640625" style="541" customWidth="1"/>
    <col min="14086" max="14086" width="0" style="541" hidden="1" customWidth="1"/>
    <col min="14087" max="14087" width="9.5546875" style="541" customWidth="1"/>
    <col min="14088" max="14088" width="14" style="541" customWidth="1"/>
    <col min="14089" max="14089" width="16.33203125" style="541" customWidth="1"/>
    <col min="14090" max="14090" width="15.88671875" style="541" customWidth="1"/>
    <col min="14091" max="14091" width="11.6640625" style="541" customWidth="1"/>
    <col min="14092" max="14092" width="8.33203125" style="541" customWidth="1"/>
    <col min="14093" max="14093" width="16.5546875" style="541" customWidth="1"/>
    <col min="14094" max="14336" width="11.44140625" style="541"/>
    <col min="14337" max="14337" width="22.6640625" style="541" customWidth="1"/>
    <col min="14338" max="14338" width="15.44140625" style="541" customWidth="1"/>
    <col min="14339" max="14339" width="7.33203125" style="541" customWidth="1"/>
    <col min="14340" max="14340" width="11.44140625" style="541"/>
    <col min="14341" max="14341" width="5.6640625" style="541" customWidth="1"/>
    <col min="14342" max="14342" width="0" style="541" hidden="1" customWidth="1"/>
    <col min="14343" max="14343" width="9.5546875" style="541" customWidth="1"/>
    <col min="14344" max="14344" width="14" style="541" customWidth="1"/>
    <col min="14345" max="14345" width="16.33203125" style="541" customWidth="1"/>
    <col min="14346" max="14346" width="15.88671875" style="541" customWidth="1"/>
    <col min="14347" max="14347" width="11.6640625" style="541" customWidth="1"/>
    <col min="14348" max="14348" width="8.33203125" style="541" customWidth="1"/>
    <col min="14349" max="14349" width="16.5546875" style="541" customWidth="1"/>
    <col min="14350" max="14592" width="11.44140625" style="541"/>
    <col min="14593" max="14593" width="22.6640625" style="541" customWidth="1"/>
    <col min="14594" max="14594" width="15.44140625" style="541" customWidth="1"/>
    <col min="14595" max="14595" width="7.33203125" style="541" customWidth="1"/>
    <col min="14596" max="14596" width="11.44140625" style="541"/>
    <col min="14597" max="14597" width="5.6640625" style="541" customWidth="1"/>
    <col min="14598" max="14598" width="0" style="541" hidden="1" customWidth="1"/>
    <col min="14599" max="14599" width="9.5546875" style="541" customWidth="1"/>
    <col min="14600" max="14600" width="14" style="541" customWidth="1"/>
    <col min="14601" max="14601" width="16.33203125" style="541" customWidth="1"/>
    <col min="14602" max="14602" width="15.88671875" style="541" customWidth="1"/>
    <col min="14603" max="14603" width="11.6640625" style="541" customWidth="1"/>
    <col min="14604" max="14604" width="8.33203125" style="541" customWidth="1"/>
    <col min="14605" max="14605" width="16.5546875" style="541" customWidth="1"/>
    <col min="14606" max="14848" width="11.44140625" style="541"/>
    <col min="14849" max="14849" width="22.6640625" style="541" customWidth="1"/>
    <col min="14850" max="14850" width="15.44140625" style="541" customWidth="1"/>
    <col min="14851" max="14851" width="7.33203125" style="541" customWidth="1"/>
    <col min="14852" max="14852" width="11.44140625" style="541"/>
    <col min="14853" max="14853" width="5.6640625" style="541" customWidth="1"/>
    <col min="14854" max="14854" width="0" style="541" hidden="1" customWidth="1"/>
    <col min="14855" max="14855" width="9.5546875" style="541" customWidth="1"/>
    <col min="14856" max="14856" width="14" style="541" customWidth="1"/>
    <col min="14857" max="14857" width="16.33203125" style="541" customWidth="1"/>
    <col min="14858" max="14858" width="15.88671875" style="541" customWidth="1"/>
    <col min="14859" max="14859" width="11.6640625" style="541" customWidth="1"/>
    <col min="14860" max="14860" width="8.33203125" style="541" customWidth="1"/>
    <col min="14861" max="14861" width="16.5546875" style="541" customWidth="1"/>
    <col min="14862" max="15104" width="11.44140625" style="541"/>
    <col min="15105" max="15105" width="22.6640625" style="541" customWidth="1"/>
    <col min="15106" max="15106" width="15.44140625" style="541" customWidth="1"/>
    <col min="15107" max="15107" width="7.33203125" style="541" customWidth="1"/>
    <col min="15108" max="15108" width="11.44140625" style="541"/>
    <col min="15109" max="15109" width="5.6640625" style="541" customWidth="1"/>
    <col min="15110" max="15110" width="0" style="541" hidden="1" customWidth="1"/>
    <col min="15111" max="15111" width="9.5546875" style="541" customWidth="1"/>
    <col min="15112" max="15112" width="14" style="541" customWidth="1"/>
    <col min="15113" max="15113" width="16.33203125" style="541" customWidth="1"/>
    <col min="15114" max="15114" width="15.88671875" style="541" customWidth="1"/>
    <col min="15115" max="15115" width="11.6640625" style="541" customWidth="1"/>
    <col min="15116" max="15116" width="8.33203125" style="541" customWidth="1"/>
    <col min="15117" max="15117" width="16.5546875" style="541" customWidth="1"/>
    <col min="15118" max="15360" width="11.44140625" style="541"/>
    <col min="15361" max="15361" width="22.6640625" style="541" customWidth="1"/>
    <col min="15362" max="15362" width="15.44140625" style="541" customWidth="1"/>
    <col min="15363" max="15363" width="7.33203125" style="541" customWidth="1"/>
    <col min="15364" max="15364" width="11.44140625" style="541"/>
    <col min="15365" max="15365" width="5.6640625" style="541" customWidth="1"/>
    <col min="15366" max="15366" width="0" style="541" hidden="1" customWidth="1"/>
    <col min="15367" max="15367" width="9.5546875" style="541" customWidth="1"/>
    <col min="15368" max="15368" width="14" style="541" customWidth="1"/>
    <col min="15369" max="15369" width="16.33203125" style="541" customWidth="1"/>
    <col min="15370" max="15370" width="15.88671875" style="541" customWidth="1"/>
    <col min="15371" max="15371" width="11.6640625" style="541" customWidth="1"/>
    <col min="15372" max="15372" width="8.33203125" style="541" customWidth="1"/>
    <col min="15373" max="15373" width="16.5546875" style="541" customWidth="1"/>
    <col min="15374" max="15616" width="11.44140625" style="541"/>
    <col min="15617" max="15617" width="22.6640625" style="541" customWidth="1"/>
    <col min="15618" max="15618" width="15.44140625" style="541" customWidth="1"/>
    <col min="15619" max="15619" width="7.33203125" style="541" customWidth="1"/>
    <col min="15620" max="15620" width="11.44140625" style="541"/>
    <col min="15621" max="15621" width="5.6640625" style="541" customWidth="1"/>
    <col min="15622" max="15622" width="0" style="541" hidden="1" customWidth="1"/>
    <col min="15623" max="15623" width="9.5546875" style="541" customWidth="1"/>
    <col min="15624" max="15624" width="14" style="541" customWidth="1"/>
    <col min="15625" max="15625" width="16.33203125" style="541" customWidth="1"/>
    <col min="15626" max="15626" width="15.88671875" style="541" customWidth="1"/>
    <col min="15627" max="15627" width="11.6640625" style="541" customWidth="1"/>
    <col min="15628" max="15628" width="8.33203125" style="541" customWidth="1"/>
    <col min="15629" max="15629" width="16.5546875" style="541" customWidth="1"/>
    <col min="15630" max="15872" width="11.44140625" style="541"/>
    <col min="15873" max="15873" width="22.6640625" style="541" customWidth="1"/>
    <col min="15874" max="15874" width="15.44140625" style="541" customWidth="1"/>
    <col min="15875" max="15875" width="7.33203125" style="541" customWidth="1"/>
    <col min="15876" max="15876" width="11.44140625" style="541"/>
    <col min="15877" max="15877" width="5.6640625" style="541" customWidth="1"/>
    <col min="15878" max="15878" width="0" style="541" hidden="1" customWidth="1"/>
    <col min="15879" max="15879" width="9.5546875" style="541" customWidth="1"/>
    <col min="15880" max="15880" width="14" style="541" customWidth="1"/>
    <col min="15881" max="15881" width="16.33203125" style="541" customWidth="1"/>
    <col min="15882" max="15882" width="15.88671875" style="541" customWidth="1"/>
    <col min="15883" max="15883" width="11.6640625" style="541" customWidth="1"/>
    <col min="15884" max="15884" width="8.33203125" style="541" customWidth="1"/>
    <col min="15885" max="15885" width="16.5546875" style="541" customWidth="1"/>
    <col min="15886" max="16128" width="11.44140625" style="541"/>
    <col min="16129" max="16129" width="22.6640625" style="541" customWidth="1"/>
    <col min="16130" max="16130" width="15.44140625" style="541" customWidth="1"/>
    <col min="16131" max="16131" width="7.33203125" style="541" customWidth="1"/>
    <col min="16132" max="16132" width="11.44140625" style="541"/>
    <col min="16133" max="16133" width="5.6640625" style="541" customWidth="1"/>
    <col min="16134" max="16134" width="0" style="541" hidden="1" customWidth="1"/>
    <col min="16135" max="16135" width="9.5546875" style="541" customWidth="1"/>
    <col min="16136" max="16136" width="14" style="541" customWidth="1"/>
    <col min="16137" max="16137" width="16.33203125" style="541" customWidth="1"/>
    <col min="16138" max="16138" width="15.88671875" style="541" customWidth="1"/>
    <col min="16139" max="16139" width="11.6640625" style="541" customWidth="1"/>
    <col min="16140" max="16140" width="8.33203125" style="541" customWidth="1"/>
    <col min="16141" max="16141" width="16.5546875" style="541" customWidth="1"/>
    <col min="16142" max="16384" width="11.44140625" style="541"/>
  </cols>
  <sheetData>
    <row r="1" spans="1:13" s="498" customFormat="1">
      <c r="A1" s="690"/>
      <c r="B1" s="693"/>
      <c r="C1" s="694"/>
      <c r="D1" s="694"/>
      <c r="E1" s="694"/>
      <c r="F1" s="694"/>
      <c r="G1" s="694"/>
      <c r="H1" s="694"/>
      <c r="I1" s="695"/>
      <c r="J1" s="702" t="s">
        <v>1017</v>
      </c>
      <c r="K1" s="709" t="s">
        <v>2304</v>
      </c>
      <c r="L1" s="710"/>
      <c r="M1" s="711"/>
    </row>
    <row r="2" spans="1:13" s="498" customFormat="1">
      <c r="A2" s="691"/>
      <c r="B2" s="715" t="s">
        <v>1018</v>
      </c>
      <c r="C2" s="716"/>
      <c r="D2" s="716"/>
      <c r="E2" s="716"/>
      <c r="F2" s="716"/>
      <c r="G2" s="716"/>
      <c r="H2" s="716"/>
      <c r="I2" s="717"/>
      <c r="J2" s="703"/>
      <c r="K2" s="712"/>
      <c r="L2" s="713"/>
      <c r="M2" s="714"/>
    </row>
    <row r="3" spans="1:13" s="498" customFormat="1">
      <c r="A3" s="691"/>
      <c r="B3" s="696" t="s">
        <v>2305</v>
      </c>
      <c r="C3" s="697"/>
      <c r="D3" s="697"/>
      <c r="E3" s="697"/>
      <c r="F3" s="697"/>
      <c r="G3" s="697"/>
      <c r="H3" s="697"/>
      <c r="I3" s="698"/>
      <c r="J3" s="707" t="s">
        <v>1019</v>
      </c>
      <c r="K3" s="719">
        <v>1</v>
      </c>
      <c r="L3" s="720"/>
      <c r="M3" s="721"/>
    </row>
    <row r="4" spans="1:13" s="498" customFormat="1">
      <c r="A4" s="691"/>
      <c r="B4" s="696" t="s">
        <v>2306</v>
      </c>
      <c r="C4" s="697"/>
      <c r="D4" s="697"/>
      <c r="E4" s="697"/>
      <c r="F4" s="697"/>
      <c r="G4" s="697"/>
      <c r="H4" s="697"/>
      <c r="I4" s="698"/>
      <c r="J4" s="718"/>
      <c r="K4" s="722"/>
      <c r="L4" s="723"/>
      <c r="M4" s="724"/>
    </row>
    <row r="5" spans="1:13" s="498" customFormat="1">
      <c r="A5" s="691"/>
      <c r="B5" s="704" t="s">
        <v>2307</v>
      </c>
      <c r="C5" s="705"/>
      <c r="D5" s="705"/>
      <c r="E5" s="705"/>
      <c r="F5" s="705"/>
      <c r="G5" s="705"/>
      <c r="H5" s="705"/>
      <c r="I5" s="706"/>
      <c r="J5" s="707" t="s">
        <v>1020</v>
      </c>
      <c r="K5" s="725"/>
      <c r="L5" s="725" t="s">
        <v>1021</v>
      </c>
      <c r="M5" s="727"/>
    </row>
    <row r="6" spans="1:13" s="498" customFormat="1" ht="13.5" customHeight="1" thickBot="1">
      <c r="A6" s="692"/>
      <c r="B6" s="699"/>
      <c r="C6" s="700"/>
      <c r="D6" s="700"/>
      <c r="E6" s="700"/>
      <c r="F6" s="700"/>
      <c r="G6" s="700"/>
      <c r="H6" s="700"/>
      <c r="I6" s="701"/>
      <c r="J6" s="708"/>
      <c r="K6" s="726"/>
      <c r="L6" s="726"/>
      <c r="M6" s="728"/>
    </row>
    <row r="7" spans="1:13" s="503" customFormat="1" ht="8.4" thickBot="1">
      <c r="A7" s="499"/>
      <c r="B7" s="500"/>
      <c r="C7" s="500"/>
      <c r="D7" s="500"/>
      <c r="E7" s="500"/>
      <c r="F7" s="500"/>
      <c r="G7" s="500"/>
      <c r="H7" s="500"/>
      <c r="I7" s="500"/>
      <c r="J7" s="500"/>
      <c r="K7" s="501"/>
      <c r="L7" s="501"/>
      <c r="M7" s="502"/>
    </row>
    <row r="8" spans="1:13" s="498" customFormat="1" ht="21.9" customHeight="1">
      <c r="A8" s="504"/>
      <c r="B8" s="505"/>
      <c r="C8" s="505"/>
      <c r="D8" s="505"/>
      <c r="E8" s="505"/>
      <c r="F8" s="505"/>
      <c r="G8" s="506"/>
      <c r="H8" s="505"/>
      <c r="I8" s="505"/>
      <c r="J8" s="507" t="s">
        <v>1022</v>
      </c>
      <c r="K8" s="508"/>
      <c r="L8" s="508"/>
      <c r="M8" s="509"/>
    </row>
    <row r="9" spans="1:13" s="516" customFormat="1" ht="10.199999999999999">
      <c r="A9" s="510"/>
      <c r="B9" s="511"/>
      <c r="C9" s="511"/>
      <c r="D9" s="511"/>
      <c r="E9" s="511"/>
      <c r="F9" s="511"/>
      <c r="G9" s="512"/>
      <c r="H9" s="511"/>
      <c r="I9" s="511"/>
      <c r="J9" s="513"/>
      <c r="K9" s="514" t="s">
        <v>2308</v>
      </c>
      <c r="L9" s="514" t="s">
        <v>2309</v>
      </c>
      <c r="M9" s="515" t="s">
        <v>2310</v>
      </c>
    </row>
    <row r="10" spans="1:13" s="498" customFormat="1" ht="27.75" customHeight="1">
      <c r="A10" s="687" t="s">
        <v>2311</v>
      </c>
      <c r="B10" s="688"/>
      <c r="C10" s="688"/>
      <c r="D10" s="688"/>
      <c r="E10" s="517" t="s">
        <v>2312</v>
      </c>
      <c r="F10" s="518"/>
      <c r="H10" s="689" t="s">
        <v>2313</v>
      </c>
      <c r="I10" s="689"/>
      <c r="J10" s="519" t="s">
        <v>2312</v>
      </c>
      <c r="K10" s="520"/>
      <c r="L10" s="520"/>
      <c r="M10" s="521"/>
    </row>
    <row r="11" spans="1:13" s="498" customFormat="1" ht="24" customHeight="1">
      <c r="A11" s="522" t="s">
        <v>1023</v>
      </c>
      <c r="B11" s="523"/>
      <c r="C11" s="686"/>
      <c r="D11" s="686"/>
      <c r="E11" s="524"/>
      <c r="F11" s="524"/>
      <c r="G11" s="525"/>
      <c r="I11" s="526" t="s">
        <v>1024</v>
      </c>
      <c r="J11" s="523"/>
      <c r="K11" s="527"/>
      <c r="L11" s="527"/>
      <c r="M11" s="528"/>
    </row>
    <row r="12" spans="1:13" s="498" customFormat="1" ht="13.8" thickBot="1">
      <c r="A12" s="529"/>
      <c r="B12" s="530"/>
      <c r="C12" s="531"/>
      <c r="D12" s="531"/>
      <c r="E12" s="531"/>
      <c r="F12" s="531"/>
      <c r="G12" s="530"/>
      <c r="H12" s="531"/>
      <c r="I12" s="530"/>
      <c r="J12" s="531"/>
      <c r="K12" s="729"/>
      <c r="L12" s="729"/>
      <c r="M12" s="730"/>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0.199999999999999">
      <c r="A25" s="557"/>
      <c r="B25" s="558"/>
      <c r="C25" s="559"/>
      <c r="D25" s="559"/>
      <c r="E25" s="731" t="s">
        <v>2308</v>
      </c>
      <c r="F25" s="731"/>
      <c r="G25" s="731"/>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3.8">
      <c r="A27" s="732" t="s">
        <v>1026</v>
      </c>
      <c r="B27" s="733"/>
      <c r="C27" s="733"/>
      <c r="D27" s="733"/>
      <c r="E27" s="733"/>
      <c r="F27" s="733"/>
      <c r="G27" s="733"/>
      <c r="H27" s="733"/>
      <c r="I27" s="733"/>
      <c r="J27" s="733"/>
      <c r="K27" s="733"/>
      <c r="L27" s="733"/>
      <c r="M27" s="734"/>
    </row>
    <row r="28" spans="1:13" ht="13.8" thickBot="1">
      <c r="A28" s="564"/>
      <c r="B28" s="565"/>
      <c r="C28" s="565"/>
      <c r="D28" s="565"/>
      <c r="E28" s="565"/>
      <c r="F28" s="565"/>
      <c r="G28" s="565"/>
      <c r="H28" s="565"/>
      <c r="I28" s="565"/>
      <c r="J28" s="565"/>
      <c r="K28" s="565"/>
      <c r="L28" s="565"/>
      <c r="M28" s="566"/>
    </row>
    <row r="29" spans="1:13" ht="26.4">
      <c r="A29" s="567" t="s">
        <v>1027</v>
      </c>
      <c r="B29" s="735" t="s">
        <v>1028</v>
      </c>
      <c r="C29" s="736"/>
      <c r="D29" s="736"/>
      <c r="E29" s="736"/>
      <c r="F29" s="736"/>
      <c r="G29" s="736"/>
      <c r="H29" s="736"/>
      <c r="I29" s="737"/>
      <c r="J29" s="568" t="s">
        <v>2321</v>
      </c>
      <c r="K29" s="738" t="s">
        <v>1029</v>
      </c>
      <c r="L29" s="739"/>
      <c r="M29" s="567" t="s">
        <v>1030</v>
      </c>
    </row>
    <row r="30" spans="1:13" ht="13.8" thickBot="1">
      <c r="A30" s="569"/>
      <c r="B30" s="570"/>
      <c r="C30" s="571"/>
      <c r="D30" s="571"/>
      <c r="E30" s="571"/>
      <c r="F30" s="571"/>
      <c r="G30" s="571"/>
      <c r="H30" s="571"/>
      <c r="I30" s="571"/>
      <c r="J30" s="572"/>
      <c r="K30" s="740"/>
      <c r="L30" s="741"/>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42" t="s">
        <v>1028</v>
      </c>
      <c r="B34" s="743"/>
      <c r="C34" s="743"/>
      <c r="D34" s="743"/>
      <c r="E34" s="743"/>
      <c r="F34" s="743"/>
      <c r="G34" s="744"/>
      <c r="H34" s="745" t="s">
        <v>1032</v>
      </c>
      <c r="I34" s="746"/>
      <c r="J34" s="580" t="s">
        <v>1033</v>
      </c>
      <c r="K34" s="747" t="s">
        <v>1034</v>
      </c>
      <c r="L34" s="744"/>
      <c r="M34" s="581" t="s">
        <v>1035</v>
      </c>
    </row>
    <row r="35" spans="1:13" s="582" customFormat="1" ht="11.4">
      <c r="A35" s="748"/>
      <c r="B35" s="749"/>
      <c r="C35" s="749"/>
      <c r="D35" s="749"/>
      <c r="E35" s="749"/>
      <c r="F35" s="749"/>
      <c r="G35" s="750"/>
      <c r="H35" s="751"/>
      <c r="I35" s="752"/>
      <c r="J35" s="583"/>
      <c r="K35" s="753"/>
      <c r="L35" s="750"/>
      <c r="M35" s="584"/>
    </row>
    <row r="36" spans="1:13" s="582" customFormat="1" ht="12" thickBot="1">
      <c r="A36" s="754"/>
      <c r="B36" s="755"/>
      <c r="C36" s="755"/>
      <c r="D36" s="755"/>
      <c r="E36" s="755"/>
      <c r="F36" s="755"/>
      <c r="G36" s="756"/>
      <c r="H36" s="757"/>
      <c r="I36" s="758"/>
      <c r="J36" s="585"/>
      <c r="K36" s="759"/>
      <c r="L36" s="756"/>
      <c r="M36" s="586"/>
    </row>
    <row r="37" spans="1:13" s="582" customFormat="1" ht="12.6" thickBot="1">
      <c r="A37" s="760" t="s">
        <v>1037</v>
      </c>
      <c r="B37" s="761"/>
      <c r="C37" s="761"/>
      <c r="D37" s="761"/>
      <c r="E37" s="761"/>
      <c r="F37" s="761"/>
      <c r="G37" s="761"/>
      <c r="H37" s="761"/>
      <c r="I37" s="761"/>
      <c r="J37" s="761"/>
      <c r="K37" s="761"/>
      <c r="L37" s="762"/>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42" t="s">
        <v>1028</v>
      </c>
      <c r="B41" s="743"/>
      <c r="C41" s="743"/>
      <c r="D41" s="743"/>
      <c r="E41" s="743"/>
      <c r="F41" s="743"/>
      <c r="G41" s="743"/>
      <c r="H41" s="744"/>
      <c r="I41" s="596" t="s">
        <v>1029</v>
      </c>
      <c r="J41" s="580" t="s">
        <v>1030</v>
      </c>
      <c r="K41" s="747" t="s">
        <v>1039</v>
      </c>
      <c r="L41" s="744"/>
      <c r="M41" s="581" t="s">
        <v>1035</v>
      </c>
    </row>
    <row r="42" spans="1:13" s="582" customFormat="1" ht="11.4">
      <c r="A42" s="763"/>
      <c r="B42" s="764"/>
      <c r="C42" s="764"/>
      <c r="D42" s="764"/>
      <c r="E42" s="764"/>
      <c r="F42" s="764"/>
      <c r="G42" s="764"/>
      <c r="H42" s="752"/>
      <c r="I42" s="597"/>
      <c r="J42" s="583"/>
      <c r="K42" s="753"/>
      <c r="L42" s="750"/>
      <c r="M42" s="584"/>
    </row>
    <row r="43" spans="1:13" s="582" customFormat="1" ht="12" thickBot="1">
      <c r="A43" s="765"/>
      <c r="B43" s="766"/>
      <c r="C43" s="766"/>
      <c r="D43" s="766"/>
      <c r="E43" s="766"/>
      <c r="F43" s="766"/>
      <c r="G43" s="766"/>
      <c r="H43" s="758"/>
      <c r="I43" s="598"/>
      <c r="J43" s="599"/>
      <c r="K43" s="759"/>
      <c r="L43" s="756"/>
      <c r="M43" s="600"/>
    </row>
    <row r="44" spans="1:13" s="582" customFormat="1" ht="12.6" thickBot="1">
      <c r="A44" s="760" t="s">
        <v>1037</v>
      </c>
      <c r="B44" s="761"/>
      <c r="C44" s="761"/>
      <c r="D44" s="761"/>
      <c r="E44" s="761"/>
      <c r="F44" s="761"/>
      <c r="G44" s="761"/>
      <c r="H44" s="761"/>
      <c r="I44" s="761"/>
      <c r="J44" s="761"/>
      <c r="K44" s="761"/>
      <c r="L44" s="762"/>
      <c r="M44" s="587">
        <v>0</v>
      </c>
    </row>
    <row r="45" spans="1:13" s="582" customFormat="1" ht="11.4">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67" t="s">
        <v>1041</v>
      </c>
      <c r="B48" s="768"/>
      <c r="C48" s="768"/>
      <c r="D48" s="768"/>
      <c r="E48" s="769"/>
      <c r="F48" s="603"/>
      <c r="G48" s="604" t="s">
        <v>1029</v>
      </c>
      <c r="H48" s="605" t="s">
        <v>1042</v>
      </c>
      <c r="I48" s="606" t="s">
        <v>2339</v>
      </c>
      <c r="J48" s="605" t="s">
        <v>2340</v>
      </c>
      <c r="K48" s="770" t="s">
        <v>1045</v>
      </c>
      <c r="L48" s="769"/>
      <c r="M48" s="607" t="s">
        <v>1035</v>
      </c>
    </row>
    <row r="49" spans="1:13" s="582" customFormat="1" ht="11.4">
      <c r="A49" s="608"/>
      <c r="B49" s="609"/>
      <c r="C49" s="609"/>
      <c r="D49" s="609"/>
      <c r="E49" s="609"/>
      <c r="F49" s="609"/>
      <c r="G49" s="610"/>
      <c r="H49" s="583"/>
      <c r="I49" s="597"/>
      <c r="J49" s="583"/>
      <c r="K49" s="753"/>
      <c r="L49" s="750"/>
      <c r="M49" s="584"/>
    </row>
    <row r="50" spans="1:13" s="582" customFormat="1" ht="12" thickBot="1">
      <c r="A50" s="611"/>
      <c r="B50" s="612"/>
      <c r="C50" s="612"/>
      <c r="D50" s="612"/>
      <c r="E50" s="612"/>
      <c r="F50" s="612"/>
      <c r="G50" s="613"/>
      <c r="H50" s="585"/>
      <c r="I50" s="595"/>
      <c r="J50" s="585"/>
      <c r="K50" s="759"/>
      <c r="L50" s="756"/>
      <c r="M50" s="586"/>
    </row>
    <row r="51" spans="1:13" s="582" customFormat="1" ht="12.6" thickBot="1">
      <c r="A51" s="771" t="s">
        <v>1037</v>
      </c>
      <c r="B51" s="772"/>
      <c r="C51" s="772"/>
      <c r="D51" s="772"/>
      <c r="E51" s="772"/>
      <c r="F51" s="772"/>
      <c r="G51" s="772"/>
      <c r="H51" s="772"/>
      <c r="I51" s="772"/>
      <c r="J51" s="772"/>
      <c r="K51" s="772"/>
      <c r="L51" s="773"/>
      <c r="M51" s="614">
        <v>0</v>
      </c>
    </row>
    <row r="52" spans="1:13" s="582" customFormat="1" ht="11.4">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67" t="s">
        <v>1028</v>
      </c>
      <c r="B55" s="768"/>
      <c r="C55" s="768"/>
      <c r="D55" s="768"/>
      <c r="E55" s="768"/>
      <c r="F55" s="768"/>
      <c r="G55" s="769"/>
      <c r="H55" s="604" t="s">
        <v>1048</v>
      </c>
      <c r="I55" s="606" t="s">
        <v>1049</v>
      </c>
      <c r="J55" s="605" t="s">
        <v>1050</v>
      </c>
      <c r="K55" s="774" t="s">
        <v>1034</v>
      </c>
      <c r="L55" s="775"/>
      <c r="M55" s="615" t="s">
        <v>1035</v>
      </c>
    </row>
    <row r="56" spans="1:13" s="582" customFormat="1" ht="11.4">
      <c r="A56" s="763"/>
      <c r="B56" s="764"/>
      <c r="C56" s="764"/>
      <c r="D56" s="764"/>
      <c r="E56" s="764"/>
      <c r="F56" s="764"/>
      <c r="G56" s="764"/>
      <c r="H56" s="583"/>
      <c r="I56" s="597"/>
      <c r="J56" s="583"/>
      <c r="K56" s="753"/>
      <c r="L56" s="750"/>
      <c r="M56" s="584"/>
    </row>
    <row r="57" spans="1:13" s="582" customFormat="1" ht="12" thickBot="1">
      <c r="A57" s="765"/>
      <c r="B57" s="766"/>
      <c r="C57" s="766"/>
      <c r="D57" s="766"/>
      <c r="E57" s="766"/>
      <c r="F57" s="766"/>
      <c r="G57" s="766"/>
      <c r="H57" s="585"/>
      <c r="I57" s="595"/>
      <c r="J57" s="585"/>
      <c r="K57" s="759"/>
      <c r="L57" s="756"/>
      <c r="M57" s="586"/>
    </row>
    <row r="58" spans="1:13" s="582" customFormat="1" ht="12.6" thickBot="1">
      <c r="A58" s="760" t="s">
        <v>1037</v>
      </c>
      <c r="B58" s="761"/>
      <c r="C58" s="761"/>
      <c r="D58" s="761"/>
      <c r="E58" s="761"/>
      <c r="F58" s="761"/>
      <c r="G58" s="761"/>
      <c r="H58" s="761"/>
      <c r="I58" s="761"/>
      <c r="J58" s="761"/>
      <c r="K58" s="761"/>
      <c r="L58" s="762"/>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ht="12.6" thickBot="1">
      <c r="A60" s="760" t="s">
        <v>1051</v>
      </c>
      <c r="B60" s="761"/>
      <c r="C60" s="761"/>
      <c r="D60" s="761"/>
      <c r="E60" s="761"/>
      <c r="F60" s="761"/>
      <c r="G60" s="761"/>
      <c r="H60" s="761"/>
      <c r="I60" s="761"/>
      <c r="J60" s="761"/>
      <c r="K60" s="761"/>
      <c r="L60" s="762"/>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42" t="s">
        <v>1028</v>
      </c>
      <c r="B64" s="743"/>
      <c r="C64" s="743"/>
      <c r="D64" s="743"/>
      <c r="E64" s="743"/>
      <c r="F64" s="743"/>
      <c r="G64" s="743"/>
      <c r="H64" s="616"/>
      <c r="I64" s="617"/>
      <c r="J64" s="618" t="s">
        <v>1054</v>
      </c>
      <c r="K64" s="776" t="s">
        <v>1055</v>
      </c>
      <c r="L64" s="777"/>
      <c r="M64" s="619"/>
    </row>
    <row r="65" spans="1:13" s="582" customFormat="1" ht="11.4">
      <c r="A65" s="763" t="s">
        <v>2341</v>
      </c>
      <c r="B65" s="764"/>
      <c r="C65" s="764"/>
      <c r="D65" s="764"/>
      <c r="E65" s="764"/>
      <c r="F65" s="764"/>
      <c r="G65" s="764"/>
      <c r="H65" s="620"/>
      <c r="I65" s="621"/>
      <c r="J65" s="622"/>
      <c r="K65" s="788"/>
      <c r="L65" s="789"/>
      <c r="M65" s="623"/>
    </row>
    <row r="66" spans="1:13" s="582" customFormat="1" ht="11.4">
      <c r="A66" s="624" t="s">
        <v>1057</v>
      </c>
      <c r="B66" s="625"/>
      <c r="C66" s="625"/>
      <c r="D66" s="625"/>
      <c r="E66" s="625"/>
      <c r="F66" s="625"/>
      <c r="G66" s="625"/>
      <c r="H66" s="620"/>
      <c r="I66" s="621"/>
      <c r="J66" s="622"/>
      <c r="K66" s="788"/>
      <c r="L66" s="789"/>
      <c r="M66" s="623"/>
    </row>
    <row r="67" spans="1:13" s="582" customFormat="1" ht="12" thickBot="1">
      <c r="A67" s="611" t="s">
        <v>1058</v>
      </c>
      <c r="B67" s="612"/>
      <c r="C67" s="612"/>
      <c r="D67" s="612"/>
      <c r="E67" s="612"/>
      <c r="F67" s="612"/>
      <c r="G67" s="612"/>
      <c r="H67" s="626"/>
      <c r="I67" s="627"/>
      <c r="J67" s="622"/>
      <c r="K67" s="790"/>
      <c r="L67" s="791"/>
      <c r="M67" s="623"/>
    </row>
    <row r="68" spans="1:13" s="582" customFormat="1" ht="12.6" thickBot="1">
      <c r="A68" s="760" t="s">
        <v>1037</v>
      </c>
      <c r="B68" s="761"/>
      <c r="C68" s="761"/>
      <c r="D68" s="761"/>
      <c r="E68" s="761"/>
      <c r="F68" s="761"/>
      <c r="G68" s="761"/>
      <c r="H68" s="761"/>
      <c r="I68" s="761"/>
      <c r="J68" s="761"/>
      <c r="K68" s="761"/>
      <c r="L68" s="762"/>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ht="12.6" thickBot="1">
      <c r="A70" s="760" t="s">
        <v>2342</v>
      </c>
      <c r="B70" s="761"/>
      <c r="C70" s="761"/>
      <c r="D70" s="761"/>
      <c r="E70" s="761"/>
      <c r="F70" s="761"/>
      <c r="G70" s="761"/>
      <c r="H70" s="761"/>
      <c r="I70" s="761"/>
      <c r="J70" s="761"/>
      <c r="K70" s="761"/>
      <c r="L70" s="762"/>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1.4">
      <c r="A75" s="628"/>
      <c r="B75" s="629"/>
      <c r="C75" s="629"/>
      <c r="D75" s="630" t="s">
        <v>1060</v>
      </c>
      <c r="E75" s="630"/>
      <c r="F75" s="630"/>
      <c r="G75" s="630"/>
      <c r="H75" s="630"/>
      <c r="I75" s="630"/>
      <c r="J75" s="629"/>
      <c r="K75" s="629"/>
      <c r="L75" s="629"/>
      <c r="M75" s="631"/>
    </row>
    <row r="76" spans="1:13" s="582" customFormat="1" ht="11.4">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8"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8"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778" t="s">
        <v>2324</v>
      </c>
      <c r="B87" s="779"/>
      <c r="C87" s="779"/>
      <c r="D87" s="779"/>
      <c r="E87" s="779"/>
      <c r="F87" s="779"/>
      <c r="G87" s="779"/>
      <c r="H87" s="779"/>
      <c r="I87" s="779"/>
      <c r="J87" s="779"/>
      <c r="K87" s="779"/>
      <c r="L87" s="779"/>
      <c r="M87" s="780"/>
    </row>
    <row r="88" spans="1:13" ht="17.25" customHeight="1">
      <c r="A88" s="778"/>
      <c r="B88" s="779"/>
      <c r="C88" s="779"/>
      <c r="D88" s="779"/>
      <c r="E88" s="779"/>
      <c r="F88" s="779"/>
      <c r="G88" s="779"/>
      <c r="H88" s="779"/>
      <c r="I88" s="779"/>
      <c r="J88" s="779"/>
      <c r="K88" s="779"/>
      <c r="L88" s="779"/>
      <c r="M88" s="780"/>
    </row>
    <row r="89" spans="1:13" ht="18.75" customHeight="1">
      <c r="A89" s="781" t="s">
        <v>2325</v>
      </c>
      <c r="B89" s="782"/>
      <c r="C89" s="782"/>
      <c r="D89" s="782"/>
      <c r="E89" s="782"/>
      <c r="F89" s="782"/>
      <c r="G89" s="782"/>
      <c r="H89" s="782"/>
      <c r="I89" s="782"/>
      <c r="J89" s="782"/>
      <c r="K89" s="782"/>
      <c r="L89" s="782"/>
      <c r="M89" s="783"/>
    </row>
    <row r="90" spans="1:13" ht="21.75" customHeight="1">
      <c r="A90" s="781"/>
      <c r="B90" s="782"/>
      <c r="C90" s="782"/>
      <c r="D90" s="782"/>
      <c r="E90" s="782"/>
      <c r="F90" s="782"/>
      <c r="G90" s="782"/>
      <c r="H90" s="782"/>
      <c r="I90" s="782"/>
      <c r="J90" s="782"/>
      <c r="K90" s="782"/>
      <c r="L90" s="782"/>
      <c r="M90" s="783"/>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1.4">
      <c r="A95" s="628"/>
      <c r="B95" s="629"/>
      <c r="C95" s="629"/>
      <c r="D95" s="629" t="s">
        <v>1060</v>
      </c>
      <c r="E95" s="630"/>
      <c r="F95" s="629"/>
      <c r="G95" s="629"/>
      <c r="H95" s="629"/>
      <c r="I95" s="629"/>
      <c r="J95" s="629"/>
      <c r="K95" s="629"/>
      <c r="L95" s="629"/>
      <c r="M95" s="631"/>
    </row>
    <row r="96" spans="1:13" s="582" customFormat="1" ht="11.4">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784"/>
      <c r="J100" s="784"/>
      <c r="K100" s="784"/>
      <c r="L100" s="784"/>
      <c r="M100" s="785"/>
    </row>
    <row r="101" spans="1:13" ht="13.8" thickBot="1">
      <c r="A101" s="652" t="s">
        <v>2327</v>
      </c>
      <c r="B101" s="653"/>
      <c r="C101" s="653"/>
      <c r="D101" s="654"/>
      <c r="E101" s="654"/>
      <c r="F101" s="654"/>
      <c r="G101" s="654"/>
      <c r="H101" s="654"/>
      <c r="I101" s="786"/>
      <c r="J101" s="786"/>
      <c r="K101" s="786"/>
      <c r="L101" s="786"/>
      <c r="M101" s="787"/>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5"/>
      <c r="C1" s="837"/>
      <c r="D1" s="838"/>
      <c r="E1" s="838"/>
      <c r="F1" s="838"/>
      <c r="G1" s="838"/>
      <c r="H1" s="838"/>
      <c r="I1" s="838"/>
      <c r="J1" s="839"/>
      <c r="K1" s="840" t="s">
        <v>1017</v>
      </c>
      <c r="L1" s="842" t="s">
        <v>2304</v>
      </c>
      <c r="M1" s="843"/>
      <c r="N1" s="844"/>
    </row>
    <row r="2" spans="2:14">
      <c r="B2" s="826"/>
      <c r="C2" s="803" t="s">
        <v>1018</v>
      </c>
      <c r="D2" s="804"/>
      <c r="E2" s="804"/>
      <c r="F2" s="804"/>
      <c r="G2" s="804"/>
      <c r="H2" s="804"/>
      <c r="I2" s="804"/>
      <c r="J2" s="805"/>
      <c r="K2" s="841"/>
      <c r="L2" s="845"/>
      <c r="M2" s="846"/>
      <c r="N2" s="847"/>
    </row>
    <row r="3" spans="2:14">
      <c r="B3" s="826"/>
      <c r="C3" s="803" t="s">
        <v>2305</v>
      </c>
      <c r="D3" s="804"/>
      <c r="E3" s="804"/>
      <c r="F3" s="804"/>
      <c r="G3" s="804"/>
      <c r="H3" s="804"/>
      <c r="I3" s="804"/>
      <c r="J3" s="805"/>
      <c r="K3" s="828" t="s">
        <v>1019</v>
      </c>
      <c r="L3" s="797">
        <v>1</v>
      </c>
      <c r="M3" s="798"/>
      <c r="N3" s="799"/>
    </row>
    <row r="4" spans="2:14">
      <c r="B4" s="826"/>
      <c r="C4" s="803" t="s">
        <v>2306</v>
      </c>
      <c r="D4" s="804"/>
      <c r="E4" s="804"/>
      <c r="F4" s="804"/>
      <c r="G4" s="804"/>
      <c r="H4" s="804"/>
      <c r="I4" s="804"/>
      <c r="J4" s="805"/>
      <c r="K4" s="848"/>
      <c r="L4" s="800"/>
      <c r="M4" s="801"/>
      <c r="N4" s="802"/>
    </row>
    <row r="5" spans="2:14">
      <c r="B5" s="826"/>
      <c r="C5" s="803" t="s">
        <v>2307</v>
      </c>
      <c r="D5" s="804"/>
      <c r="E5" s="804"/>
      <c r="F5" s="804"/>
      <c r="G5" s="804"/>
      <c r="H5" s="804"/>
      <c r="I5" s="804"/>
      <c r="J5" s="805"/>
      <c r="K5" s="828" t="s">
        <v>1020</v>
      </c>
      <c r="L5" s="830"/>
      <c r="M5" s="830" t="s">
        <v>1021</v>
      </c>
      <c r="N5" s="832"/>
    </row>
    <row r="6" spans="2:14" ht="15" thickBot="1">
      <c r="B6" s="827"/>
      <c r="C6" s="834"/>
      <c r="D6" s="835"/>
      <c r="E6" s="835"/>
      <c r="F6" s="835"/>
      <c r="G6" s="835"/>
      <c r="H6" s="835"/>
      <c r="I6" s="835"/>
      <c r="J6" s="836"/>
      <c r="K6" s="829"/>
      <c r="L6" s="831"/>
      <c r="M6" s="831"/>
      <c r="N6" s="833"/>
    </row>
    <row r="7" spans="2:14" ht="1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4">
      <c r="B10" s="806" t="s">
        <v>2311</v>
      </c>
      <c r="C10" s="807"/>
      <c r="D10" s="807"/>
      <c r="E10" s="807"/>
      <c r="F10" s="367" t="s">
        <v>2312</v>
      </c>
      <c r="G10" s="85"/>
      <c r="H10" s="368"/>
      <c r="I10" s="808" t="s">
        <v>2313</v>
      </c>
      <c r="J10" s="808"/>
      <c r="K10" s="369" t="s">
        <v>2312</v>
      </c>
      <c r="L10" s="365"/>
      <c r="M10" s="365"/>
      <c r="N10" s="366"/>
    </row>
    <row r="11" spans="2:14">
      <c r="B11" s="370" t="s">
        <v>1023</v>
      </c>
      <c r="C11" s="371"/>
      <c r="D11" s="794"/>
      <c r="E11" s="794"/>
      <c r="F11" s="372"/>
      <c r="G11" s="373"/>
      <c r="H11" s="371"/>
      <c r="I11" s="368"/>
      <c r="J11" s="374" t="s">
        <v>1024</v>
      </c>
      <c r="K11" s="375"/>
      <c r="L11" s="372"/>
      <c r="M11" s="372"/>
      <c r="N11" s="376"/>
    </row>
    <row r="12" spans="2:14" ht="15" thickBot="1">
      <c r="B12" s="377"/>
      <c r="C12" s="378"/>
      <c r="D12" s="379"/>
      <c r="E12" s="379"/>
      <c r="F12" s="379"/>
      <c r="G12" s="379"/>
      <c r="H12" s="378"/>
      <c r="I12" s="379"/>
      <c r="J12" s="378"/>
      <c r="K12" s="379"/>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09" t="s">
        <v>2328</v>
      </c>
      <c r="G25" s="810"/>
      <c r="H25" s="810"/>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VLOOKUP(A36,EQUIPOS!A6:D161,4,FALSE)</f>
        <v>212144.51950597175</v>
      </c>
      <c r="L36" s="279"/>
      <c r="M36" s="280">
        <v>0.15</v>
      </c>
      <c r="N36" s="281">
        <f>K36/M36</f>
        <v>1414296.7967064783</v>
      </c>
    </row>
    <row r="37" spans="1:14">
      <c r="A37" t="s">
        <v>150</v>
      </c>
      <c r="B37" s="865" t="str">
        <f>VLOOKUP(A37,EQUIPOS!A7:D154,3,FALSE)</f>
        <v>Cargador : Potencia en el volante 125 hp, Clasificación de RPM del motor 2300.</v>
      </c>
      <c r="C37" s="866"/>
      <c r="D37" s="866"/>
      <c r="E37" s="866"/>
      <c r="F37" s="866"/>
      <c r="G37" s="866"/>
      <c r="H37" s="867"/>
      <c r="I37" s="276"/>
      <c r="J37" s="277"/>
      <c r="K37" s="278">
        <f>VLOOKUP(A37,EQUIPOS!A7:D162,4,FALSE)</f>
        <v>160541.79854505972</v>
      </c>
      <c r="L37" s="279"/>
      <c r="M37" s="280">
        <v>0.15</v>
      </c>
      <c r="N37" s="281">
        <f>K37/M37</f>
        <v>1070278.6569670648</v>
      </c>
    </row>
    <row r="38" spans="1:14">
      <c r="A38" t="s">
        <v>273</v>
      </c>
      <c r="B38" s="865" t="str">
        <f>VLOOKUP(A38,EQUIPOS!A8:D154,3,FALSE)</f>
        <v>Motosierra, 93.6 cm3 - 7.1 HP, 45-90 cm - 7.9 kg</v>
      </c>
      <c r="C38" s="866"/>
      <c r="D38" s="866"/>
      <c r="E38" s="866"/>
      <c r="F38" s="866"/>
      <c r="G38" s="866"/>
      <c r="H38" s="867"/>
      <c r="I38" s="276"/>
      <c r="J38" s="277"/>
      <c r="K38" s="278">
        <f>VLOOKUP(A38,EQUIPOS!A8:D163,4,FALSE)</f>
        <v>6932.0503190161935</v>
      </c>
      <c r="L38" s="279"/>
      <c r="M38" s="280">
        <v>0.15</v>
      </c>
      <c r="N38" s="282">
        <f>K38/M38</f>
        <v>46213.668793441291</v>
      </c>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8511.2008676833339</v>
      </c>
    </row>
    <row r="43" spans="1:14" ht="15" thickBot="1">
      <c r="B43" s="816" t="s">
        <v>1037</v>
      </c>
      <c r="C43" s="817"/>
      <c r="D43" s="817"/>
      <c r="E43" s="817"/>
      <c r="F43" s="817"/>
      <c r="G43" s="817"/>
      <c r="H43" s="817"/>
      <c r="I43" s="817"/>
      <c r="J43" s="817"/>
      <c r="K43" s="817"/>
      <c r="L43" s="817"/>
      <c r="M43" s="818"/>
      <c r="N43" s="105">
        <f>SUM(N36:N42)</f>
        <v>2539300.3233346678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879" t="s">
        <v>1041</v>
      </c>
      <c r="C58" s="880"/>
      <c r="D58" s="880"/>
      <c r="E58" s="880"/>
      <c r="F58" s="880"/>
      <c r="G58" s="881"/>
      <c r="H58" s="79" t="s">
        <v>1029</v>
      </c>
      <c r="I58" s="80" t="s">
        <v>1042</v>
      </c>
      <c r="J58" s="81" t="s">
        <v>1043</v>
      </c>
      <c r="K58" s="79" t="s">
        <v>1044</v>
      </c>
      <c r="L58" s="902" t="s">
        <v>1045</v>
      </c>
      <c r="M58" s="881"/>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903">
        <v>983.54</v>
      </c>
      <c r="M59" s="904"/>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54"/>
      <c r="J64" s="54"/>
      <c r="K64" s="54"/>
      <c r="L64" s="894"/>
      <c r="M64" s="895"/>
      <c r="N64" s="305"/>
    </row>
    <row r="65" spans="1:15" ht="15" thickBot="1">
      <c r="B65" s="905" t="s">
        <v>1037</v>
      </c>
      <c r="C65" s="859"/>
      <c r="D65" s="859"/>
      <c r="E65" s="859"/>
      <c r="F65" s="859"/>
      <c r="G65" s="859"/>
      <c r="H65" s="859"/>
      <c r="I65" s="859"/>
      <c r="J65" s="859"/>
      <c r="K65" s="859"/>
      <c r="L65" s="859"/>
      <c r="M65" s="860"/>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54"/>
      <c r="J75" s="54"/>
      <c r="K75" s="54"/>
      <c r="L75" s="894"/>
      <c r="M75" s="895"/>
      <c r="N75" s="305"/>
    </row>
    <row r="76" spans="1:15" ht="15" thickBot="1">
      <c r="B76" s="816" t="s">
        <v>1037</v>
      </c>
      <c r="C76" s="817"/>
      <c r="D76" s="817"/>
      <c r="E76" s="817"/>
      <c r="F76" s="817"/>
      <c r="G76" s="817"/>
      <c r="H76" s="817"/>
      <c r="I76" s="859"/>
      <c r="J76" s="859"/>
      <c r="K76" s="859"/>
      <c r="L76" s="859"/>
      <c r="M76" s="860"/>
      <c r="N76" s="310">
        <f>N70+N71+N72+N73+N74</f>
        <v>170224.01735366668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2743948.2406883342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548789.64813766687</v>
      </c>
      <c r="M83" s="852"/>
      <c r="N83" s="57"/>
    </row>
    <row r="84" spans="1:14">
      <c r="B84" s="95" t="s">
        <v>1057</v>
      </c>
      <c r="C84" s="96"/>
      <c r="D84" s="96"/>
      <c r="E84" s="96"/>
      <c r="F84" s="96"/>
      <c r="G84" s="96"/>
      <c r="H84" s="96"/>
      <c r="I84" s="93"/>
      <c r="J84" s="94"/>
      <c r="K84" s="313">
        <v>0.05</v>
      </c>
      <c r="L84" s="851">
        <f>N78*K84</f>
        <v>137197.41203441672</v>
      </c>
      <c r="M84" s="852"/>
      <c r="N84" s="57"/>
    </row>
    <row r="85" spans="1:14" ht="15" thickBot="1">
      <c r="B85" s="97" t="s">
        <v>1058</v>
      </c>
      <c r="C85" s="98"/>
      <c r="D85" s="98"/>
      <c r="E85" s="98"/>
      <c r="F85" s="98"/>
      <c r="G85" s="98"/>
      <c r="H85" s="98"/>
      <c r="I85" s="99"/>
      <c r="J85" s="100"/>
      <c r="K85" s="314">
        <v>0.05</v>
      </c>
      <c r="L85" s="853">
        <f>N78*K85</f>
        <v>137197.41203441672</v>
      </c>
      <c r="M85" s="854"/>
      <c r="N85" s="57"/>
    </row>
    <row r="86" spans="1:14" ht="15" thickBot="1">
      <c r="B86" s="816" t="s">
        <v>1037</v>
      </c>
      <c r="C86" s="817"/>
      <c r="D86" s="817"/>
      <c r="E86" s="817"/>
      <c r="F86" s="817"/>
      <c r="G86" s="817"/>
      <c r="H86" s="817"/>
      <c r="I86" s="817"/>
      <c r="J86" s="817"/>
      <c r="K86" s="817"/>
      <c r="L86" s="817"/>
      <c r="M86" s="818"/>
      <c r="N86" s="58">
        <f>L83+L84+L85</f>
        <v>823184.47220650024</v>
      </c>
    </row>
    <row r="87" spans="1:14" ht="15" thickBot="1">
      <c r="B87" s="39"/>
      <c r="C87" s="40"/>
      <c r="D87" s="40"/>
      <c r="E87" s="40"/>
      <c r="F87" s="40"/>
      <c r="G87" s="40"/>
      <c r="H87" s="40"/>
      <c r="I87" s="40"/>
      <c r="J87" s="40"/>
      <c r="K87" s="40"/>
      <c r="L87" s="40"/>
      <c r="M87" s="40"/>
      <c r="N87" s="41"/>
    </row>
    <row r="88" spans="1:14" ht="15" thickBot="1">
      <c r="A88" t="s">
        <v>2121</v>
      </c>
      <c r="B88" s="816" t="s">
        <v>1059</v>
      </c>
      <c r="C88" s="817"/>
      <c r="D88" s="817"/>
      <c r="E88" s="817"/>
      <c r="F88" s="817"/>
      <c r="G88" s="817"/>
      <c r="H88" s="817"/>
      <c r="I88" s="817"/>
      <c r="J88" s="817"/>
      <c r="K88" s="817"/>
      <c r="L88" s="817"/>
      <c r="M88" s="818"/>
      <c r="N88" s="196">
        <f>N78+N86</f>
        <v>3567132.7128948346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4"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5"/>
      <c r="C1" s="837"/>
      <c r="D1" s="838"/>
      <c r="E1" s="838"/>
      <c r="F1" s="838"/>
      <c r="G1" s="838"/>
      <c r="H1" s="838"/>
      <c r="I1" s="838"/>
      <c r="J1" s="839"/>
      <c r="K1" s="840" t="s">
        <v>1017</v>
      </c>
      <c r="L1" s="842" t="s">
        <v>2304</v>
      </c>
      <c r="M1" s="843"/>
      <c r="N1" s="844"/>
    </row>
    <row r="2" spans="2:14">
      <c r="B2" s="826"/>
      <c r="C2" s="803" t="s">
        <v>1018</v>
      </c>
      <c r="D2" s="804"/>
      <c r="E2" s="804"/>
      <c r="F2" s="804"/>
      <c r="G2" s="804"/>
      <c r="H2" s="804"/>
      <c r="I2" s="804"/>
      <c r="J2" s="805"/>
      <c r="K2" s="841"/>
      <c r="L2" s="845"/>
      <c r="M2" s="846"/>
      <c r="N2" s="847"/>
    </row>
    <row r="3" spans="2:14">
      <c r="B3" s="826"/>
      <c r="C3" s="803" t="s">
        <v>2305</v>
      </c>
      <c r="D3" s="804"/>
      <c r="E3" s="804"/>
      <c r="F3" s="804"/>
      <c r="G3" s="804"/>
      <c r="H3" s="804"/>
      <c r="I3" s="804"/>
      <c r="J3" s="805"/>
      <c r="K3" s="828" t="s">
        <v>1019</v>
      </c>
      <c r="L3" s="797">
        <v>1</v>
      </c>
      <c r="M3" s="798"/>
      <c r="N3" s="799"/>
    </row>
    <row r="4" spans="2:14">
      <c r="B4" s="826"/>
      <c r="C4" s="803" t="s">
        <v>2306</v>
      </c>
      <c r="D4" s="804"/>
      <c r="E4" s="804"/>
      <c r="F4" s="804"/>
      <c r="G4" s="804"/>
      <c r="H4" s="804"/>
      <c r="I4" s="804"/>
      <c r="J4" s="805"/>
      <c r="K4" s="848"/>
      <c r="L4" s="800"/>
      <c r="M4" s="801"/>
      <c r="N4" s="802"/>
    </row>
    <row r="5" spans="2:14">
      <c r="B5" s="826"/>
      <c r="C5" s="803" t="s">
        <v>2307</v>
      </c>
      <c r="D5" s="804"/>
      <c r="E5" s="804"/>
      <c r="F5" s="804"/>
      <c r="G5" s="804"/>
      <c r="H5" s="804"/>
      <c r="I5" s="804"/>
      <c r="J5" s="805"/>
      <c r="K5" s="828" t="s">
        <v>1020</v>
      </c>
      <c r="L5" s="830"/>
      <c r="M5" s="830" t="s">
        <v>1021</v>
      </c>
      <c r="N5" s="832"/>
    </row>
    <row r="6" spans="2:14" ht="15" thickBot="1">
      <c r="B6" s="827"/>
      <c r="C6" s="834"/>
      <c r="D6" s="835"/>
      <c r="E6" s="835"/>
      <c r="F6" s="835"/>
      <c r="G6" s="835"/>
      <c r="H6" s="835"/>
      <c r="I6" s="835"/>
      <c r="J6" s="836"/>
      <c r="K6" s="829"/>
      <c r="L6" s="831"/>
      <c r="M6" s="831"/>
      <c r="N6" s="833"/>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06" t="s">
        <v>2311</v>
      </c>
      <c r="C10" s="807"/>
      <c r="D10" s="807"/>
      <c r="E10" s="807"/>
      <c r="F10" s="400" t="s">
        <v>2312</v>
      </c>
      <c r="G10" s="85"/>
      <c r="H10" s="368"/>
      <c r="I10" s="808" t="s">
        <v>2313</v>
      </c>
      <c r="J10" s="808"/>
      <c r="K10" s="401" t="s">
        <v>2312</v>
      </c>
      <c r="L10" s="365"/>
      <c r="M10" s="365"/>
      <c r="N10" s="36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249</v>
      </c>
      <c r="B36" s="865" t="str">
        <f>VLOOKUP(A36,EQUIPOS!A6:D154,3,FALSE)</f>
        <v>Guadañadora, Cilindraje 41.5 cm3, Longitud del mango 1450 mm, Peso 7.4 kg</v>
      </c>
      <c r="C36" s="866"/>
      <c r="D36" s="866"/>
      <c r="E36" s="866"/>
      <c r="F36" s="866"/>
      <c r="G36" s="866"/>
      <c r="H36" s="867"/>
      <c r="I36" s="276"/>
      <c r="J36" s="277"/>
      <c r="K36" s="278">
        <f>VLOOKUP(A36,EQUIPOS!A6:D161,4,FALSE)</f>
        <v>3487.1494633680959</v>
      </c>
      <c r="L36" s="279"/>
      <c r="M36" s="280">
        <v>0.36</v>
      </c>
      <c r="N36" s="281">
        <f>K36/M36</f>
        <v>9686.5262871335999</v>
      </c>
    </row>
    <row r="37" spans="1:14">
      <c r="A37" t="s">
        <v>273</v>
      </c>
      <c r="B37" s="865" t="str">
        <f>VLOOKUP(A37,EQUIPOS!A7:D154,3,FALSE)</f>
        <v>Motosierra, 93.6 cm3 - 7.1 HP, 45-90 cm - 7.9 kg</v>
      </c>
      <c r="C37" s="866"/>
      <c r="D37" s="866"/>
      <c r="E37" s="866"/>
      <c r="F37" s="866"/>
      <c r="G37" s="866"/>
      <c r="H37" s="867"/>
      <c r="I37" s="276"/>
      <c r="J37" s="277"/>
      <c r="K37" s="278">
        <f>VLOOKUP(A37,EQUIPOS!A7:D162,4,FALSE)</f>
        <v>6932.0503190161935</v>
      </c>
      <c r="L37" s="279"/>
      <c r="M37" s="280">
        <v>0.10299999999999999</v>
      </c>
      <c r="N37" s="281">
        <f>K37/M37</f>
        <v>67301.459407924209</v>
      </c>
    </row>
    <row r="38" spans="1:14">
      <c r="B38" s="865"/>
      <c r="C38" s="866"/>
      <c r="D38" s="866"/>
      <c r="E38" s="866"/>
      <c r="F38" s="866"/>
      <c r="G38" s="866"/>
      <c r="H38" s="867"/>
      <c r="I38" s="276"/>
      <c r="J38" s="277"/>
      <c r="K38" s="278"/>
      <c r="L38" s="279"/>
      <c r="M38" s="280"/>
      <c r="N38" s="282"/>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1773.1668474340277</v>
      </c>
    </row>
    <row r="43" spans="1:14" ht="15" thickBot="1">
      <c r="B43" s="816" t="s">
        <v>1037</v>
      </c>
      <c r="C43" s="817"/>
      <c r="D43" s="817"/>
      <c r="E43" s="817"/>
      <c r="F43" s="817"/>
      <c r="G43" s="817"/>
      <c r="H43" s="817"/>
      <c r="I43" s="817"/>
      <c r="J43" s="817"/>
      <c r="K43" s="817"/>
      <c r="L43" s="817"/>
      <c r="M43" s="818"/>
      <c r="N43" s="105">
        <f>SUM(N36:N42)</f>
        <v>78761.152542491836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903">
        <f>'900.2'!N78</f>
        <v>725.60268099601092</v>
      </c>
      <c r="M59" s="904"/>
      <c r="N59" s="296">
        <f>K59*L59</f>
        <v>36280.134049800545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36280.134049800545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N70+N71+N72+N73+N74</f>
        <v>35463.336948680553</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150504.62354097294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30100.92470819459</v>
      </c>
      <c r="M83" s="852"/>
      <c r="N83" s="57"/>
    </row>
    <row r="84" spans="1:14">
      <c r="B84" s="95" t="s">
        <v>1057</v>
      </c>
      <c r="C84" s="96"/>
      <c r="D84" s="96"/>
      <c r="E84" s="96"/>
      <c r="F84" s="96"/>
      <c r="G84" s="96"/>
      <c r="H84" s="96"/>
      <c r="I84" s="93"/>
      <c r="J84" s="94"/>
      <c r="K84" s="313">
        <v>0.05</v>
      </c>
      <c r="L84" s="851">
        <f>N78*K84</f>
        <v>7525.2311770486476</v>
      </c>
      <c r="M84" s="852"/>
      <c r="N84" s="57"/>
    </row>
    <row r="85" spans="1:14" ht="15" thickBot="1">
      <c r="B85" s="97" t="s">
        <v>1058</v>
      </c>
      <c r="C85" s="98"/>
      <c r="D85" s="98"/>
      <c r="E85" s="98"/>
      <c r="F85" s="98"/>
      <c r="G85" s="98"/>
      <c r="H85" s="98"/>
      <c r="I85" s="99"/>
      <c r="J85" s="100"/>
      <c r="K85" s="314">
        <v>0.05</v>
      </c>
      <c r="L85" s="853">
        <f>N78*K85</f>
        <v>7525.2311770486476</v>
      </c>
      <c r="M85" s="854"/>
      <c r="N85" s="57"/>
    </row>
    <row r="86" spans="1:14" ht="15" thickBot="1">
      <c r="B86" s="816" t="s">
        <v>1037</v>
      </c>
      <c r="C86" s="817"/>
      <c r="D86" s="817"/>
      <c r="E86" s="817"/>
      <c r="F86" s="817"/>
      <c r="G86" s="817"/>
      <c r="H86" s="817"/>
      <c r="I86" s="817"/>
      <c r="J86" s="817"/>
      <c r="K86" s="817"/>
      <c r="L86" s="817"/>
      <c r="M86" s="818"/>
      <c r="N86" s="58">
        <f>L83+L84+L85</f>
        <v>45151.387062291884</v>
      </c>
    </row>
    <row r="87" spans="1:14" ht="15" thickBot="1">
      <c r="B87" s="39"/>
      <c r="C87" s="40"/>
      <c r="D87" s="40"/>
      <c r="E87" s="40"/>
      <c r="F87" s="40"/>
      <c r="G87" s="40"/>
      <c r="H87" s="40"/>
      <c r="I87" s="40"/>
      <c r="J87" s="40"/>
      <c r="K87" s="40"/>
      <c r="L87" s="40"/>
      <c r="M87" s="40"/>
      <c r="N87" s="41"/>
    </row>
    <row r="88" spans="1:14" ht="15" thickBot="1">
      <c r="A88" t="s">
        <v>2121</v>
      </c>
      <c r="B88" s="816" t="s">
        <v>1059</v>
      </c>
      <c r="C88" s="817"/>
      <c r="D88" s="817"/>
      <c r="E88" s="817"/>
      <c r="F88" s="817"/>
      <c r="G88" s="817"/>
      <c r="H88" s="817"/>
      <c r="I88" s="817"/>
      <c r="J88" s="817"/>
      <c r="K88" s="817"/>
      <c r="L88" s="817"/>
      <c r="M88" s="818"/>
      <c r="N88" s="196">
        <f>N78+N86</f>
        <v>195656.01060326482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8.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150</v>
      </c>
      <c r="B36" s="865" t="str">
        <f>VLOOKUP(A36,EQUIPOS!A6:D154,3,FALSE)</f>
        <v>Cargador : Potencia en el volante 125 hp, Clasificación de RPM del motor 2300.</v>
      </c>
      <c r="C36" s="866"/>
      <c r="D36" s="866"/>
      <c r="E36" s="866"/>
      <c r="F36" s="866"/>
      <c r="G36" s="866"/>
      <c r="H36" s="867"/>
      <c r="I36" s="276"/>
      <c r="J36" s="277"/>
      <c r="K36" s="278">
        <f>VLOOKUP(A36,EQUIPOS!A6:D161,4,FALSE)</f>
        <v>160541.79854505972</v>
      </c>
      <c r="L36" s="279"/>
      <c r="M36" s="280">
        <v>2.375</v>
      </c>
      <c r="N36" s="281">
        <f>K36/M36</f>
        <v>67596.546755814619</v>
      </c>
    </row>
    <row r="37" spans="1:14">
      <c r="A37" t="s">
        <v>180</v>
      </c>
      <c r="B37" s="865" t="str">
        <f>VLOOKUP(A37,EQUIPOS!A7:D154,3,FALSE)</f>
        <v>Compresor 120 HP, con martillo.</v>
      </c>
      <c r="C37" s="866"/>
      <c r="D37" s="866"/>
      <c r="E37" s="866"/>
      <c r="F37" s="866"/>
      <c r="G37" s="866"/>
      <c r="H37" s="867"/>
      <c r="I37" s="276"/>
      <c r="J37" s="277"/>
      <c r="K37" s="278">
        <f>VLOOKUP(A37,EQUIPOS!A7:D162,4,FALSE)</f>
        <v>85363.704954106317</v>
      </c>
      <c r="L37" s="279"/>
      <c r="M37" s="280">
        <v>2.375</v>
      </c>
      <c r="N37" s="281">
        <f>K37/M37</f>
        <v>35942.612612255289</v>
      </c>
    </row>
    <row r="38" spans="1:14">
      <c r="A38" t="s">
        <v>195</v>
      </c>
      <c r="B38" s="865" t="str">
        <f>VLOOKUP(A38,EQUIPOS!A7:D154,3,FALSE)</f>
        <v xml:space="preserve">Equipo de oxicorte, Capacidad de corte: hasta 6´´ (152mm) </v>
      </c>
      <c r="C38" s="866"/>
      <c r="D38" s="866"/>
      <c r="E38" s="866"/>
      <c r="F38" s="866"/>
      <c r="G38" s="866"/>
      <c r="H38" s="867"/>
      <c r="I38" s="276"/>
      <c r="J38" s="277"/>
      <c r="K38" s="278">
        <f>VLOOKUP(A38,EQUIPOS!A7:D162,4,FALSE)</f>
        <v>9080.6667431704154</v>
      </c>
      <c r="L38" s="279"/>
      <c r="M38" s="280">
        <v>2.375</v>
      </c>
      <c r="N38" s="282">
        <f>K38/M38</f>
        <v>3823.4386287033326</v>
      </c>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1343.873821213158</v>
      </c>
    </row>
    <row r="43" spans="1:14" ht="15" thickBot="1">
      <c r="B43" s="816" t="s">
        <v>1037</v>
      </c>
      <c r="C43" s="817"/>
      <c r="D43" s="817"/>
      <c r="E43" s="817"/>
      <c r="F43" s="817"/>
      <c r="G43" s="817"/>
      <c r="H43" s="817"/>
      <c r="I43" s="817"/>
      <c r="J43" s="817"/>
      <c r="K43" s="817"/>
      <c r="L43" s="817"/>
      <c r="M43" s="818"/>
      <c r="N43" s="105">
        <f>SUM(N36:N42)</f>
        <v>108706.47181798638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3">
        <f>'900.2'!N78</f>
        <v>725.60268099601092</v>
      </c>
      <c r="M59" s="904"/>
      <c r="N59" s="296">
        <f>K59*L59</f>
        <v>725.60268099601092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725.60268099601092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N70+N71+N72+N73+N74</f>
        <v>13438.738212131579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88">
        <f>N43+N54+N65+N76</f>
        <v>122870.81271111398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24574.162542222795</v>
      </c>
      <c r="M83" s="852"/>
      <c r="N83" s="57"/>
    </row>
    <row r="84" spans="1:14">
      <c r="B84" s="95" t="s">
        <v>1057</v>
      </c>
      <c r="C84" s="96"/>
      <c r="D84" s="96"/>
      <c r="E84" s="96"/>
      <c r="F84" s="96"/>
      <c r="G84" s="96"/>
      <c r="H84" s="96"/>
      <c r="I84" s="93"/>
      <c r="J84" s="94"/>
      <c r="K84" s="313">
        <v>0.05</v>
      </c>
      <c r="L84" s="851">
        <f>N78*K84</f>
        <v>6143.5406355556988</v>
      </c>
      <c r="M84" s="852"/>
      <c r="N84" s="57"/>
    </row>
    <row r="85" spans="1:14" ht="15" thickBot="1">
      <c r="B85" s="97" t="s">
        <v>1058</v>
      </c>
      <c r="C85" s="98"/>
      <c r="D85" s="98"/>
      <c r="E85" s="98"/>
      <c r="F85" s="98"/>
      <c r="G85" s="98"/>
      <c r="H85" s="98"/>
      <c r="I85" s="99"/>
      <c r="J85" s="100"/>
      <c r="K85" s="314">
        <v>0.05</v>
      </c>
      <c r="L85" s="853">
        <f>N78*K85</f>
        <v>6143.5406355556988</v>
      </c>
      <c r="M85" s="854"/>
      <c r="N85" s="57"/>
    </row>
    <row r="86" spans="1:14" ht="15" thickBot="1">
      <c r="B86" s="816" t="s">
        <v>1037</v>
      </c>
      <c r="C86" s="817"/>
      <c r="D86" s="817"/>
      <c r="E86" s="817"/>
      <c r="F86" s="817"/>
      <c r="G86" s="817"/>
      <c r="H86" s="817"/>
      <c r="I86" s="817"/>
      <c r="J86" s="817"/>
      <c r="K86" s="817"/>
      <c r="L86" s="817"/>
      <c r="M86" s="818"/>
      <c r="N86" s="58">
        <f>L83+L84+L85</f>
        <v>36861.243813334193</v>
      </c>
    </row>
    <row r="87" spans="1:14" ht="15" thickBot="1">
      <c r="B87" s="39"/>
      <c r="C87" s="40"/>
      <c r="D87" s="40"/>
      <c r="E87" s="40"/>
      <c r="F87" s="40"/>
      <c r="G87" s="40"/>
      <c r="H87" s="40"/>
      <c r="I87" s="40"/>
      <c r="J87" s="40"/>
      <c r="K87" s="40"/>
      <c r="L87" s="40"/>
      <c r="M87" s="40"/>
      <c r="N87" s="41"/>
    </row>
    <row r="88" spans="1:14" ht="15" thickBot="1">
      <c r="A88" t="s">
        <v>2121</v>
      </c>
      <c r="B88" s="816" t="s">
        <v>1059</v>
      </c>
      <c r="C88" s="817"/>
      <c r="D88" s="817"/>
      <c r="E88" s="817"/>
      <c r="F88" s="817"/>
      <c r="G88" s="817"/>
      <c r="H88" s="817"/>
      <c r="I88" s="817"/>
      <c r="J88" s="817"/>
      <c r="K88" s="817"/>
      <c r="L88" s="817"/>
      <c r="M88" s="818"/>
      <c r="N88" s="58">
        <f>N78+N86</f>
        <v>159732.05652444815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c r="B106" s="819"/>
      <c r="C106" s="820"/>
      <c r="D106" s="820"/>
      <c r="E106" s="820"/>
      <c r="F106" s="820"/>
      <c r="G106" s="820"/>
      <c r="H106" s="820"/>
      <c r="I106" s="820"/>
      <c r="J106" s="820"/>
      <c r="K106" s="820"/>
      <c r="L106" s="820"/>
      <c r="M106" s="820"/>
      <c r="N106" s="821"/>
    </row>
    <row r="107" spans="2:14" ht="27.7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5"/>
      <c r="C1" s="837"/>
      <c r="D1" s="838"/>
      <c r="E1" s="838"/>
      <c r="F1" s="838"/>
      <c r="G1" s="838"/>
      <c r="H1" s="838"/>
      <c r="I1" s="838"/>
      <c r="J1" s="839"/>
      <c r="K1" s="840" t="s">
        <v>1017</v>
      </c>
      <c r="L1" s="842" t="s">
        <v>2304</v>
      </c>
      <c r="M1" s="843"/>
      <c r="N1" s="844"/>
    </row>
    <row r="2" spans="2:14">
      <c r="B2" s="826"/>
      <c r="C2" s="803" t="s">
        <v>1018</v>
      </c>
      <c r="D2" s="804"/>
      <c r="E2" s="804"/>
      <c r="F2" s="804"/>
      <c r="G2" s="804"/>
      <c r="H2" s="804"/>
      <c r="I2" s="804"/>
      <c r="J2" s="805"/>
      <c r="K2" s="841"/>
      <c r="L2" s="845"/>
      <c r="M2" s="846"/>
      <c r="N2" s="847"/>
    </row>
    <row r="3" spans="2:14">
      <c r="B3" s="826"/>
      <c r="C3" s="803" t="s">
        <v>2305</v>
      </c>
      <c r="D3" s="804"/>
      <c r="E3" s="804"/>
      <c r="F3" s="804"/>
      <c r="G3" s="804"/>
      <c r="H3" s="804"/>
      <c r="I3" s="804"/>
      <c r="J3" s="805"/>
      <c r="K3" s="828" t="s">
        <v>1019</v>
      </c>
      <c r="L3" s="797">
        <v>1</v>
      </c>
      <c r="M3" s="798"/>
      <c r="N3" s="799"/>
    </row>
    <row r="4" spans="2:14">
      <c r="B4" s="826"/>
      <c r="C4" s="803" t="s">
        <v>2306</v>
      </c>
      <c r="D4" s="804"/>
      <c r="E4" s="804"/>
      <c r="F4" s="804"/>
      <c r="G4" s="804"/>
      <c r="H4" s="804"/>
      <c r="I4" s="804"/>
      <c r="J4" s="805"/>
      <c r="K4" s="848"/>
      <c r="L4" s="800"/>
      <c r="M4" s="801"/>
      <c r="N4" s="802"/>
    </row>
    <row r="5" spans="2:14">
      <c r="B5" s="826"/>
      <c r="C5" s="803" t="s">
        <v>2307</v>
      </c>
      <c r="D5" s="804"/>
      <c r="E5" s="804"/>
      <c r="F5" s="804"/>
      <c r="G5" s="804"/>
      <c r="H5" s="804"/>
      <c r="I5" s="804"/>
      <c r="J5" s="805"/>
      <c r="K5" s="828" t="s">
        <v>1020</v>
      </c>
      <c r="L5" s="830"/>
      <c r="M5" s="830" t="s">
        <v>1021</v>
      </c>
      <c r="N5" s="832"/>
    </row>
    <row r="6" spans="2:14" ht="15" thickBot="1">
      <c r="B6" s="827"/>
      <c r="C6" s="834"/>
      <c r="D6" s="835"/>
      <c r="E6" s="835"/>
      <c r="F6" s="835"/>
      <c r="G6" s="835"/>
      <c r="H6" s="835"/>
      <c r="I6" s="835"/>
      <c r="J6" s="836"/>
      <c r="K6" s="829"/>
      <c r="L6" s="831"/>
      <c r="M6" s="831"/>
      <c r="N6" s="833"/>
    </row>
    <row r="7" spans="2:14" ht="1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06" t="s">
        <v>2311</v>
      </c>
      <c r="C10" s="807"/>
      <c r="D10" s="807"/>
      <c r="E10" s="807"/>
      <c r="F10" s="400" t="s">
        <v>2312</v>
      </c>
      <c r="G10" s="85"/>
      <c r="H10" s="368"/>
      <c r="I10" s="808" t="s">
        <v>2313</v>
      </c>
      <c r="J10" s="808"/>
      <c r="K10" s="401" t="s">
        <v>2312</v>
      </c>
      <c r="L10" s="365"/>
      <c r="M10" s="365"/>
      <c r="N10" s="36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312</v>
      </c>
      <c r="B36" s="865" t="str">
        <f>VLOOKUP(A36,EQUIPOS!A6:D154,3,FALSE)</f>
        <v>Retroexcavadora sobre oruga, potencia 138 HP, balde de 1,5 m3.</v>
      </c>
      <c r="C36" s="866"/>
      <c r="D36" s="866"/>
      <c r="E36" s="866"/>
      <c r="F36" s="866"/>
      <c r="G36" s="866"/>
      <c r="H36" s="867"/>
      <c r="I36" s="276"/>
      <c r="J36" s="277"/>
      <c r="K36" s="278">
        <f>VLOOKUP(A36,EQUIPOS!A6:D161,4,FALSE)</f>
        <v>200677.24818132466</v>
      </c>
      <c r="L36" s="279"/>
      <c r="M36" s="280">
        <v>2.5</v>
      </c>
      <c r="N36" s="281">
        <f>K36/M36</f>
        <v>80270.899272529859</v>
      </c>
    </row>
    <row r="37" spans="1:14">
      <c r="A37" t="s">
        <v>180</v>
      </c>
      <c r="B37" s="865" t="str">
        <f>VLOOKUP(A37,EQUIPOS!A7:D154,3,FALSE)</f>
        <v>Compresor 120 HP, con martillo.</v>
      </c>
      <c r="C37" s="866"/>
      <c r="D37" s="866"/>
      <c r="E37" s="866"/>
      <c r="F37" s="866"/>
      <c r="G37" s="866"/>
      <c r="H37" s="867"/>
      <c r="I37" s="276"/>
      <c r="J37" s="277"/>
      <c r="K37" s="278">
        <f>VLOOKUP(A37,EQUIPOS!A7:D162,4,FALSE)</f>
        <v>85363.704954106317</v>
      </c>
      <c r="L37" s="279"/>
      <c r="M37" s="280">
        <v>2.5</v>
      </c>
      <c r="N37" s="281">
        <f>K37/M37</f>
        <v>34145.48198164253</v>
      </c>
    </row>
    <row r="38" spans="1:14">
      <c r="A38" t="s">
        <v>195</v>
      </c>
      <c r="B38" s="865" t="str">
        <f>VLOOKUP(A38,EQUIPOS!A8:D154,3,FALSE)</f>
        <v xml:space="preserve">Equipo de oxicorte, Capacidad de corte: hasta 6´´ (152mm) </v>
      </c>
      <c r="C38" s="866"/>
      <c r="D38" s="866"/>
      <c r="E38" s="866"/>
      <c r="F38" s="866"/>
      <c r="G38" s="866"/>
      <c r="H38" s="867"/>
      <c r="I38" s="276"/>
      <c r="J38" s="277"/>
      <c r="K38" s="278">
        <f>VLOOKUP(A38,EQUIPOS!A8:D163,4,FALSE)</f>
        <v>9080.6667431704154</v>
      </c>
      <c r="L38" s="279"/>
      <c r="M38" s="280">
        <v>2.5</v>
      </c>
      <c r="N38" s="281">
        <f>K38/M38</f>
        <v>3632.2666972681664</v>
      </c>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255.33602603049999</v>
      </c>
    </row>
    <row r="43" spans="1:14" ht="15" thickBot="1">
      <c r="B43" s="816" t="s">
        <v>1037</v>
      </c>
      <c r="C43" s="817"/>
      <c r="D43" s="817"/>
      <c r="E43" s="817"/>
      <c r="F43" s="817"/>
      <c r="G43" s="817"/>
      <c r="H43" s="817"/>
      <c r="I43" s="817"/>
      <c r="J43" s="817"/>
      <c r="K43" s="817"/>
      <c r="L43" s="817"/>
      <c r="M43" s="818"/>
      <c r="N43" s="105">
        <f>SUM(N36:N42)</f>
        <v>118303.98397747106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3">
        <f>'900.2'!N78</f>
        <v>725.60268099601092</v>
      </c>
      <c r="M59" s="904"/>
      <c r="N59" s="296">
        <f>K59*L59</f>
        <v>725.60268099601092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725.60268099601092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N70+N71+N72+N73+N74</f>
        <v>12766.801301525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131796.38795999208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26359.277591998416</v>
      </c>
      <c r="M83" s="852"/>
      <c r="N83" s="57"/>
    </row>
    <row r="84" spans="1:14">
      <c r="B84" s="95" t="s">
        <v>1057</v>
      </c>
      <c r="C84" s="96"/>
      <c r="D84" s="96"/>
      <c r="E84" s="96"/>
      <c r="F84" s="96"/>
      <c r="G84" s="96"/>
      <c r="H84" s="96"/>
      <c r="I84" s="93"/>
      <c r="J84" s="94"/>
      <c r="K84" s="313">
        <v>0.05</v>
      </c>
      <c r="L84" s="851">
        <f>N78*K84</f>
        <v>6589.819397999604</v>
      </c>
      <c r="M84" s="852"/>
      <c r="N84" s="57"/>
    </row>
    <row r="85" spans="1:14" ht="15" thickBot="1">
      <c r="B85" s="97" t="s">
        <v>1058</v>
      </c>
      <c r="C85" s="98"/>
      <c r="D85" s="98"/>
      <c r="E85" s="98"/>
      <c r="F85" s="98"/>
      <c r="G85" s="98"/>
      <c r="H85" s="98"/>
      <c r="I85" s="99"/>
      <c r="J85" s="100"/>
      <c r="K85" s="314">
        <v>0.05</v>
      </c>
      <c r="L85" s="853">
        <f>N78*K85</f>
        <v>6589.819397999604</v>
      </c>
      <c r="M85" s="854"/>
      <c r="N85" s="57"/>
    </row>
    <row r="86" spans="1:14" ht="15" thickBot="1">
      <c r="B86" s="816" t="s">
        <v>1037</v>
      </c>
      <c r="C86" s="817"/>
      <c r="D86" s="817"/>
      <c r="E86" s="817"/>
      <c r="F86" s="817"/>
      <c r="G86" s="817"/>
      <c r="H86" s="817"/>
      <c r="I86" s="817"/>
      <c r="J86" s="817"/>
      <c r="K86" s="817"/>
      <c r="L86" s="817"/>
      <c r="M86" s="818"/>
      <c r="N86" s="58">
        <f>L83+L84+L85</f>
        <v>39538.916387997626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171335.3043479897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8.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5"/>
      <c r="C1" s="837"/>
      <c r="D1" s="838"/>
      <c r="E1" s="838"/>
      <c r="F1" s="838"/>
      <c r="G1" s="838"/>
      <c r="H1" s="838"/>
      <c r="I1" s="838"/>
      <c r="J1" s="839"/>
      <c r="K1" s="840" t="s">
        <v>1017</v>
      </c>
      <c r="L1" s="842" t="s">
        <v>2304</v>
      </c>
      <c r="M1" s="843"/>
      <c r="N1" s="844"/>
    </row>
    <row r="2" spans="2:14">
      <c r="B2" s="826"/>
      <c r="C2" s="803" t="s">
        <v>1018</v>
      </c>
      <c r="D2" s="804"/>
      <c r="E2" s="804"/>
      <c r="F2" s="804"/>
      <c r="G2" s="804"/>
      <c r="H2" s="804"/>
      <c r="I2" s="804"/>
      <c r="J2" s="805"/>
      <c r="K2" s="841"/>
      <c r="L2" s="845"/>
      <c r="M2" s="846"/>
      <c r="N2" s="847"/>
    </row>
    <row r="3" spans="2:14">
      <c r="B3" s="826"/>
      <c r="C3" s="803" t="s">
        <v>2305</v>
      </c>
      <c r="D3" s="804"/>
      <c r="E3" s="804"/>
      <c r="F3" s="804"/>
      <c r="G3" s="804"/>
      <c r="H3" s="804"/>
      <c r="I3" s="804"/>
      <c r="J3" s="805"/>
      <c r="K3" s="828" t="s">
        <v>1019</v>
      </c>
      <c r="L3" s="797">
        <v>1</v>
      </c>
      <c r="M3" s="798"/>
      <c r="N3" s="799"/>
    </row>
    <row r="4" spans="2:14">
      <c r="B4" s="826"/>
      <c r="C4" s="803" t="s">
        <v>2306</v>
      </c>
      <c r="D4" s="804"/>
      <c r="E4" s="804"/>
      <c r="F4" s="804"/>
      <c r="G4" s="804"/>
      <c r="H4" s="804"/>
      <c r="I4" s="804"/>
      <c r="J4" s="805"/>
      <c r="K4" s="848"/>
      <c r="L4" s="800"/>
      <c r="M4" s="801"/>
      <c r="N4" s="802"/>
    </row>
    <row r="5" spans="2:14">
      <c r="B5" s="826"/>
      <c r="C5" s="803" t="s">
        <v>2307</v>
      </c>
      <c r="D5" s="804"/>
      <c r="E5" s="804"/>
      <c r="F5" s="804"/>
      <c r="G5" s="804"/>
      <c r="H5" s="804"/>
      <c r="I5" s="804"/>
      <c r="J5" s="805"/>
      <c r="K5" s="828" t="s">
        <v>1020</v>
      </c>
      <c r="L5" s="830"/>
      <c r="M5" s="830" t="s">
        <v>1021</v>
      </c>
      <c r="N5" s="832"/>
    </row>
    <row r="6" spans="2:14" ht="15" thickBot="1">
      <c r="B6" s="827"/>
      <c r="C6" s="834"/>
      <c r="D6" s="835"/>
      <c r="E6" s="835"/>
      <c r="F6" s="835"/>
      <c r="G6" s="835"/>
      <c r="H6" s="835"/>
      <c r="I6" s="835"/>
      <c r="J6" s="836"/>
      <c r="K6" s="829"/>
      <c r="L6" s="831"/>
      <c r="M6" s="831"/>
      <c r="N6" s="833"/>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06" t="s">
        <v>2311</v>
      </c>
      <c r="C10" s="807"/>
      <c r="D10" s="807"/>
      <c r="E10" s="807"/>
      <c r="F10" s="400" t="s">
        <v>2312</v>
      </c>
      <c r="G10" s="85"/>
      <c r="H10" s="368"/>
      <c r="I10" s="808" t="s">
        <v>2313</v>
      </c>
      <c r="J10" s="808"/>
      <c r="K10" s="401" t="s">
        <v>2312</v>
      </c>
      <c r="L10" s="365"/>
      <c r="M10" s="365"/>
      <c r="N10" s="36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150</v>
      </c>
      <c r="B36" s="865" t="str">
        <f>VLOOKUP(A36,EQUIPOS!A6:D154,3,FALSE)</f>
        <v>Cargador : Potencia en el volante 125 hp, Clasificación de RPM del motor 2300.</v>
      </c>
      <c r="C36" s="866"/>
      <c r="D36" s="866"/>
      <c r="E36" s="866"/>
      <c r="F36" s="866"/>
      <c r="G36" s="866"/>
      <c r="H36" s="867"/>
      <c r="I36" s="276"/>
      <c r="J36" s="277"/>
      <c r="K36" s="278">
        <f>VLOOKUP(A36,EQUIPOS!A6:D161,4,FALSE)</f>
        <v>160541.79854505972</v>
      </c>
      <c r="L36" s="279"/>
      <c r="M36" s="280">
        <v>9.25</v>
      </c>
      <c r="N36" s="281">
        <f>K36/M36</f>
        <v>17355.870112979428</v>
      </c>
    </row>
    <row r="37" spans="1:14">
      <c r="A37" t="s">
        <v>180</v>
      </c>
      <c r="B37" s="865" t="str">
        <f>VLOOKUP(A37,EQUIPOS!A7:D154,3,FALSE)</f>
        <v>Compresor 120 HP, con martillo.</v>
      </c>
      <c r="C37" s="866"/>
      <c r="D37" s="866"/>
      <c r="E37" s="866"/>
      <c r="F37" s="866"/>
      <c r="G37" s="866"/>
      <c r="H37" s="867"/>
      <c r="I37" s="276"/>
      <c r="J37" s="277"/>
      <c r="K37" s="278">
        <f>VLOOKUP(A37,EQUIPOS!A7:D162,4,FALSE)</f>
        <v>85363.704954106317</v>
      </c>
      <c r="L37" s="279"/>
      <c r="M37" s="280">
        <v>9.25</v>
      </c>
      <c r="N37" s="281">
        <f>K37/M37</f>
        <v>9228.5086436871698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55.207789412000004</v>
      </c>
    </row>
    <row r="43" spans="1:14" ht="15" thickBot="1">
      <c r="B43" s="816" t="s">
        <v>1037</v>
      </c>
      <c r="C43" s="817"/>
      <c r="D43" s="817"/>
      <c r="E43" s="817"/>
      <c r="F43" s="817"/>
      <c r="G43" s="817"/>
      <c r="H43" s="817"/>
      <c r="I43" s="817"/>
      <c r="J43" s="817"/>
      <c r="K43" s="817"/>
      <c r="L43" s="817"/>
      <c r="M43" s="818"/>
      <c r="N43" s="105">
        <f>SUM(N36:N42)</f>
        <v>26639.586546078601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3">
        <f>'900.2'!N78</f>
        <v>725.60268099601092</v>
      </c>
      <c r="M59" s="904"/>
      <c r="N59" s="296">
        <f>K59*L59</f>
        <v>725.60268099601092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725.60268099601092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N70+N71+N72+N73+N74</f>
        <v>2760.3894706000001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30125.578697674609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6025.1157395349219</v>
      </c>
      <c r="M83" s="852"/>
      <c r="N83" s="57"/>
    </row>
    <row r="84" spans="1:14">
      <c r="B84" s="95" t="s">
        <v>1057</v>
      </c>
      <c r="C84" s="96"/>
      <c r="D84" s="96"/>
      <c r="E84" s="96"/>
      <c r="F84" s="96"/>
      <c r="G84" s="96"/>
      <c r="H84" s="96"/>
      <c r="I84" s="93"/>
      <c r="J84" s="94"/>
      <c r="K84" s="313">
        <v>0.05</v>
      </c>
      <c r="L84" s="851">
        <f>N78*K84</f>
        <v>1506.2789348837305</v>
      </c>
      <c r="M84" s="852"/>
      <c r="N84" s="57"/>
    </row>
    <row r="85" spans="1:14" ht="15" thickBot="1">
      <c r="B85" s="97" t="s">
        <v>1058</v>
      </c>
      <c r="C85" s="98"/>
      <c r="D85" s="98"/>
      <c r="E85" s="98"/>
      <c r="F85" s="98"/>
      <c r="G85" s="98"/>
      <c r="H85" s="98"/>
      <c r="I85" s="99"/>
      <c r="J85" s="100"/>
      <c r="K85" s="314">
        <v>0.05</v>
      </c>
      <c r="L85" s="853">
        <f>N78*K85</f>
        <v>1506.2789348837305</v>
      </c>
      <c r="M85" s="854"/>
      <c r="N85" s="57"/>
    </row>
    <row r="86" spans="1:14" ht="15" thickBot="1">
      <c r="B86" s="816" t="s">
        <v>1037</v>
      </c>
      <c r="C86" s="817"/>
      <c r="D86" s="817"/>
      <c r="E86" s="817"/>
      <c r="F86" s="817"/>
      <c r="G86" s="817"/>
      <c r="H86" s="817"/>
      <c r="I86" s="817"/>
      <c r="J86" s="817"/>
      <c r="K86" s="817"/>
      <c r="L86" s="817"/>
      <c r="M86" s="818"/>
      <c r="N86" s="58">
        <f>L83+L84+L85</f>
        <v>9037.6736093023828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39163.252306976996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180</v>
      </c>
      <c r="B36" s="865" t="str">
        <f>VLOOKUP(A36,EQUIPOS!A6:D154,3,FALSE)</f>
        <v>Compresor 120 HP, con martillo.</v>
      </c>
      <c r="C36" s="866"/>
      <c r="D36" s="866"/>
      <c r="E36" s="866"/>
      <c r="F36" s="866"/>
      <c r="G36" s="866"/>
      <c r="H36" s="867"/>
      <c r="I36" s="276"/>
      <c r="J36" s="277"/>
      <c r="K36" s="278">
        <f>VLOOKUP(A36,EQUIPOS!A6:D161,4,FALSE)</f>
        <v>85363.704954106317</v>
      </c>
      <c r="L36" s="279"/>
      <c r="M36" s="280">
        <v>2.5</v>
      </c>
      <c r="N36" s="281">
        <f>K36/M36</f>
        <v>34145.48198164253</v>
      </c>
    </row>
    <row r="37" span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1021.344104122</v>
      </c>
    </row>
    <row r="43" spans="1:14" ht="15" thickBot="1">
      <c r="B43" s="816" t="s">
        <v>1037</v>
      </c>
      <c r="C43" s="817"/>
      <c r="D43" s="817"/>
      <c r="E43" s="817"/>
      <c r="F43" s="817"/>
      <c r="G43" s="817"/>
      <c r="H43" s="817"/>
      <c r="I43" s="817"/>
      <c r="J43" s="817"/>
      <c r="K43" s="817"/>
      <c r="L43" s="817"/>
      <c r="M43" s="818"/>
      <c r="N43" s="105">
        <f>SUM(N36:N42)</f>
        <v>35166.826085764529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3">
        <f>'900.2'!N78</f>
        <v>725.60268099601092</v>
      </c>
      <c r="M59" s="904"/>
      <c r="N59" s="296">
        <f>K59*L59</f>
        <v>725.60268099601092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725.60268099601092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N70+N71+N72+N73+N74</f>
        <v>10213.44104122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46105.86980798054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9221.1739615961087</v>
      </c>
      <c r="M83" s="852"/>
      <c r="N83" s="57"/>
    </row>
    <row r="84" spans="1:14">
      <c r="B84" s="95" t="s">
        <v>1057</v>
      </c>
      <c r="C84" s="96"/>
      <c r="D84" s="96"/>
      <c r="E84" s="96"/>
      <c r="F84" s="96"/>
      <c r="G84" s="96"/>
      <c r="H84" s="96"/>
      <c r="I84" s="93"/>
      <c r="J84" s="94"/>
      <c r="K84" s="313">
        <v>0.05</v>
      </c>
      <c r="L84" s="851">
        <f>N78*K84</f>
        <v>2305.2934903990272</v>
      </c>
      <c r="M84" s="852"/>
      <c r="N84" s="57"/>
    </row>
    <row r="85" spans="1:14" ht="15" thickBot="1">
      <c r="B85" s="97" t="s">
        <v>1058</v>
      </c>
      <c r="C85" s="98"/>
      <c r="D85" s="98"/>
      <c r="E85" s="98"/>
      <c r="F85" s="98"/>
      <c r="G85" s="98"/>
      <c r="H85" s="98"/>
      <c r="I85" s="99"/>
      <c r="J85" s="100"/>
      <c r="K85" s="314">
        <v>0.05</v>
      </c>
      <c r="L85" s="853">
        <f>N78*K85</f>
        <v>2305.2934903990272</v>
      </c>
      <c r="M85" s="854"/>
      <c r="N85" s="57"/>
    </row>
    <row r="86" spans="1:14" ht="15" thickBot="1">
      <c r="B86" s="816" t="s">
        <v>1037</v>
      </c>
      <c r="C86" s="817"/>
      <c r="D86" s="817"/>
      <c r="E86" s="817"/>
      <c r="F86" s="817"/>
      <c r="G86" s="817"/>
      <c r="H86" s="817"/>
      <c r="I86" s="817"/>
      <c r="J86" s="817"/>
      <c r="K86" s="817"/>
      <c r="L86" s="817"/>
      <c r="M86" s="818"/>
      <c r="N86" s="58">
        <f>L83+L84+L85</f>
        <v>13831.760942394165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59937.630750374708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150</v>
      </c>
      <c r="B36" s="865" t="str">
        <f>VLOOKUP(A36,EQUIPOS!A6:D154,3,FALSE)</f>
        <v>Cargador : Potencia en el volante 125 hp, Clasificación de RPM del motor 2300.</v>
      </c>
      <c r="C36" s="866"/>
      <c r="D36" s="866"/>
      <c r="E36" s="866"/>
      <c r="F36" s="866"/>
      <c r="G36" s="866"/>
      <c r="H36" s="867"/>
      <c r="I36" s="276"/>
      <c r="J36" s="277"/>
      <c r="K36" s="278">
        <f>VLOOKUP(A36,EQUIPOS!A6:D161,4,FALSE)</f>
        <v>160541.79854505972</v>
      </c>
      <c r="L36" s="279"/>
      <c r="M36" s="280">
        <v>2.375</v>
      </c>
      <c r="N36" s="281">
        <f>K36/M36</f>
        <v>67596.546755814619</v>
      </c>
    </row>
    <row r="37" spans="1:14">
      <c r="A37" t="s">
        <v>180</v>
      </c>
      <c r="B37" s="865" t="str">
        <f>VLOOKUP(A37,EQUIPOS!A7:D154,3,FALSE)</f>
        <v>Compresor 120 HP, con martillo.</v>
      </c>
      <c r="C37" s="866"/>
      <c r="D37" s="866"/>
      <c r="E37" s="866"/>
      <c r="F37" s="866"/>
      <c r="G37" s="866"/>
      <c r="H37" s="867"/>
      <c r="I37" s="276"/>
      <c r="J37" s="277"/>
      <c r="K37" s="278">
        <f>VLOOKUP(A37,EQUIPOS!A7:D162,4,FALSE)</f>
        <v>85363.704954106317</v>
      </c>
      <c r="L37" s="279"/>
      <c r="M37" s="280">
        <v>2.375</v>
      </c>
      <c r="N37" s="281">
        <f>K37/M37</f>
        <v>35942.612612255289</v>
      </c>
    </row>
    <row r="38" spans="1:14">
      <c r="A38" t="s">
        <v>195</v>
      </c>
      <c r="B38" s="865" t="str">
        <f>VLOOKUP(A38,EQUIPOS!A8:D154,3,FALSE)</f>
        <v xml:space="preserve">Equipo de oxicorte, Capacidad de corte: hasta 6´´ (152mm) </v>
      </c>
      <c r="C38" s="866"/>
      <c r="D38" s="866"/>
      <c r="E38" s="866"/>
      <c r="F38" s="866"/>
      <c r="G38" s="866"/>
      <c r="H38" s="867"/>
      <c r="I38" s="276"/>
      <c r="J38" s="277"/>
      <c r="K38" s="278">
        <f>VLOOKUP(A38,EQUIPOS!A8:D163,4,FALSE)</f>
        <v>9080.6667431704154</v>
      </c>
      <c r="L38" s="279"/>
      <c r="M38" s="280">
        <v>2.375</v>
      </c>
      <c r="N38" s="281">
        <f>K38/M38</f>
        <v>3823.4386287033326</v>
      </c>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1343.873821213158</v>
      </c>
    </row>
    <row r="43" spans="1:14" ht="15" thickBot="1">
      <c r="B43" s="816" t="s">
        <v>1037</v>
      </c>
      <c r="C43" s="817"/>
      <c r="D43" s="817"/>
      <c r="E43" s="817"/>
      <c r="F43" s="817"/>
      <c r="G43" s="817"/>
      <c r="H43" s="817"/>
      <c r="I43" s="817"/>
      <c r="J43" s="817"/>
      <c r="K43" s="817"/>
      <c r="L43" s="817"/>
      <c r="M43" s="818"/>
      <c r="N43" s="105">
        <f>SUM(N36:N42)</f>
        <v>108706.47181798638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3">
        <f>'900.2'!N78</f>
        <v>725.60268099601092</v>
      </c>
      <c r="M59" s="904"/>
      <c r="N59" s="296">
        <f>K59*L59</f>
        <v>725.60268099601092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725.60268099601092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N70+N71+N72+N73+N74</f>
        <v>13438.738212131579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122870.81271111398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24574.162542222795</v>
      </c>
      <c r="M83" s="852"/>
      <c r="N83" s="57"/>
    </row>
    <row r="84" spans="1:14">
      <c r="B84" s="95" t="s">
        <v>1057</v>
      </c>
      <c r="C84" s="96"/>
      <c r="D84" s="96"/>
      <c r="E84" s="96"/>
      <c r="F84" s="96"/>
      <c r="G84" s="96"/>
      <c r="H84" s="96"/>
      <c r="I84" s="93"/>
      <c r="J84" s="94"/>
      <c r="K84" s="313">
        <v>0.05</v>
      </c>
      <c r="L84" s="851">
        <f>N78*K84</f>
        <v>6143.5406355556988</v>
      </c>
      <c r="M84" s="852"/>
      <c r="N84" s="57"/>
    </row>
    <row r="85" spans="1:14" ht="15" thickBot="1">
      <c r="B85" s="97" t="s">
        <v>1058</v>
      </c>
      <c r="C85" s="98"/>
      <c r="D85" s="98"/>
      <c r="E85" s="98"/>
      <c r="F85" s="98"/>
      <c r="G85" s="98"/>
      <c r="H85" s="98"/>
      <c r="I85" s="99"/>
      <c r="J85" s="100"/>
      <c r="K85" s="314">
        <v>0.05</v>
      </c>
      <c r="L85" s="853">
        <f>N78*K85</f>
        <v>6143.5406355556988</v>
      </c>
      <c r="M85" s="854"/>
      <c r="N85" s="57"/>
    </row>
    <row r="86" spans="1:14" ht="15" thickBot="1">
      <c r="B86" s="816" t="s">
        <v>1037</v>
      </c>
      <c r="C86" s="817"/>
      <c r="D86" s="817"/>
      <c r="E86" s="817"/>
      <c r="F86" s="817"/>
      <c r="G86" s="817"/>
      <c r="H86" s="817"/>
      <c r="I86" s="817"/>
      <c r="J86" s="817"/>
      <c r="K86" s="817"/>
      <c r="L86" s="817"/>
      <c r="M86" s="818"/>
      <c r="N86" s="58">
        <f>L83+L84+L85</f>
        <v>36861.243813334193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159732.05652444815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312</v>
      </c>
      <c r="B36" s="865" t="str">
        <f>VLOOKUP(A36,EQUIPOS!A6:D154,3,FALSE)</f>
        <v>Retroexcavadora sobre oruga, potencia 138 HP, balde de 1,5 m3.</v>
      </c>
      <c r="C36" s="866"/>
      <c r="D36" s="866"/>
      <c r="E36" s="866"/>
      <c r="F36" s="866"/>
      <c r="G36" s="866"/>
      <c r="H36" s="867"/>
      <c r="I36" s="276"/>
      <c r="J36" s="277"/>
      <c r="K36" s="278">
        <f>VLOOKUP(A36,EQUIPOS!A6:D161,4,FALSE)</f>
        <v>200677.24818132466</v>
      </c>
      <c r="L36" s="279"/>
      <c r="M36" s="280">
        <v>2.5</v>
      </c>
      <c r="N36" s="281">
        <f>K36/M36</f>
        <v>80270.899272529859</v>
      </c>
    </row>
    <row r="37" spans="1:14">
      <c r="A37" t="s">
        <v>180</v>
      </c>
      <c r="B37" s="865" t="str">
        <f>VLOOKUP(A37,EQUIPOS!A7:D154,3,FALSE)</f>
        <v>Compresor 120 HP, con martillo.</v>
      </c>
      <c r="C37" s="866"/>
      <c r="D37" s="866"/>
      <c r="E37" s="866"/>
      <c r="F37" s="866"/>
      <c r="G37" s="866"/>
      <c r="H37" s="867"/>
      <c r="I37" s="276"/>
      <c r="J37" s="277"/>
      <c r="K37" s="278">
        <f>VLOOKUP(A37,EQUIPOS!A7:D162,4,FALSE)</f>
        <v>85363.704954106317</v>
      </c>
      <c r="L37" s="279"/>
      <c r="M37" s="280">
        <v>2.5</v>
      </c>
      <c r="N37" s="281">
        <f>K37/M37</f>
        <v>34145.48198164253</v>
      </c>
    </row>
    <row r="38" spans="1:14">
      <c r="A38" t="s">
        <v>195</v>
      </c>
      <c r="B38" s="865" t="str">
        <f>VLOOKUP(A38,EQUIPOS!A8:D154,3,FALSE)</f>
        <v xml:space="preserve">Equipo de oxicorte, Capacidad de corte: hasta 6´´ (152mm) </v>
      </c>
      <c r="C38" s="866"/>
      <c r="D38" s="866"/>
      <c r="E38" s="866"/>
      <c r="F38" s="866"/>
      <c r="G38" s="866"/>
      <c r="H38" s="867"/>
      <c r="I38" s="276"/>
      <c r="J38" s="277"/>
      <c r="K38" s="278">
        <f>VLOOKUP(A38,EQUIPOS!A8:D163,4,FALSE)</f>
        <v>9080.6667431704154</v>
      </c>
      <c r="L38" s="279"/>
      <c r="M38" s="280">
        <v>2.5</v>
      </c>
      <c r="N38" s="281">
        <f>K38/M38</f>
        <v>3632.2666972681664</v>
      </c>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255.33602603049999</v>
      </c>
    </row>
    <row r="43" spans="1:14" ht="15" thickBot="1">
      <c r="B43" s="816" t="s">
        <v>1037</v>
      </c>
      <c r="C43" s="817"/>
      <c r="D43" s="817"/>
      <c r="E43" s="817"/>
      <c r="F43" s="817"/>
      <c r="G43" s="817"/>
      <c r="H43" s="817"/>
      <c r="I43" s="817"/>
      <c r="J43" s="817"/>
      <c r="K43" s="817"/>
      <c r="L43" s="817"/>
      <c r="M43" s="818"/>
      <c r="N43" s="105">
        <f>SUM(N36:N42)</f>
        <v>118303.98397747106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3">
        <f>'900.2'!N78</f>
        <v>725.60268099601092</v>
      </c>
      <c r="M59" s="904"/>
      <c r="N59" s="296">
        <f>K59*L59</f>
        <v>725.60268099601092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725.60268099601092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12766.801301525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131796.38795999208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26359.277591998416</v>
      </c>
      <c r="M83" s="852"/>
      <c r="N83" s="57"/>
    </row>
    <row r="84" spans="1:14">
      <c r="B84" s="95" t="s">
        <v>1057</v>
      </c>
      <c r="C84" s="96"/>
      <c r="D84" s="96"/>
      <c r="E84" s="96"/>
      <c r="F84" s="96"/>
      <c r="G84" s="96"/>
      <c r="H84" s="96"/>
      <c r="I84" s="93"/>
      <c r="J84" s="94"/>
      <c r="K84" s="313">
        <v>0.05</v>
      </c>
      <c r="L84" s="851">
        <f>N78*K84</f>
        <v>6589.819397999604</v>
      </c>
      <c r="M84" s="852"/>
      <c r="N84" s="57"/>
    </row>
    <row r="85" spans="1:14" ht="15" thickBot="1">
      <c r="B85" s="97" t="s">
        <v>1058</v>
      </c>
      <c r="C85" s="98"/>
      <c r="D85" s="98"/>
      <c r="E85" s="98"/>
      <c r="F85" s="98"/>
      <c r="G85" s="98"/>
      <c r="H85" s="98"/>
      <c r="I85" s="99"/>
      <c r="J85" s="100"/>
      <c r="K85" s="314">
        <v>0.05</v>
      </c>
      <c r="L85" s="853">
        <f>N78*K85</f>
        <v>6589.819397999604</v>
      </c>
      <c r="M85" s="854"/>
      <c r="N85" s="57"/>
    </row>
    <row r="86" spans="1:14" ht="15" thickBot="1">
      <c r="B86" s="816" t="s">
        <v>1037</v>
      </c>
      <c r="C86" s="817"/>
      <c r="D86" s="817"/>
      <c r="E86" s="817"/>
      <c r="F86" s="817"/>
      <c r="G86" s="817"/>
      <c r="H86" s="817"/>
      <c r="I86" s="817"/>
      <c r="J86" s="817"/>
      <c r="K86" s="817"/>
      <c r="L86" s="817"/>
      <c r="M86" s="818"/>
      <c r="N86" s="58">
        <f>L83+L84+L85</f>
        <v>39538.916387997626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171335.3043479897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312</v>
      </c>
      <c r="B36" s="865" t="str">
        <f>VLOOKUP(A36,EQUIPOS!A6:D154,3,FALSE)</f>
        <v>Retroexcavadora sobre oruga, potencia 138 HP, balde de 1,5 m3.</v>
      </c>
      <c r="C36" s="866"/>
      <c r="D36" s="866"/>
      <c r="E36" s="866"/>
      <c r="F36" s="866"/>
      <c r="G36" s="866"/>
      <c r="H36" s="867"/>
      <c r="I36" s="276"/>
      <c r="J36" s="277"/>
      <c r="K36" s="278">
        <f>VLOOKUP(A36,EQUIPOS!A6:D161,4,FALSE)</f>
        <v>200677.24818132466</v>
      </c>
      <c r="L36" s="279"/>
      <c r="M36" s="280">
        <v>2.5</v>
      </c>
      <c r="N36" s="281">
        <f>K36/M36</f>
        <v>80270.899272529859</v>
      </c>
    </row>
    <row r="37" spans="1:14">
      <c r="A37" t="s">
        <v>180</v>
      </c>
      <c r="B37" s="865" t="str">
        <f>VLOOKUP(A37,EQUIPOS!A7:D154,3,FALSE)</f>
        <v>Compresor 120 HP, con martillo.</v>
      </c>
      <c r="C37" s="866"/>
      <c r="D37" s="866"/>
      <c r="E37" s="866"/>
      <c r="F37" s="866"/>
      <c r="G37" s="866"/>
      <c r="H37" s="867"/>
      <c r="I37" s="276"/>
      <c r="J37" s="277"/>
      <c r="K37" s="278">
        <f>VLOOKUP(A37,EQUIPOS!A7:D162,4,FALSE)</f>
        <v>85363.704954106317</v>
      </c>
      <c r="L37" s="279"/>
      <c r="M37" s="280">
        <v>2.5</v>
      </c>
      <c r="N37" s="281">
        <f>K37/M37</f>
        <v>34145.48198164253</v>
      </c>
    </row>
    <row r="38" spans="1:14">
      <c r="A38" t="s">
        <v>195</v>
      </c>
      <c r="B38" s="865" t="str">
        <f>VLOOKUP(A38,EQUIPOS!A8:D154,3,FALSE)</f>
        <v xml:space="preserve">Equipo de oxicorte, Capacidad de corte: hasta 6´´ (152mm) </v>
      </c>
      <c r="C38" s="866"/>
      <c r="D38" s="866"/>
      <c r="E38" s="866"/>
      <c r="F38" s="866"/>
      <c r="G38" s="866"/>
      <c r="H38" s="867"/>
      <c r="I38" s="276"/>
      <c r="J38" s="277"/>
      <c r="K38" s="278">
        <f>VLOOKUP(A38,EQUIPOS!A8:D163,4,FALSE)</f>
        <v>9080.6667431704154</v>
      </c>
      <c r="L38" s="279"/>
      <c r="M38" s="280">
        <v>2.5</v>
      </c>
      <c r="N38" s="281">
        <f>K38/M38</f>
        <v>3632.2666972681664</v>
      </c>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204.2688208244</v>
      </c>
    </row>
    <row r="43" spans="1:14" ht="15" thickBot="1">
      <c r="B43" s="816" t="s">
        <v>1037</v>
      </c>
      <c r="C43" s="817"/>
      <c r="D43" s="817"/>
      <c r="E43" s="817"/>
      <c r="F43" s="817"/>
      <c r="G43" s="817"/>
      <c r="H43" s="817"/>
      <c r="I43" s="817"/>
      <c r="J43" s="817"/>
      <c r="K43" s="817"/>
      <c r="L43" s="817"/>
      <c r="M43" s="818"/>
      <c r="N43" s="105">
        <f>SUM(N36:N42)</f>
        <v>118252.91677226496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903">
        <f>'900.2'!N78</f>
        <v>725.60268099601092</v>
      </c>
      <c r="M59" s="904"/>
      <c r="N59" s="296">
        <f>K59*L59</f>
        <v>1015.8437533944152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1015.8437533944152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10213.44104122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129482.20156687936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25896.440313375875</v>
      </c>
      <c r="M83" s="852"/>
      <c r="N83" s="57"/>
    </row>
    <row r="84" spans="1:14">
      <c r="B84" s="95" t="s">
        <v>1057</v>
      </c>
      <c r="C84" s="96"/>
      <c r="D84" s="96"/>
      <c r="E84" s="96"/>
      <c r="F84" s="96"/>
      <c r="G84" s="96"/>
      <c r="H84" s="96"/>
      <c r="I84" s="93"/>
      <c r="J84" s="94"/>
      <c r="K84" s="313">
        <v>0.05</v>
      </c>
      <c r="L84" s="851">
        <f>N78*K84</f>
        <v>6474.1100783439688</v>
      </c>
      <c r="M84" s="852"/>
      <c r="N84" s="57"/>
    </row>
    <row r="85" spans="1:14" ht="15" thickBot="1">
      <c r="B85" s="97" t="s">
        <v>1058</v>
      </c>
      <c r="C85" s="98"/>
      <c r="D85" s="98"/>
      <c r="E85" s="98"/>
      <c r="F85" s="98"/>
      <c r="G85" s="98"/>
      <c r="H85" s="98"/>
      <c r="I85" s="99"/>
      <c r="J85" s="100"/>
      <c r="K85" s="314">
        <v>0.05</v>
      </c>
      <c r="L85" s="853">
        <f>N78*K85</f>
        <v>6474.1100783439688</v>
      </c>
      <c r="M85" s="854"/>
      <c r="N85" s="57"/>
    </row>
    <row r="86" spans="1:14" ht="15" thickBot="1">
      <c r="B86" s="816" t="s">
        <v>1037</v>
      </c>
      <c r="C86" s="817"/>
      <c r="D86" s="817"/>
      <c r="E86" s="817"/>
      <c r="F86" s="817"/>
      <c r="G86" s="817"/>
      <c r="H86" s="817"/>
      <c r="I86" s="817"/>
      <c r="J86" s="817"/>
      <c r="K86" s="817"/>
      <c r="L86" s="817"/>
      <c r="M86" s="818"/>
      <c r="N86" s="58">
        <f>L83+L84+L85</f>
        <v>38844.660470063813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168326.86203694317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150</v>
      </c>
      <c r="B36" s="865" t="str">
        <f>VLOOKUP(A36,EQUIPOS!A6:D154,3,FALSE)</f>
        <v>Cargador : Potencia en el volante 125 hp, Clasificación de RPM del motor 2300.</v>
      </c>
      <c r="C36" s="866"/>
      <c r="D36" s="866"/>
      <c r="E36" s="866"/>
      <c r="F36" s="866"/>
      <c r="G36" s="866"/>
      <c r="H36" s="867"/>
      <c r="I36" s="276"/>
      <c r="J36" s="277"/>
      <c r="K36" s="278">
        <f>VLOOKUP(A36,EQUIPOS!A6:D161,4,FALSE)</f>
        <v>160541.79854505972</v>
      </c>
      <c r="L36" s="279"/>
      <c r="M36" s="280">
        <v>22</v>
      </c>
      <c r="N36" s="281">
        <f>K36/M36</f>
        <v>7297.3544793208966</v>
      </c>
    </row>
    <row r="37" spans="1:14">
      <c r="A37" t="s">
        <v>180</v>
      </c>
      <c r="B37" s="865" t="str">
        <f>VLOOKUP(A37,EQUIPOS!A7:D154,3,FALSE)</f>
        <v>Compresor 120 HP, con martillo.</v>
      </c>
      <c r="C37" s="866"/>
      <c r="D37" s="866"/>
      <c r="E37" s="866"/>
      <c r="F37" s="866"/>
      <c r="G37" s="866"/>
      <c r="H37" s="867"/>
      <c r="I37" s="276"/>
      <c r="J37" s="277"/>
      <c r="K37" s="278">
        <f>VLOOKUP(A37,EQUIPOS!A7:D162,4,FALSE)</f>
        <v>85363.704954106317</v>
      </c>
      <c r="L37" s="279"/>
      <c r="M37" s="280">
        <v>22</v>
      </c>
      <c r="N37" s="281">
        <f>K37/M37</f>
        <v>3880.1684070048327</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23.212366002772729</v>
      </c>
    </row>
    <row r="43" spans="1:14" ht="15" thickBot="1">
      <c r="B43" s="816" t="s">
        <v>1037</v>
      </c>
      <c r="C43" s="817"/>
      <c r="D43" s="817"/>
      <c r="E43" s="817"/>
      <c r="F43" s="817"/>
      <c r="G43" s="817"/>
      <c r="H43" s="817"/>
      <c r="I43" s="817"/>
      <c r="J43" s="817"/>
      <c r="K43" s="817"/>
      <c r="L43" s="817"/>
      <c r="M43" s="818"/>
      <c r="N43" s="105">
        <f>SUM(N36:N42)</f>
        <v>11200.735252328501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903">
        <f>'900.2'!N78</f>
        <v>725.60268099601092</v>
      </c>
      <c r="M59" s="904"/>
      <c r="N59" s="296">
        <f>K59*L59</f>
        <v>304.75312601832456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304.75312601832456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1160.6183001386364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12666.106678485461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2533.2213356970924</v>
      </c>
      <c r="M83" s="852"/>
      <c r="N83" s="57"/>
    </row>
    <row r="84" spans="1:14">
      <c r="B84" s="95" t="s">
        <v>1057</v>
      </c>
      <c r="C84" s="96"/>
      <c r="D84" s="96"/>
      <c r="E84" s="96"/>
      <c r="F84" s="96"/>
      <c r="G84" s="96"/>
      <c r="H84" s="96"/>
      <c r="I84" s="93"/>
      <c r="J84" s="94"/>
      <c r="K84" s="313">
        <v>0.05</v>
      </c>
      <c r="L84" s="851">
        <f>N78*K84</f>
        <v>633.3053339242731</v>
      </c>
      <c r="M84" s="852"/>
      <c r="N84" s="57"/>
    </row>
    <row r="85" spans="1:14" ht="15" thickBot="1">
      <c r="B85" s="97" t="s">
        <v>1058</v>
      </c>
      <c r="C85" s="98"/>
      <c r="D85" s="98"/>
      <c r="E85" s="98"/>
      <c r="F85" s="98"/>
      <c r="G85" s="98"/>
      <c r="H85" s="98"/>
      <c r="I85" s="99"/>
      <c r="J85" s="100"/>
      <c r="K85" s="314">
        <v>0.05</v>
      </c>
      <c r="L85" s="853">
        <f>N78*K85</f>
        <v>633.3053339242731</v>
      </c>
      <c r="M85" s="854"/>
      <c r="N85" s="57"/>
    </row>
    <row r="86" spans="1:14" ht="15" thickBot="1">
      <c r="B86" s="816" t="s">
        <v>1037</v>
      </c>
      <c r="C86" s="817"/>
      <c r="D86" s="817"/>
      <c r="E86" s="817"/>
      <c r="F86" s="817"/>
      <c r="G86" s="817"/>
      <c r="H86" s="817"/>
      <c r="I86" s="817"/>
      <c r="J86" s="817"/>
      <c r="K86" s="817"/>
      <c r="L86" s="817"/>
      <c r="M86" s="818"/>
      <c r="N86" s="58">
        <f>L83+L84+L85</f>
        <v>3799.8320035456391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16465.938682031101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150</v>
      </c>
      <c r="B36" s="865" t="str">
        <f>VLOOKUP(A36,EQUIPOS!A6:D154,3,FALSE)</f>
        <v>Cargador : Potencia en el volante 125 hp, Clasificación de RPM del motor 2300.</v>
      </c>
      <c r="C36" s="866"/>
      <c r="D36" s="866"/>
      <c r="E36" s="866"/>
      <c r="F36" s="866"/>
      <c r="G36" s="866"/>
      <c r="H36" s="867"/>
      <c r="I36" s="276"/>
      <c r="J36" s="277"/>
      <c r="K36" s="278">
        <f>VLOOKUP(A36,EQUIPOS!A6:D161,4,FALSE)</f>
        <v>160541.79854505972</v>
      </c>
      <c r="L36" s="279"/>
      <c r="M36" s="280">
        <v>22</v>
      </c>
      <c r="N36" s="281">
        <f>K36/M36</f>
        <v>7297.3544793208966</v>
      </c>
    </row>
    <row r="37" spans="1:14">
      <c r="A37" t="s">
        <v>180</v>
      </c>
      <c r="B37" s="865" t="str">
        <f>VLOOKUP(A37,EQUIPOS!A7:D154,3,FALSE)</f>
        <v>Compresor 120 HP, con martillo.</v>
      </c>
      <c r="C37" s="866"/>
      <c r="D37" s="866"/>
      <c r="E37" s="866"/>
      <c r="F37" s="866"/>
      <c r="G37" s="866"/>
      <c r="H37" s="867"/>
      <c r="I37" s="276"/>
      <c r="J37" s="277"/>
      <c r="K37" s="278">
        <f>VLOOKUP(A37,EQUIPOS!A7:D162,4,FALSE)</f>
        <v>85363.704954106317</v>
      </c>
      <c r="L37" s="279"/>
      <c r="M37" s="280">
        <v>22</v>
      </c>
      <c r="N37" s="281">
        <f>K37/M37</f>
        <v>3880.1684070048327</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23.212366002772729</v>
      </c>
    </row>
    <row r="43" spans="1:14" ht="15" thickBot="1">
      <c r="B43" s="816" t="s">
        <v>1037</v>
      </c>
      <c r="C43" s="817"/>
      <c r="D43" s="817"/>
      <c r="E43" s="817"/>
      <c r="F43" s="817"/>
      <c r="G43" s="817"/>
      <c r="H43" s="817"/>
      <c r="I43" s="817"/>
      <c r="J43" s="817"/>
      <c r="K43" s="817"/>
      <c r="L43" s="817"/>
      <c r="M43" s="818"/>
      <c r="N43" s="105">
        <f>SUM(N36:N42)</f>
        <v>11200.735252328501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903">
        <f>'900.2'!N78</f>
        <v>725.60268099601092</v>
      </c>
      <c r="M59" s="904"/>
      <c r="N59" s="296">
        <f>K59*L59</f>
        <v>152.37656300916228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152.37656300916228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1160.6183001386364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12513.730115476299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2502.7460230952602</v>
      </c>
      <c r="M83" s="852"/>
      <c r="N83" s="57"/>
    </row>
    <row r="84" spans="1:14">
      <c r="B84" s="95" t="s">
        <v>1057</v>
      </c>
      <c r="C84" s="96"/>
      <c r="D84" s="96"/>
      <c r="E84" s="96"/>
      <c r="F84" s="96"/>
      <c r="G84" s="96"/>
      <c r="H84" s="96"/>
      <c r="I84" s="93"/>
      <c r="J84" s="94"/>
      <c r="K84" s="313">
        <v>0.05</v>
      </c>
      <c r="L84" s="851">
        <f>N78*K84</f>
        <v>625.68650577381504</v>
      </c>
      <c r="M84" s="852"/>
      <c r="N84" s="57"/>
    </row>
    <row r="85" spans="1:14" ht="15" thickBot="1">
      <c r="B85" s="97" t="s">
        <v>1058</v>
      </c>
      <c r="C85" s="98"/>
      <c r="D85" s="98"/>
      <c r="E85" s="98"/>
      <c r="F85" s="98"/>
      <c r="G85" s="98"/>
      <c r="H85" s="98"/>
      <c r="I85" s="99"/>
      <c r="J85" s="100"/>
      <c r="K85" s="314">
        <v>0.05</v>
      </c>
      <c r="L85" s="853">
        <f>N78*K85</f>
        <v>625.68650577381504</v>
      </c>
      <c r="M85" s="854"/>
      <c r="N85" s="57"/>
    </row>
    <row r="86" spans="1:14" ht="15" thickBot="1">
      <c r="B86" s="816" t="s">
        <v>1037</v>
      </c>
      <c r="C86" s="817"/>
      <c r="D86" s="817"/>
      <c r="E86" s="817"/>
      <c r="F86" s="817"/>
      <c r="G86" s="817"/>
      <c r="H86" s="817"/>
      <c r="I86" s="817"/>
      <c r="J86" s="817"/>
      <c r="K86" s="817"/>
      <c r="L86" s="817"/>
      <c r="M86" s="818"/>
      <c r="N86" s="58">
        <f>L83+L84+L85</f>
        <v>3754.1190346428903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16267.849150119189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180</v>
      </c>
      <c r="B36" s="865" t="str">
        <f>VLOOKUP(A36,EQUIPOS!A6:D154,3,FALSE)</f>
        <v>Compresor 120 HP, con martillo.</v>
      </c>
      <c r="C36" s="866"/>
      <c r="D36" s="866"/>
      <c r="E36" s="866"/>
      <c r="F36" s="866"/>
      <c r="G36" s="866"/>
      <c r="H36" s="867"/>
      <c r="I36" s="276"/>
      <c r="J36" s="277"/>
      <c r="K36" s="278">
        <f>VLOOKUP(A36,EQUIPOS!A6:D161,4,FALSE)</f>
        <v>85363.704954106317</v>
      </c>
      <c r="L36" s="279"/>
      <c r="M36" s="280">
        <v>20</v>
      </c>
      <c r="N36" s="281">
        <f>K36/M36</f>
        <v>4268.1852477053162</v>
      </c>
    </row>
    <row r="37" span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63.834006507624999</v>
      </c>
    </row>
    <row r="43" spans="1:14" ht="15" thickBot="1">
      <c r="B43" s="816" t="s">
        <v>1037</v>
      </c>
      <c r="C43" s="817"/>
      <c r="D43" s="817"/>
      <c r="E43" s="817"/>
      <c r="F43" s="817"/>
      <c r="G43" s="817"/>
      <c r="H43" s="817"/>
      <c r="I43" s="817"/>
      <c r="J43" s="817"/>
      <c r="K43" s="817"/>
      <c r="L43" s="817"/>
      <c r="M43" s="818"/>
      <c r="N43" s="105">
        <f>SUM(N36:N42)</f>
        <v>4332.0192542129416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903">
        <f>'900.2'!N78</f>
        <v>725.60268099601092</v>
      </c>
      <c r="M59" s="904"/>
      <c r="N59" s="296">
        <f>K59*L59</f>
        <v>58.048214479680873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58.048214479680873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638.34006507624997</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5028.4075337688719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1005.6815067537744</v>
      </c>
      <c r="M83" s="852"/>
      <c r="N83" s="57"/>
    </row>
    <row r="84" spans="1:14">
      <c r="B84" s="95" t="s">
        <v>1057</v>
      </c>
      <c r="C84" s="96"/>
      <c r="D84" s="96"/>
      <c r="E84" s="96"/>
      <c r="F84" s="96"/>
      <c r="G84" s="96"/>
      <c r="H84" s="96"/>
      <c r="I84" s="93"/>
      <c r="J84" s="94"/>
      <c r="K84" s="313">
        <v>0.05</v>
      </c>
      <c r="L84" s="851">
        <f>N78*K84</f>
        <v>251.42037668844361</v>
      </c>
      <c r="M84" s="852"/>
      <c r="N84" s="57"/>
    </row>
    <row r="85" spans="1:14" ht="15" thickBot="1">
      <c r="B85" s="97" t="s">
        <v>1058</v>
      </c>
      <c r="C85" s="98"/>
      <c r="D85" s="98"/>
      <c r="E85" s="98"/>
      <c r="F85" s="98"/>
      <c r="G85" s="98"/>
      <c r="H85" s="98"/>
      <c r="I85" s="99"/>
      <c r="J85" s="100"/>
      <c r="K85" s="314">
        <v>0.05</v>
      </c>
      <c r="L85" s="853">
        <f>N78*K85</f>
        <v>251.42037668844361</v>
      </c>
      <c r="M85" s="854"/>
      <c r="N85" s="57"/>
    </row>
    <row r="86" spans="1:14" ht="15" thickBot="1">
      <c r="B86" s="816" t="s">
        <v>1037</v>
      </c>
      <c r="C86" s="817"/>
      <c r="D86" s="817"/>
      <c r="E86" s="817"/>
      <c r="F86" s="817"/>
      <c r="G86" s="817"/>
      <c r="H86" s="817"/>
      <c r="I86" s="817"/>
      <c r="J86" s="817"/>
      <c r="K86" s="817"/>
      <c r="L86" s="817"/>
      <c r="M86" s="818"/>
      <c r="N86" s="58">
        <f>L83+L84+L85</f>
        <v>1508.5222601306616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6536.9297938995333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195</v>
      </c>
      <c r="B36" s="865" t="str">
        <f>VLOOKUP(A36,EQUIPOS!A6:D154,3,FALSE)</f>
        <v xml:space="preserve">Equipo de oxicorte, Capacidad de corte: hasta 6´´ (152mm) </v>
      </c>
      <c r="C36" s="866"/>
      <c r="D36" s="866"/>
      <c r="E36" s="866"/>
      <c r="F36" s="866"/>
      <c r="G36" s="866"/>
      <c r="H36" s="867"/>
      <c r="I36" s="276"/>
      <c r="J36" s="277"/>
      <c r="K36" s="278">
        <f>VLOOKUP(A36,EQUIPOS!A6:D161,4,FALSE)</f>
        <v>9080.6667431704154</v>
      </c>
      <c r="L36" s="279"/>
      <c r="M36" s="280">
        <v>321</v>
      </c>
      <c r="N36" s="281">
        <f>K36/M36</f>
        <v>28.28868144289849</v>
      </c>
    </row>
    <row r="37" spans="1:14">
      <c r="A37" t="s">
        <v>248</v>
      </c>
      <c r="B37" s="865" t="str">
        <f>VLOOKUP(A37,EQUIPOS!A7:D154,3,FALSE)</f>
        <v>Grúa telescópica de 50 Ton.</v>
      </c>
      <c r="C37" s="866"/>
      <c r="D37" s="866"/>
      <c r="E37" s="866"/>
      <c r="F37" s="866"/>
      <c r="G37" s="866"/>
      <c r="H37" s="867"/>
      <c r="I37" s="276"/>
      <c r="J37" s="277"/>
      <c r="K37" s="278">
        <f>VLOOKUP(A37,EQUIPOS!A7:D162,4,FALSE)</f>
        <v>295504.59158409829</v>
      </c>
      <c r="L37" s="279"/>
      <c r="M37" s="280">
        <v>321</v>
      </c>
      <c r="N37" s="281">
        <f>K37/M37</f>
        <v>920.57505166385761</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15.908786668566979</v>
      </c>
    </row>
    <row r="43" spans="1:14" ht="15" thickBot="1">
      <c r="B43" s="816" t="s">
        <v>1037</v>
      </c>
      <c r="C43" s="817"/>
      <c r="D43" s="817"/>
      <c r="E43" s="817"/>
      <c r="F43" s="817"/>
      <c r="G43" s="817"/>
      <c r="H43" s="817"/>
      <c r="I43" s="817"/>
      <c r="J43" s="817"/>
      <c r="K43" s="817"/>
      <c r="L43" s="817"/>
      <c r="M43" s="818"/>
      <c r="N43" s="105">
        <f>SUM(N36:N42)</f>
        <v>964.77251977532308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903">
        <f>VLOOKUP(A59,TRANSPORTE!A5:D120,4,FALSE)</f>
        <v>0.43001941087091766</v>
      </c>
      <c r="M59" s="904"/>
      <c r="N59" s="296">
        <f>K59*L59</f>
        <v>0.43001941087091766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0.43001941087091766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159.08786668566978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1124.2904058718639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224.85808117437278</v>
      </c>
      <c r="M83" s="852"/>
      <c r="N83" s="57"/>
    </row>
    <row r="84" spans="1:14">
      <c r="B84" s="95" t="s">
        <v>1057</v>
      </c>
      <c r="C84" s="96"/>
      <c r="D84" s="96"/>
      <c r="E84" s="96"/>
      <c r="F84" s="96"/>
      <c r="G84" s="96"/>
      <c r="H84" s="96"/>
      <c r="I84" s="93"/>
      <c r="J84" s="94"/>
      <c r="K84" s="313">
        <v>0.05</v>
      </c>
      <c r="L84" s="851">
        <f>N78*K84</f>
        <v>56.214520293593196</v>
      </c>
      <c r="M84" s="852"/>
      <c r="N84" s="57"/>
    </row>
    <row r="85" spans="1:14" ht="15" thickBot="1">
      <c r="B85" s="97" t="s">
        <v>1058</v>
      </c>
      <c r="C85" s="98"/>
      <c r="D85" s="98"/>
      <c r="E85" s="98"/>
      <c r="F85" s="98"/>
      <c r="G85" s="98"/>
      <c r="H85" s="98"/>
      <c r="I85" s="99"/>
      <c r="J85" s="100"/>
      <c r="K85" s="314">
        <v>0.05</v>
      </c>
      <c r="L85" s="853">
        <f>N78*K85</f>
        <v>56.214520293593196</v>
      </c>
      <c r="M85" s="854"/>
      <c r="N85" s="57"/>
    </row>
    <row r="86" spans="1:14" ht="15" thickBot="1">
      <c r="B86" s="816" t="s">
        <v>1037</v>
      </c>
      <c r="C86" s="817"/>
      <c r="D86" s="817"/>
      <c r="E86" s="817"/>
      <c r="F86" s="817"/>
      <c r="G86" s="817"/>
      <c r="H86" s="817"/>
      <c r="I86" s="817"/>
      <c r="J86" s="817"/>
      <c r="K86" s="817"/>
      <c r="L86" s="817"/>
      <c r="M86" s="818"/>
      <c r="N86" s="58">
        <f>L83+L84+L85</f>
        <v>337.28712176155915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1461.577527633423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273</v>
      </c>
      <c r="B36" s="865" t="str">
        <f>VLOOKUP(A36,EQUIPOS!A6:D154,3,FALSE)</f>
        <v>Motosierra, 93.6 cm3 - 7.1 HP, 45-90 cm - 7.9 kg</v>
      </c>
      <c r="C36" s="866"/>
      <c r="D36" s="866"/>
      <c r="E36" s="866"/>
      <c r="F36" s="866"/>
      <c r="G36" s="866"/>
      <c r="H36" s="867"/>
      <c r="I36" s="276"/>
      <c r="J36" s="277"/>
      <c r="K36" s="278">
        <f>VLOOKUP(A36,EQUIPOS!A6:D161,4,FALSE)</f>
        <v>6932.0503190161935</v>
      </c>
      <c r="L36" s="279"/>
      <c r="M36" s="280">
        <v>3</v>
      </c>
      <c r="N36" s="281">
        <f>K36/M36</f>
        <v>2310.6834396720647</v>
      </c>
    </row>
    <row r="37" spans="1:14">
      <c r="A37" s="214" t="s">
        <v>312</v>
      </c>
      <c r="B37" s="865" t="str">
        <f>VLOOKUP(A37,EQUIPOS!A7:D154,3,FALSE)</f>
        <v>Retroexcavadora sobre oruga, potencia 138 HP, balde de 1,5 m3.</v>
      </c>
      <c r="C37" s="866"/>
      <c r="D37" s="866"/>
      <c r="E37" s="866"/>
      <c r="F37" s="866"/>
      <c r="G37" s="866"/>
      <c r="H37" s="867"/>
      <c r="I37" s="276"/>
      <c r="J37" s="277"/>
      <c r="K37" s="278">
        <f>VLOOKUP(A37,EQUIPOS!A7:D162,4,FALSE)</f>
        <v>200677.24818132466</v>
      </c>
      <c r="L37" s="279"/>
      <c r="M37" s="280">
        <v>3</v>
      </c>
      <c r="N37" s="281">
        <f>K37/M37</f>
        <v>66892.416060441552</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638.34006507625008</v>
      </c>
    </row>
    <row r="43" spans="1:14" ht="15" thickBot="1">
      <c r="B43" s="816" t="s">
        <v>1037</v>
      </c>
      <c r="C43" s="817"/>
      <c r="D43" s="817"/>
      <c r="E43" s="817"/>
      <c r="F43" s="817"/>
      <c r="G43" s="817"/>
      <c r="H43" s="817"/>
      <c r="I43" s="817"/>
      <c r="J43" s="817"/>
      <c r="K43" s="817"/>
      <c r="L43" s="817"/>
      <c r="M43" s="818"/>
      <c r="N43" s="105">
        <f>SUM(N36:N42)</f>
        <v>69841.439565189867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903">
        <f>VLOOKUP(A59,TRANSPORTE!A5:D94,4,FALSE)</f>
        <v>720.65424911025718</v>
      </c>
      <c r="M59" s="904"/>
      <c r="N59" s="296">
        <f>K59*L59</f>
        <v>4323.9254946615429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4323.9254946615429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12766.801301525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86932.16636137641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17386.433272275284</v>
      </c>
      <c r="M83" s="852"/>
      <c r="N83" s="57"/>
    </row>
    <row r="84" spans="1:14">
      <c r="B84" s="95" t="s">
        <v>1057</v>
      </c>
      <c r="C84" s="96"/>
      <c r="D84" s="96"/>
      <c r="E84" s="96"/>
      <c r="F84" s="96"/>
      <c r="G84" s="96"/>
      <c r="H84" s="96"/>
      <c r="I84" s="93"/>
      <c r="J84" s="94"/>
      <c r="K84" s="313">
        <v>0.05</v>
      </c>
      <c r="L84" s="851">
        <f>N78*K84</f>
        <v>4346.6083180688211</v>
      </c>
      <c r="M84" s="852"/>
      <c r="N84" s="57"/>
    </row>
    <row r="85" spans="1:14" ht="15" thickBot="1">
      <c r="B85" s="97" t="s">
        <v>1058</v>
      </c>
      <c r="C85" s="98"/>
      <c r="D85" s="98"/>
      <c r="E85" s="98"/>
      <c r="F85" s="98"/>
      <c r="G85" s="98"/>
      <c r="H85" s="98"/>
      <c r="I85" s="99"/>
      <c r="J85" s="100"/>
      <c r="K85" s="314">
        <v>0.05</v>
      </c>
      <c r="L85" s="853">
        <f>N78*K85</f>
        <v>4346.6083180688211</v>
      </c>
      <c r="M85" s="854"/>
      <c r="N85" s="57"/>
    </row>
    <row r="86" spans="1:14" ht="15" thickBot="1">
      <c r="B86" s="816" t="s">
        <v>1037</v>
      </c>
      <c r="C86" s="817"/>
      <c r="D86" s="817"/>
      <c r="E86" s="817"/>
      <c r="F86" s="817"/>
      <c r="G86" s="817"/>
      <c r="H86" s="817"/>
      <c r="I86" s="817"/>
      <c r="J86" s="817"/>
      <c r="K86" s="817"/>
      <c r="L86" s="817"/>
      <c r="M86" s="818"/>
      <c r="N86" s="58">
        <f>L83+L84+L85</f>
        <v>26079.649908412928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113011.81626978934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7.7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195</v>
      </c>
      <c r="B36" s="865" t="str">
        <f>VLOOKUP(A36,EQUIPOS!A6:D154,3,FALSE)</f>
        <v xml:space="preserve">Equipo de oxicorte, Capacidad de corte: hasta 6´´ (152mm) </v>
      </c>
      <c r="C36" s="866"/>
      <c r="D36" s="866"/>
      <c r="E36" s="866"/>
      <c r="F36" s="866"/>
      <c r="G36" s="866"/>
      <c r="H36" s="867"/>
      <c r="I36" s="276"/>
      <c r="J36" s="277"/>
      <c r="K36" s="278">
        <f>VLOOKUP(A36,EQUIPOS!A6:D161,4,FALSE)</f>
        <v>9080.6667431704154</v>
      </c>
      <c r="L36" s="279"/>
      <c r="M36" s="280">
        <v>4</v>
      </c>
      <c r="N36" s="281">
        <f>K36/M36</f>
        <v>2270.1666857926039</v>
      </c>
    </row>
    <row r="37" spans="1:14">
      <c r="A37" s="114" t="s">
        <v>248</v>
      </c>
      <c r="B37" s="865" t="str">
        <f>VLOOKUP(A37,EQUIPOS!A7:D154,3,FALSE)</f>
        <v>Grúa telescópica de 50 Ton.</v>
      </c>
      <c r="C37" s="866"/>
      <c r="D37" s="866"/>
      <c r="E37" s="866"/>
      <c r="F37" s="866"/>
      <c r="G37" s="866"/>
      <c r="H37" s="867"/>
      <c r="I37" s="276"/>
      <c r="J37" s="277"/>
      <c r="K37" s="278">
        <f>VLOOKUP(A37,EQUIPOS!A7:D162,4,FALSE)</f>
        <v>295504.59158409829</v>
      </c>
      <c r="L37" s="279"/>
      <c r="M37" s="280">
        <v>4</v>
      </c>
      <c r="N37" s="281">
        <f>K37/M37</f>
        <v>73876.147896024573</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957.5100976143749</v>
      </c>
    </row>
    <row r="43" spans="1:14" ht="15" thickBot="1">
      <c r="B43" s="816" t="s">
        <v>1037</v>
      </c>
      <c r="C43" s="817"/>
      <c r="D43" s="817"/>
      <c r="E43" s="817"/>
      <c r="F43" s="817"/>
      <c r="G43" s="817"/>
      <c r="H43" s="817"/>
      <c r="I43" s="817"/>
      <c r="J43" s="817"/>
      <c r="K43" s="817"/>
      <c r="L43" s="817"/>
      <c r="M43" s="818"/>
      <c r="N43" s="105">
        <f>SUM(N36:N42)</f>
        <v>77103.824679431549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903">
        <f>VLOOKUP(A59,TRANSPORTE!A5:D117,4,FALSE)</f>
        <v>0.43001941087091766</v>
      </c>
      <c r="M59" s="904"/>
      <c r="N59" s="296">
        <f>K59*L59</f>
        <v>0.43001941087091766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0.43001941087091766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9575.100976143749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86679.35567498616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17335.871134997233</v>
      </c>
      <c r="M83" s="852"/>
      <c r="N83" s="57"/>
    </row>
    <row r="84" spans="1:14">
      <c r="B84" s="95" t="s">
        <v>1057</v>
      </c>
      <c r="C84" s="96"/>
      <c r="D84" s="96"/>
      <c r="E84" s="96"/>
      <c r="F84" s="96"/>
      <c r="G84" s="96"/>
      <c r="H84" s="96"/>
      <c r="I84" s="93"/>
      <c r="J84" s="94"/>
      <c r="K84" s="313">
        <v>0.05</v>
      </c>
      <c r="L84" s="851">
        <f>N78*K84</f>
        <v>4333.9677837493082</v>
      </c>
      <c r="M84" s="852"/>
      <c r="N84" s="57"/>
    </row>
    <row r="85" spans="1:14" ht="15" thickBot="1">
      <c r="B85" s="97" t="s">
        <v>1058</v>
      </c>
      <c r="C85" s="98"/>
      <c r="D85" s="98"/>
      <c r="E85" s="98"/>
      <c r="F85" s="98"/>
      <c r="G85" s="98"/>
      <c r="H85" s="98"/>
      <c r="I85" s="99"/>
      <c r="J85" s="100"/>
      <c r="K85" s="314">
        <v>0.05</v>
      </c>
      <c r="L85" s="853">
        <f>N78*K85</f>
        <v>4333.9677837493082</v>
      </c>
      <c r="M85" s="854"/>
      <c r="N85" s="57"/>
    </row>
    <row r="86" spans="1:14" ht="15" thickBot="1">
      <c r="B86" s="816" t="s">
        <v>1037</v>
      </c>
      <c r="C86" s="817"/>
      <c r="D86" s="817"/>
      <c r="E86" s="817"/>
      <c r="F86" s="817"/>
      <c r="G86" s="817"/>
      <c r="H86" s="817"/>
      <c r="I86" s="817"/>
      <c r="J86" s="817"/>
      <c r="K86" s="817"/>
      <c r="L86" s="817"/>
      <c r="M86" s="818"/>
      <c r="N86" s="58">
        <f>L83+L84+L85</f>
        <v>26003.806702495847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112683.162377482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307</v>
      </c>
      <c r="B36" s="865" t="str">
        <f>VLOOKUP(A36,EQUIPOS!A6:D154,3,FALSE)</f>
        <v>Retroexcavadora, Potencia en el Volante 78 HP 2200 RPM</v>
      </c>
      <c r="C36" s="866"/>
      <c r="D36" s="866"/>
      <c r="E36" s="866"/>
      <c r="F36" s="866"/>
      <c r="G36" s="866"/>
      <c r="H36" s="867"/>
      <c r="I36" s="276"/>
      <c r="J36" s="277"/>
      <c r="K36" s="278">
        <f>VLOOKUP(A36,EQUIPOS!A6:D161,4,FALSE)</f>
        <v>116878.00417305456</v>
      </c>
      <c r="L36" s="279"/>
      <c r="M36" s="280">
        <v>5</v>
      </c>
      <c r="N36" s="281">
        <f>K36/M36</f>
        <v>23375.600834610912</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102.1344104122</v>
      </c>
    </row>
    <row r="43" spans="1:14" ht="15" thickBot="1">
      <c r="B43" s="816" t="s">
        <v>1037</v>
      </c>
      <c r="C43" s="817"/>
      <c r="D43" s="817"/>
      <c r="E43" s="817"/>
      <c r="F43" s="817"/>
      <c r="G43" s="817"/>
      <c r="H43" s="817"/>
      <c r="I43" s="817"/>
      <c r="J43" s="817"/>
      <c r="K43" s="817"/>
      <c r="L43" s="817"/>
      <c r="M43" s="818"/>
      <c r="N43" s="105">
        <f>SUM(N36:N42)</f>
        <v>23477.735245023112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903">
        <f>VLOOKUP(A59,TRANSPORTE!A5:D94,4,FALSE)</f>
        <v>720.65424911025718</v>
      </c>
      <c r="M59" s="904"/>
      <c r="N59" s="296">
        <f>K59*L59</f>
        <v>505.8992828754005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505.8992828754005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5106.7205206099998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29090.355048508514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5818.0710097017036</v>
      </c>
      <c r="M83" s="852"/>
      <c r="N83" s="57"/>
    </row>
    <row r="84" spans="1:14">
      <c r="B84" s="95" t="s">
        <v>1057</v>
      </c>
      <c r="C84" s="96"/>
      <c r="D84" s="96"/>
      <c r="E84" s="96"/>
      <c r="F84" s="96"/>
      <c r="G84" s="96"/>
      <c r="H84" s="96"/>
      <c r="I84" s="93"/>
      <c r="J84" s="94"/>
      <c r="K84" s="313">
        <v>0.05</v>
      </c>
      <c r="L84" s="851">
        <f>N78*K84</f>
        <v>1454.5177524254259</v>
      </c>
      <c r="M84" s="852"/>
      <c r="N84" s="57"/>
    </row>
    <row r="85" spans="1:14" ht="15" thickBot="1">
      <c r="B85" s="97" t="s">
        <v>1058</v>
      </c>
      <c r="C85" s="98"/>
      <c r="D85" s="98"/>
      <c r="E85" s="98"/>
      <c r="F85" s="98"/>
      <c r="G85" s="98"/>
      <c r="H85" s="98"/>
      <c r="I85" s="99"/>
      <c r="J85" s="100"/>
      <c r="K85" s="314">
        <v>0.05</v>
      </c>
      <c r="L85" s="853">
        <f>N78*K85</f>
        <v>1454.5177524254259</v>
      </c>
      <c r="M85" s="854"/>
      <c r="N85" s="57"/>
    </row>
    <row r="86" spans="1:14" ht="15" thickBot="1">
      <c r="B86" s="816" t="s">
        <v>1037</v>
      </c>
      <c r="C86" s="817"/>
      <c r="D86" s="817"/>
      <c r="E86" s="817"/>
      <c r="F86" s="817"/>
      <c r="G86" s="817"/>
      <c r="H86" s="817"/>
      <c r="I86" s="817"/>
      <c r="J86" s="817"/>
      <c r="K86" s="817"/>
      <c r="L86" s="817"/>
      <c r="M86" s="818"/>
      <c r="N86" s="58">
        <f>L83+L84+L85</f>
        <v>8727.1065145525554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37817.461563061072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307</v>
      </c>
      <c r="B36" s="865" t="str">
        <f>VLOOKUP(A36,EQUIPOS!A6:D154,3,FALSE)</f>
        <v>Retroexcavadora, Potencia en el Volante 78 HP 2200 RPM</v>
      </c>
      <c r="C36" s="866"/>
      <c r="D36" s="866"/>
      <c r="E36" s="866"/>
      <c r="F36" s="866"/>
      <c r="G36" s="866"/>
      <c r="H36" s="867"/>
      <c r="I36" s="276"/>
      <c r="J36" s="277"/>
      <c r="K36" s="278">
        <f>VLOOKUP(A36,EQUIPOS!A6:D161,4,FALSE)</f>
        <v>116878.00417305456</v>
      </c>
      <c r="L36" s="279"/>
      <c r="M36" s="280">
        <v>4</v>
      </c>
      <c r="N36" s="281">
        <f>K36/M36</f>
        <v>29219.501043263641</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63.834006507624999</v>
      </c>
    </row>
    <row r="43" spans="1:14" ht="15" thickBot="1">
      <c r="B43" s="816" t="s">
        <v>1037</v>
      </c>
      <c r="C43" s="817"/>
      <c r="D43" s="817"/>
      <c r="E43" s="817"/>
      <c r="F43" s="817"/>
      <c r="G43" s="817"/>
      <c r="H43" s="817"/>
      <c r="I43" s="817"/>
      <c r="J43" s="817"/>
      <c r="K43" s="817"/>
      <c r="L43" s="817"/>
      <c r="M43" s="818"/>
      <c r="N43" s="105">
        <f>SUM(N36:N42)</f>
        <v>29283.335049771267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903">
        <f>VLOOKUP(A59,TRANSPORTE!A5:D94,4,FALSE)</f>
        <v>720.65424911025718</v>
      </c>
      <c r="M59" s="904"/>
      <c r="N59" s="296">
        <f>K59*L59</f>
        <v>2183.5823748040793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2183.5823748040793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3191.70032538125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34658.617749956597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6931.7235499913195</v>
      </c>
      <c r="M83" s="852"/>
      <c r="N83" s="57"/>
    </row>
    <row r="84" spans="1:14">
      <c r="B84" s="95" t="s">
        <v>1057</v>
      </c>
      <c r="C84" s="96"/>
      <c r="D84" s="96"/>
      <c r="E84" s="96"/>
      <c r="F84" s="96"/>
      <c r="G84" s="96"/>
      <c r="H84" s="96"/>
      <c r="I84" s="93"/>
      <c r="J84" s="94"/>
      <c r="K84" s="313">
        <v>0.05</v>
      </c>
      <c r="L84" s="851">
        <f>N78*K84</f>
        <v>1732.9308874978299</v>
      </c>
      <c r="M84" s="852"/>
      <c r="N84" s="57"/>
    </row>
    <row r="85" spans="1:14" ht="15" thickBot="1">
      <c r="B85" s="97" t="s">
        <v>1058</v>
      </c>
      <c r="C85" s="98"/>
      <c r="D85" s="98"/>
      <c r="E85" s="98"/>
      <c r="F85" s="98"/>
      <c r="G85" s="98"/>
      <c r="H85" s="98"/>
      <c r="I85" s="99"/>
      <c r="J85" s="100"/>
      <c r="K85" s="314">
        <v>0.05</v>
      </c>
      <c r="L85" s="853">
        <f>N78*K85</f>
        <v>1732.9308874978299</v>
      </c>
      <c r="M85" s="854"/>
      <c r="N85" s="57"/>
    </row>
    <row r="86" spans="1:14" ht="15" thickBot="1">
      <c r="B86" s="816" t="s">
        <v>1037</v>
      </c>
      <c r="C86" s="817"/>
      <c r="D86" s="817"/>
      <c r="E86" s="817"/>
      <c r="F86" s="817"/>
      <c r="G86" s="817"/>
      <c r="H86" s="817"/>
      <c r="I86" s="817"/>
      <c r="J86" s="817"/>
      <c r="K86" s="817"/>
      <c r="L86" s="817"/>
      <c r="M86" s="818"/>
      <c r="N86" s="58">
        <f>L83+L84+L85</f>
        <v>10397.58532498698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45056.20307494358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c r="B36" s="865"/>
      <c r="C36" s="866"/>
      <c r="D36" s="866"/>
      <c r="E36" s="866"/>
      <c r="F36" s="866"/>
      <c r="G36" s="866"/>
      <c r="H36" s="867"/>
      <c r="I36" s="276"/>
      <c r="J36" s="277"/>
      <c r="K36" s="278"/>
      <c r="L36" s="279"/>
      <c r="M36" s="280"/>
      <c r="N36" s="281"/>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136.17921388293334</v>
      </c>
    </row>
    <row r="43" spans="1:14" ht="15" thickBot="1">
      <c r="B43" s="816" t="s">
        <v>1037</v>
      </c>
      <c r="C43" s="817"/>
      <c r="D43" s="817"/>
      <c r="E43" s="817"/>
      <c r="F43" s="817"/>
      <c r="G43" s="817"/>
      <c r="H43" s="817"/>
      <c r="I43" s="817"/>
      <c r="J43" s="817"/>
      <c r="K43" s="817"/>
      <c r="L43" s="817"/>
      <c r="M43" s="818"/>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8"/>
      <c r="C53" s="899"/>
      <c r="D53" s="899"/>
      <c r="E53" s="899"/>
      <c r="F53" s="899"/>
      <c r="G53" s="899"/>
      <c r="H53" s="899"/>
      <c r="I53" s="869"/>
      <c r="J53" s="48"/>
      <c r="K53" s="50"/>
      <c r="L53" s="900"/>
      <c r="M53" s="901"/>
      <c r="N53" s="51"/>
    </row>
    <row r="54" spans="2:14" ht="15" thickBot="1">
      <c r="B54" s="816" t="s">
        <v>1037</v>
      </c>
      <c r="C54" s="817"/>
      <c r="D54" s="817"/>
      <c r="E54" s="817"/>
      <c r="F54" s="817"/>
      <c r="G54" s="817"/>
      <c r="H54" s="817"/>
      <c r="I54" s="817"/>
      <c r="J54" s="817"/>
      <c r="K54" s="817"/>
      <c r="L54" s="817"/>
      <c r="M54" s="81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2" t="s">
        <v>1045</v>
      </c>
      <c r="M58" s="881"/>
      <c r="N58" s="82" t="s">
        <v>1035</v>
      </c>
    </row>
    <row r="59" spans="2:14">
      <c r="B59" s="52"/>
      <c r="C59" s="326"/>
      <c r="D59" s="326"/>
      <c r="E59" s="326"/>
      <c r="F59" s="326"/>
      <c r="G59" s="326"/>
      <c r="H59" s="320"/>
      <c r="I59" s="288"/>
      <c r="J59" s="295"/>
      <c r="K59" s="288"/>
      <c r="L59" s="903"/>
      <c r="M59" s="904"/>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1361.7921388293332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299.59427054245333</v>
      </c>
      <c r="M83" s="852"/>
      <c r="N83" s="57"/>
    </row>
    <row r="84" spans="1:14">
      <c r="B84" s="95" t="s">
        <v>1057</v>
      </c>
      <c r="C84" s="96"/>
      <c r="D84" s="96"/>
      <c r="E84" s="96"/>
      <c r="F84" s="96"/>
      <c r="G84" s="96"/>
      <c r="H84" s="96"/>
      <c r="I84" s="93"/>
      <c r="J84" s="94"/>
      <c r="K84" s="313">
        <v>0.05</v>
      </c>
      <c r="L84" s="851">
        <f>N78*K84</f>
        <v>74.898567635613333</v>
      </c>
      <c r="M84" s="852"/>
      <c r="N84" s="57"/>
    </row>
    <row r="85" spans="1:14" ht="15" thickBot="1">
      <c r="B85" s="97" t="s">
        <v>1058</v>
      </c>
      <c r="C85" s="98"/>
      <c r="D85" s="98"/>
      <c r="E85" s="98"/>
      <c r="F85" s="98"/>
      <c r="G85" s="98"/>
      <c r="H85" s="98"/>
      <c r="I85" s="99"/>
      <c r="J85" s="100"/>
      <c r="K85" s="314">
        <v>0.05</v>
      </c>
      <c r="L85" s="853">
        <f>N78*K85</f>
        <v>74.898567635613333</v>
      </c>
      <c r="M85" s="854"/>
      <c r="N85" s="57"/>
    </row>
    <row r="86" spans="1:14" ht="15" thickBot="1">
      <c r="B86" s="816" t="s">
        <v>1037</v>
      </c>
      <c r="C86" s="817"/>
      <c r="D86" s="817"/>
      <c r="E86" s="817"/>
      <c r="F86" s="817"/>
      <c r="G86" s="817"/>
      <c r="H86" s="817"/>
      <c r="I86" s="817"/>
      <c r="J86" s="817"/>
      <c r="K86" s="817"/>
      <c r="L86" s="817"/>
      <c r="M86" s="818"/>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310</v>
      </c>
      <c r="B36" s="865" t="str">
        <f>VLOOKUP(A36,EQUIPOS!A6:D154,3,FALSE)</f>
        <v>Retroexcavadora A25C</v>
      </c>
      <c r="C36" s="866"/>
      <c r="D36" s="866"/>
      <c r="E36" s="866"/>
      <c r="F36" s="866"/>
      <c r="G36" s="866"/>
      <c r="H36" s="867"/>
      <c r="I36" s="276"/>
      <c r="J36" s="277"/>
      <c r="K36" s="278">
        <f>VLOOKUP(A36,EQUIPOS!A6:D163,4,FALSE)</f>
        <v>154808.16288273619</v>
      </c>
      <c r="L36" s="279"/>
      <c r="M36" s="280">
        <v>3</v>
      </c>
      <c r="N36" s="281">
        <f>K36/M36</f>
        <v>51602.720960912062</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85.112008676833341</v>
      </c>
    </row>
    <row r="43" spans="1:14" ht="15" thickBot="1">
      <c r="B43" s="816" t="s">
        <v>1037</v>
      </c>
      <c r="C43" s="817"/>
      <c r="D43" s="817"/>
      <c r="E43" s="817"/>
      <c r="F43" s="817"/>
      <c r="G43" s="817"/>
      <c r="H43" s="817"/>
      <c r="I43" s="817"/>
      <c r="J43" s="817"/>
      <c r="K43" s="817"/>
      <c r="L43" s="817"/>
      <c r="M43" s="818"/>
      <c r="N43" s="105">
        <f>SUM(N36:N42)</f>
        <v>51687.832969588897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3">
        <f>VLOOKUP(A59,TRANSPORTE!A6:D117,4,FALSE)</f>
        <v>720.65424911025718</v>
      </c>
      <c r="M59" s="904"/>
      <c r="N59" s="296">
        <f>K59*L59</f>
        <v>1225.1122234874372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1225.1122234874372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8511.2008676833339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61424.146060759667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12284.829212151933</v>
      </c>
      <c r="M83" s="852"/>
      <c r="N83" s="57"/>
    </row>
    <row r="84" spans="1:14">
      <c r="B84" s="95" t="s">
        <v>1057</v>
      </c>
      <c r="C84" s="96"/>
      <c r="D84" s="96"/>
      <c r="E84" s="96"/>
      <c r="F84" s="96"/>
      <c r="G84" s="96"/>
      <c r="H84" s="96"/>
      <c r="I84" s="93"/>
      <c r="J84" s="94"/>
      <c r="K84" s="313">
        <v>0.05</v>
      </c>
      <c r="L84" s="851">
        <f>N78*K84</f>
        <v>3071.2073030379834</v>
      </c>
      <c r="M84" s="852"/>
      <c r="N84" s="57"/>
    </row>
    <row r="85" spans="1:14" ht="15" thickBot="1">
      <c r="B85" s="97" t="s">
        <v>1058</v>
      </c>
      <c r="C85" s="98"/>
      <c r="D85" s="98"/>
      <c r="E85" s="98"/>
      <c r="F85" s="98"/>
      <c r="G85" s="98"/>
      <c r="H85" s="98"/>
      <c r="I85" s="99"/>
      <c r="J85" s="100"/>
      <c r="K85" s="314">
        <v>0.05</v>
      </c>
      <c r="L85" s="853">
        <f>N78*K85</f>
        <v>3071.2073030379834</v>
      </c>
      <c r="M85" s="854"/>
      <c r="N85" s="57"/>
    </row>
    <row r="86" spans="1:14" ht="15" thickBot="1">
      <c r="B86" s="816" t="s">
        <v>1037</v>
      </c>
      <c r="C86" s="817"/>
      <c r="D86" s="817"/>
      <c r="E86" s="817"/>
      <c r="F86" s="817"/>
      <c r="G86" s="817"/>
      <c r="H86" s="817"/>
      <c r="I86" s="817"/>
      <c r="J86" s="817"/>
      <c r="K86" s="817"/>
      <c r="L86" s="817"/>
      <c r="M86" s="818"/>
      <c r="N86" s="58">
        <f>L83+L84+L85</f>
        <v>18427.2438182279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79851.389878987567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310</v>
      </c>
      <c r="B36" s="865" t="str">
        <f>VLOOKUP(A36,EQUIPOS!A6:D154,3,FALSE)</f>
        <v>Retroexcavadora A25C</v>
      </c>
      <c r="C36" s="866"/>
      <c r="D36" s="866"/>
      <c r="E36" s="866"/>
      <c r="F36" s="866"/>
      <c r="G36" s="866"/>
      <c r="H36" s="867"/>
      <c r="I36" s="276"/>
      <c r="J36" s="277"/>
      <c r="K36" s="278">
        <f>VLOOKUP(A36,EQUIPOS!A6:D163,4,FALSE)</f>
        <v>154808.16288273619</v>
      </c>
      <c r="L36" s="279"/>
      <c r="M36" s="280">
        <v>3</v>
      </c>
      <c r="N36" s="281">
        <f>K36/M36</f>
        <v>51602.720960912062</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85.112008676833341</v>
      </c>
    </row>
    <row r="43" spans="1:14" ht="15" thickBot="1">
      <c r="B43" s="816" t="s">
        <v>1037</v>
      </c>
      <c r="C43" s="817"/>
      <c r="D43" s="817"/>
      <c r="E43" s="817"/>
      <c r="F43" s="817"/>
      <c r="G43" s="817"/>
      <c r="H43" s="817"/>
      <c r="I43" s="817"/>
      <c r="J43" s="817"/>
      <c r="K43" s="817"/>
      <c r="L43" s="817"/>
      <c r="M43" s="818"/>
      <c r="N43" s="105">
        <f>SUM(N36:N42)</f>
        <v>51687.832969588897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3">
        <f>VLOOKUP(A59,TRANSPORTE!A6:D117,4,FALSE)</f>
        <v>720.65424911025718</v>
      </c>
      <c r="M59" s="904"/>
      <c r="N59" s="296">
        <f>K59*L59</f>
        <v>1225.1122234874372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1225.1122234874372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8511.2008676833339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61424.146060759667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12284.829212151933</v>
      </c>
      <c r="M83" s="852"/>
      <c r="N83" s="57"/>
    </row>
    <row r="84" spans="1:14">
      <c r="B84" s="95" t="s">
        <v>1057</v>
      </c>
      <c r="C84" s="96"/>
      <c r="D84" s="96"/>
      <c r="E84" s="96"/>
      <c r="F84" s="96"/>
      <c r="G84" s="96"/>
      <c r="H84" s="96"/>
      <c r="I84" s="93"/>
      <c r="J84" s="94"/>
      <c r="K84" s="313">
        <v>0.05</v>
      </c>
      <c r="L84" s="851">
        <f>N78*K84</f>
        <v>3071.2073030379834</v>
      </c>
      <c r="M84" s="852"/>
      <c r="N84" s="57"/>
    </row>
    <row r="85" spans="1:14" ht="15" thickBot="1">
      <c r="B85" s="97" t="s">
        <v>1058</v>
      </c>
      <c r="C85" s="98"/>
      <c r="D85" s="98"/>
      <c r="E85" s="98"/>
      <c r="F85" s="98"/>
      <c r="G85" s="98"/>
      <c r="H85" s="98"/>
      <c r="I85" s="99"/>
      <c r="J85" s="100"/>
      <c r="K85" s="314">
        <v>0.05</v>
      </c>
      <c r="L85" s="853">
        <f>N78*K85</f>
        <v>3071.2073030379834</v>
      </c>
      <c r="M85" s="854"/>
      <c r="N85" s="57"/>
    </row>
    <row r="86" spans="1:14" ht="15" thickBot="1">
      <c r="B86" s="816" t="s">
        <v>1037</v>
      </c>
      <c r="C86" s="817"/>
      <c r="D86" s="817"/>
      <c r="E86" s="817"/>
      <c r="F86" s="817"/>
      <c r="G86" s="817"/>
      <c r="H86" s="817"/>
      <c r="I86" s="817"/>
      <c r="J86" s="817"/>
      <c r="K86" s="817"/>
      <c r="L86" s="817"/>
      <c r="M86" s="818"/>
      <c r="N86" s="58">
        <f>L83+L84+L85</f>
        <v>18427.2438182279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79851.389878987567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312</v>
      </c>
      <c r="B36" s="865" t="str">
        <f>VLOOKUP(A36,EQUIPOS!A6:D154,3,FALSE)</f>
        <v>Retroexcavadora sobre oruga, potencia 138 HP, balde de 1,5 m3.</v>
      </c>
      <c r="C36" s="866"/>
      <c r="D36" s="866"/>
      <c r="E36" s="866"/>
      <c r="F36" s="866"/>
      <c r="G36" s="866"/>
      <c r="H36" s="867"/>
      <c r="I36" s="276"/>
      <c r="J36" s="277"/>
      <c r="K36" s="278">
        <f>VLOOKUP(A36,EQUIPOS!A6:D163,4,FALSE)</f>
        <v>200677.24818132466</v>
      </c>
      <c r="L36" s="279"/>
      <c r="M36" s="280">
        <v>45</v>
      </c>
      <c r="N36" s="281">
        <f>K36/M36</f>
        <v>4459.4944040294367</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1.4185334779472223</v>
      </c>
    </row>
    <row r="43" spans="1:14" ht="15" thickBot="1">
      <c r="B43" s="816" t="s">
        <v>1037</v>
      </c>
      <c r="C43" s="817"/>
      <c r="D43" s="817"/>
      <c r="E43" s="817"/>
      <c r="F43" s="817"/>
      <c r="G43" s="817"/>
      <c r="H43" s="817"/>
      <c r="I43" s="817"/>
      <c r="J43" s="817"/>
      <c r="K43" s="817"/>
      <c r="L43" s="817"/>
      <c r="M43" s="818"/>
      <c r="N43" s="105">
        <f>SUM(N36:N42)</f>
        <v>4460.9129375073844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903">
        <f>VLOOKUP(A59,TRANSPORTE!A6:D117,4,FALSE)</f>
        <v>0.43001941087091766</v>
      </c>
      <c r="M59" s="904"/>
      <c r="N59" s="296">
        <f>K59*L59</f>
        <v>15.351692968091761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15.351692968091761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141.85334779472223</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4618.1179782701984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923.62359565403972</v>
      </c>
      <c r="M83" s="852"/>
      <c r="N83" s="57"/>
    </row>
    <row r="84" spans="1:14">
      <c r="B84" s="95" t="s">
        <v>1057</v>
      </c>
      <c r="C84" s="96"/>
      <c r="D84" s="96"/>
      <c r="E84" s="96"/>
      <c r="F84" s="96"/>
      <c r="G84" s="96"/>
      <c r="H84" s="96"/>
      <c r="I84" s="93"/>
      <c r="J84" s="94"/>
      <c r="K84" s="313">
        <v>0.05</v>
      </c>
      <c r="L84" s="851">
        <f>N78*K84</f>
        <v>230.90589891350993</v>
      </c>
      <c r="M84" s="852"/>
      <c r="N84" s="57"/>
    </row>
    <row r="85" spans="1:14" ht="15" thickBot="1">
      <c r="B85" s="97" t="s">
        <v>1058</v>
      </c>
      <c r="C85" s="98"/>
      <c r="D85" s="98"/>
      <c r="E85" s="98"/>
      <c r="F85" s="98"/>
      <c r="G85" s="98"/>
      <c r="H85" s="98"/>
      <c r="I85" s="99"/>
      <c r="J85" s="100"/>
      <c r="K85" s="314">
        <v>0.05</v>
      </c>
      <c r="L85" s="853">
        <f>N78*K85</f>
        <v>230.90589891350993</v>
      </c>
      <c r="M85" s="854"/>
      <c r="N85" s="57"/>
    </row>
    <row r="86" spans="1:14" ht="15" thickBot="1">
      <c r="B86" s="816" t="s">
        <v>1037</v>
      </c>
      <c r="C86" s="817"/>
      <c r="D86" s="817"/>
      <c r="E86" s="817"/>
      <c r="F86" s="817"/>
      <c r="G86" s="817"/>
      <c r="H86" s="817"/>
      <c r="I86" s="817"/>
      <c r="J86" s="817"/>
      <c r="K86" s="817"/>
      <c r="L86" s="817"/>
      <c r="M86" s="818"/>
      <c r="N86" s="58">
        <f>L83+L84+L85</f>
        <v>1385.4353934810595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6003.5533717512581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2.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c r="B36" s="865"/>
      <c r="C36" s="866"/>
      <c r="D36" s="866"/>
      <c r="E36" s="866"/>
      <c r="F36" s="866"/>
      <c r="G36" s="866"/>
      <c r="H36" s="867"/>
      <c r="I36" s="276"/>
      <c r="J36" s="277"/>
      <c r="K36" s="278"/>
      <c r="L36" s="279"/>
      <c r="M36" s="280"/>
      <c r="N36" s="281"/>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56.741339117888892</v>
      </c>
    </row>
    <row r="43" spans="1:14" ht="15" thickBot="1">
      <c r="B43" s="816" t="s">
        <v>1037</v>
      </c>
      <c r="C43" s="817"/>
      <c r="D43" s="817"/>
      <c r="E43" s="817"/>
      <c r="F43" s="817"/>
      <c r="G43" s="817"/>
      <c r="H43" s="817"/>
      <c r="I43" s="817"/>
      <c r="J43" s="817"/>
      <c r="K43" s="817"/>
      <c r="L43" s="817"/>
      <c r="M43" s="818"/>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903">
        <f>VLOOKUP(A59,TRANSPORTE!A6:D117,4,FALSE)</f>
        <v>0.43001941087091766</v>
      </c>
      <c r="M59" s="904"/>
      <c r="N59" s="296">
        <f>K59*L59</f>
        <v>4.407698961426906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4.407698961426906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628.5624292582047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125.71248585164095</v>
      </c>
      <c r="M83" s="852"/>
      <c r="N83" s="57"/>
    </row>
    <row r="84" spans="1:14">
      <c r="B84" s="95" t="s">
        <v>1057</v>
      </c>
      <c r="C84" s="96"/>
      <c r="D84" s="96"/>
      <c r="E84" s="96"/>
      <c r="F84" s="96"/>
      <c r="G84" s="96"/>
      <c r="H84" s="96"/>
      <c r="I84" s="93"/>
      <c r="J84" s="94"/>
      <c r="K84" s="313">
        <v>0.05</v>
      </c>
      <c r="L84" s="851">
        <f>N78*K84</f>
        <v>31.428121462910237</v>
      </c>
      <c r="M84" s="852"/>
      <c r="N84" s="57"/>
    </row>
    <row r="85" spans="1:14" ht="15" thickBot="1">
      <c r="B85" s="97" t="s">
        <v>1058</v>
      </c>
      <c r="C85" s="98"/>
      <c r="D85" s="98"/>
      <c r="E85" s="98"/>
      <c r="F85" s="98"/>
      <c r="G85" s="98"/>
      <c r="H85" s="98"/>
      <c r="I85" s="99"/>
      <c r="J85" s="100"/>
      <c r="K85" s="314">
        <v>0.05</v>
      </c>
      <c r="L85" s="853">
        <f>N78*K85</f>
        <v>31.428121462910237</v>
      </c>
      <c r="M85" s="854"/>
      <c r="N85" s="57"/>
    </row>
    <row r="86" spans="1:14" ht="15" thickBot="1">
      <c r="B86" s="816" t="s">
        <v>1037</v>
      </c>
      <c r="C86" s="817"/>
      <c r="D86" s="817"/>
      <c r="E86" s="817"/>
      <c r="F86" s="817"/>
      <c r="G86" s="817"/>
      <c r="H86" s="817"/>
      <c r="I86" s="817"/>
      <c r="J86" s="817"/>
      <c r="K86" s="817"/>
      <c r="L86" s="817"/>
      <c r="M86" s="818"/>
      <c r="N86" s="58">
        <f>L83+L84+L85</f>
        <v>188.56872877746142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817.13115803566609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312</v>
      </c>
      <c r="B36" s="865" t="str">
        <f>VLOOKUP(A36,EQUIPOS!A6:D154,3,FALSE)</f>
        <v>Retroexcavadora sobre oruga, potencia 138 HP, balde de 1,5 m3.</v>
      </c>
      <c r="C36" s="866"/>
      <c r="D36" s="866"/>
      <c r="E36" s="866"/>
      <c r="F36" s="866"/>
      <c r="G36" s="866"/>
      <c r="H36" s="867"/>
      <c r="I36" s="276"/>
      <c r="J36" s="277"/>
      <c r="K36" s="278">
        <f>VLOOKUP(A36,EQUIPOS!A6:D163,4,FALSE)</f>
        <v>200677.24818132466</v>
      </c>
      <c r="L36" s="279"/>
      <c r="M36" s="280">
        <v>45</v>
      </c>
      <c r="N36" s="281">
        <f>K36/M36</f>
        <v>4459.4944040294367</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1.4185334779472223</v>
      </c>
    </row>
    <row r="43" spans="1:14" ht="15" thickBot="1">
      <c r="B43" s="816" t="s">
        <v>1037</v>
      </c>
      <c r="C43" s="817"/>
      <c r="D43" s="817"/>
      <c r="E43" s="817"/>
      <c r="F43" s="817"/>
      <c r="G43" s="817"/>
      <c r="H43" s="817"/>
      <c r="I43" s="817"/>
      <c r="J43" s="817"/>
      <c r="K43" s="817"/>
      <c r="L43" s="817"/>
      <c r="M43" s="818"/>
      <c r="N43" s="105">
        <f>SUM(N36:N42)</f>
        <v>4460.9129375073844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903">
        <f>VLOOKUP(A59,TRANSPORTE!A6:D117,4,FALSE)</f>
        <v>815.67769348133675</v>
      </c>
      <c r="M59" s="904"/>
      <c r="N59" s="296">
        <f>K59*L59</f>
        <v>661.10269217815596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661.10269217815596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141.85334779472223</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5263.8689774802624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1052.7737954960526</v>
      </c>
      <c r="M83" s="852"/>
      <c r="N83" s="57"/>
    </row>
    <row r="84" spans="1:14">
      <c r="B84" s="95" t="s">
        <v>1057</v>
      </c>
      <c r="C84" s="96"/>
      <c r="D84" s="96"/>
      <c r="E84" s="96"/>
      <c r="F84" s="96"/>
      <c r="G84" s="96"/>
      <c r="H84" s="96"/>
      <c r="I84" s="93"/>
      <c r="J84" s="94"/>
      <c r="K84" s="313">
        <v>0.05</v>
      </c>
      <c r="L84" s="851">
        <f>N78*K84</f>
        <v>263.19344887401314</v>
      </c>
      <c r="M84" s="852"/>
      <c r="N84" s="57"/>
    </row>
    <row r="85" spans="1:14" ht="15" thickBot="1">
      <c r="B85" s="97" t="s">
        <v>1058</v>
      </c>
      <c r="C85" s="98"/>
      <c r="D85" s="98"/>
      <c r="E85" s="98"/>
      <c r="F85" s="98"/>
      <c r="G85" s="98"/>
      <c r="H85" s="98"/>
      <c r="I85" s="99"/>
      <c r="J85" s="100"/>
      <c r="K85" s="314">
        <v>0.05</v>
      </c>
      <c r="L85" s="853">
        <f>N78*K85</f>
        <v>263.19344887401314</v>
      </c>
      <c r="M85" s="854"/>
      <c r="N85" s="57"/>
    </row>
    <row r="86" spans="1:14" ht="15" thickBot="1">
      <c r="B86" s="816" t="s">
        <v>1037</v>
      </c>
      <c r="C86" s="817"/>
      <c r="D86" s="817"/>
      <c r="E86" s="817"/>
      <c r="F86" s="817"/>
      <c r="G86" s="817"/>
      <c r="H86" s="817"/>
      <c r="I86" s="817"/>
      <c r="J86" s="817"/>
      <c r="K86" s="817"/>
      <c r="L86" s="817"/>
      <c r="M86" s="818"/>
      <c r="N86" s="58">
        <f>L83+L84+L85</f>
        <v>1579.1606932440786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6843.0296707243415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VLOOKUP(A36,EQUIPOS!A5:D154,4,FALSE)</f>
        <v>143340.89155808903</v>
      </c>
      <c r="L36" s="279"/>
      <c r="M36" s="280">
        <v>0.625</v>
      </c>
      <c r="N36" s="281">
        <f>K36/M36</f>
        <v>229345.42649294244</v>
      </c>
    </row>
    <row r="37" spans="1:14">
      <c r="A37" s="114" t="s">
        <v>241</v>
      </c>
      <c r="B37" s="865" t="str">
        <f>VLOOKUP(A37,EQUIPOS!A7:D154,3,FALSE)</f>
        <v>Grúa (capacidad 15 ton)</v>
      </c>
      <c r="C37" s="866"/>
      <c r="D37" s="866"/>
      <c r="E37" s="866"/>
      <c r="F37" s="866"/>
      <c r="G37" s="866"/>
      <c r="H37" s="867"/>
      <c r="I37" s="276"/>
      <c r="J37" s="277"/>
      <c r="K37" s="278">
        <f>VLOOKUP(A37,EQUIPOS!A6:D154,4,FALSE)</f>
        <v>146578.35796510146</v>
      </c>
      <c r="L37" s="279"/>
      <c r="M37" s="280">
        <v>0.625</v>
      </c>
      <c r="N37" s="281">
        <f>K37/M37</f>
        <v>234525.37274416233</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2553.3602603050003</v>
      </c>
    </row>
    <row r="43" spans="1:14" ht="15" thickBot="1">
      <c r="B43" s="816" t="s">
        <v>1037</v>
      </c>
      <c r="C43" s="817"/>
      <c r="D43" s="817"/>
      <c r="E43" s="817"/>
      <c r="F43" s="817"/>
      <c r="G43" s="817"/>
      <c r="H43" s="817"/>
      <c r="I43" s="817"/>
      <c r="J43" s="817"/>
      <c r="K43" s="817"/>
      <c r="L43" s="817"/>
      <c r="M43" s="818"/>
      <c r="N43" s="403">
        <f>SUM(N36:N42)</f>
        <v>466424.15949740977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480.43944542193833</v>
      </c>
      <c r="N48" s="281">
        <f>K48*M48</f>
        <v>4804.3944542193831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13207.178774148259</v>
      </c>
      <c r="N49" s="281">
        <f>K49*M49</f>
        <v>13207.178774148259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1584.0007121605731</v>
      </c>
      <c r="N50" s="281">
        <f>K50*M50</f>
        <v>1584.0007121605731</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43446.655758071676</v>
      </c>
      <c r="N51" s="281">
        <f>K51*M51</f>
        <v>86893.311516143352</v>
      </c>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106488.88545667156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51067.205206099999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623980.25016018131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124796.05003203626</v>
      </c>
      <c r="M83" s="852"/>
      <c r="N83" s="57"/>
    </row>
    <row r="84" spans="1:14">
      <c r="B84" s="95" t="s">
        <v>1057</v>
      </c>
      <c r="C84" s="96"/>
      <c r="D84" s="96"/>
      <c r="E84" s="96"/>
      <c r="F84" s="96"/>
      <c r="G84" s="96"/>
      <c r="H84" s="96"/>
      <c r="I84" s="93"/>
      <c r="J84" s="94"/>
      <c r="K84" s="313">
        <v>0.05</v>
      </c>
      <c r="L84" s="851">
        <f>N78*K84</f>
        <v>31199.012508009066</v>
      </c>
      <c r="M84" s="852"/>
      <c r="N84" s="57"/>
    </row>
    <row r="85" spans="1:14" ht="15" thickBot="1">
      <c r="B85" s="97" t="s">
        <v>1058</v>
      </c>
      <c r="C85" s="98"/>
      <c r="D85" s="98"/>
      <c r="E85" s="98"/>
      <c r="F85" s="98"/>
      <c r="G85" s="98"/>
      <c r="H85" s="98"/>
      <c r="I85" s="99"/>
      <c r="J85" s="100"/>
      <c r="K85" s="314">
        <v>0.05</v>
      </c>
      <c r="L85" s="853">
        <f>N78*K85</f>
        <v>31199.012508009066</v>
      </c>
      <c r="M85" s="854"/>
      <c r="N85" s="57"/>
    </row>
    <row r="86" spans="1:14" ht="15" thickBot="1">
      <c r="B86" s="816" t="s">
        <v>1037</v>
      </c>
      <c r="C86" s="817"/>
      <c r="D86" s="817"/>
      <c r="E86" s="817"/>
      <c r="F86" s="817"/>
      <c r="G86" s="817"/>
      <c r="H86" s="817"/>
      <c r="I86" s="817"/>
      <c r="J86" s="817"/>
      <c r="K86" s="817"/>
      <c r="L86" s="817"/>
      <c r="M86" s="818"/>
      <c r="N86" s="58">
        <f>L83+L84+L85</f>
        <v>187194.07504805439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811174.32520823576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2.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VLOOKUP(A36,EQUIPOS!A6:D163,4,FALSE)</f>
        <v>143340.89155808903</v>
      </c>
      <c r="L36" s="279"/>
      <c r="M36" s="280">
        <v>0.5</v>
      </c>
      <c r="N36" s="281">
        <f>K36/M36</f>
        <v>286681.78311617806</v>
      </c>
    </row>
    <row r="37" spans="1:14">
      <c r="A37" s="114" t="s">
        <v>241</v>
      </c>
      <c r="B37" s="865" t="str">
        <f>VLOOKUP(A37,EQUIPOS!A7:D154,3,FALSE)</f>
        <v>Grúa (capacidad 15 ton)</v>
      </c>
      <c r="C37" s="866"/>
      <c r="D37" s="866"/>
      <c r="E37" s="866"/>
      <c r="F37" s="866"/>
      <c r="G37" s="866"/>
      <c r="H37" s="867"/>
      <c r="I37" s="276"/>
      <c r="J37" s="277"/>
      <c r="K37" s="278">
        <f>VLOOKUP(A37,EQUIPOS!A7:D164,4,FALSE)</f>
        <v>146578.35796510146</v>
      </c>
      <c r="L37" s="279"/>
      <c r="M37" s="280">
        <v>0.5</v>
      </c>
      <c r="N37" s="281">
        <f>K37/M37</f>
        <v>293156.71593020292</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3191.70032538125</v>
      </c>
    </row>
    <row r="43" spans="1:14" ht="15" thickBot="1">
      <c r="B43" s="816" t="s">
        <v>1037</v>
      </c>
      <c r="C43" s="817"/>
      <c r="D43" s="817"/>
      <c r="E43" s="817"/>
      <c r="F43" s="817"/>
      <c r="G43" s="817"/>
      <c r="H43" s="817"/>
      <c r="I43" s="817"/>
      <c r="J43" s="817"/>
      <c r="K43" s="817"/>
      <c r="L43" s="817"/>
      <c r="M43" s="818"/>
      <c r="N43" s="403">
        <f>SUM(N36:N42)</f>
        <v>583030.19937176222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480.43944542193833</v>
      </c>
      <c r="N48" s="281">
        <f>K48*M48</f>
        <v>4804.3944542193831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13207.178774148259</v>
      </c>
      <c r="N49" s="281">
        <f>K49*M49</f>
        <v>13207.178774148259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1584.0007121605731</v>
      </c>
      <c r="N50" s="281">
        <f>K50*M50</f>
        <v>1584.0007121605731</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43446.655758071676</v>
      </c>
      <c r="N51" s="281">
        <f>K51*M51</f>
        <v>86893.311516143352</v>
      </c>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106488.88545667156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63834.006507624996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753353.0913360588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150670.61826721177</v>
      </c>
      <c r="M83" s="852"/>
      <c r="N83" s="57"/>
    </row>
    <row r="84" spans="1:14">
      <c r="B84" s="95" t="s">
        <v>1057</v>
      </c>
      <c r="C84" s="96"/>
      <c r="D84" s="96"/>
      <c r="E84" s="96"/>
      <c r="F84" s="96"/>
      <c r="G84" s="96"/>
      <c r="H84" s="96"/>
      <c r="I84" s="93"/>
      <c r="J84" s="94"/>
      <c r="K84" s="313">
        <v>0.05</v>
      </c>
      <c r="L84" s="851">
        <f>N78*K84</f>
        <v>37667.654566802943</v>
      </c>
      <c r="M84" s="852"/>
      <c r="N84" s="57"/>
    </row>
    <row r="85" spans="1:14" ht="15" thickBot="1">
      <c r="B85" s="97" t="s">
        <v>1058</v>
      </c>
      <c r="C85" s="98"/>
      <c r="D85" s="98"/>
      <c r="E85" s="98"/>
      <c r="F85" s="98"/>
      <c r="G85" s="98"/>
      <c r="H85" s="98"/>
      <c r="I85" s="99"/>
      <c r="J85" s="100"/>
      <c r="K85" s="314">
        <v>0.05</v>
      </c>
      <c r="L85" s="853">
        <f>N78*K85</f>
        <v>37667.654566802943</v>
      </c>
      <c r="M85" s="854"/>
      <c r="N85" s="57"/>
    </row>
    <row r="86" spans="1:14" ht="15" thickBot="1">
      <c r="B86" s="816" t="s">
        <v>1037</v>
      </c>
      <c r="C86" s="817"/>
      <c r="D86" s="817"/>
      <c r="E86" s="817"/>
      <c r="F86" s="817"/>
      <c r="G86" s="817"/>
      <c r="H86" s="817"/>
      <c r="I86" s="817"/>
      <c r="J86" s="817"/>
      <c r="K86" s="817"/>
      <c r="L86" s="817"/>
      <c r="M86" s="818"/>
      <c r="N86" s="58">
        <f>L83+L84+L85</f>
        <v>226005.92740081769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979359.01873687655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VLOOKUP(A36,EQUIPOS!A6:D163,4,FALSE)</f>
        <v>143340.89155808903</v>
      </c>
      <c r="L36" s="279"/>
      <c r="M36" s="280">
        <v>0.4375</v>
      </c>
      <c r="N36" s="281">
        <f>K36/M36</f>
        <v>327636.32356134633</v>
      </c>
    </row>
    <row r="37" spans="1:14">
      <c r="A37" s="114" t="s">
        <v>241</v>
      </c>
      <c r="B37" s="865" t="str">
        <f>VLOOKUP(A37,EQUIPOS!A7:D154,3,FALSE)</f>
        <v>Grúa (capacidad 15 ton)</v>
      </c>
      <c r="C37" s="866"/>
      <c r="D37" s="866"/>
      <c r="E37" s="866"/>
      <c r="F37" s="866"/>
      <c r="G37" s="866"/>
      <c r="H37" s="867"/>
      <c r="I37" s="276"/>
      <c r="J37" s="277"/>
      <c r="K37" s="278">
        <f>VLOOKUP(A37,EQUIPOS!A7:D164,4,FALSE)</f>
        <v>146578.35796510146</v>
      </c>
      <c r="L37" s="279"/>
      <c r="M37" s="280">
        <v>0.4375</v>
      </c>
      <c r="N37" s="281">
        <f>K37/M37</f>
        <v>335036.24677737476</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3647.657514721428</v>
      </c>
    </row>
    <row r="43" spans="1:14" ht="15" thickBot="1">
      <c r="B43" s="816" t="s">
        <v>1037</v>
      </c>
      <c r="C43" s="817"/>
      <c r="D43" s="817"/>
      <c r="E43" s="817"/>
      <c r="F43" s="817"/>
      <c r="G43" s="817"/>
      <c r="H43" s="817"/>
      <c r="I43" s="817"/>
      <c r="J43" s="817"/>
      <c r="K43" s="817"/>
      <c r="L43" s="817"/>
      <c r="M43" s="818"/>
      <c r="N43" s="403">
        <f>SUM(N36:N42)</f>
        <v>666320.22785344254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480.43944542193833</v>
      </c>
      <c r="N48" s="281">
        <f>K48*M48</f>
        <v>4804.3944542193831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13207.178774148259</v>
      </c>
      <c r="N49" s="281">
        <f>K49*M49</f>
        <v>13207.178774148259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1584.0007121605731</v>
      </c>
      <c r="N50" s="281">
        <f>K50*M50</f>
        <v>1584.0007121605731</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43446.655758071676</v>
      </c>
      <c r="N51" s="281">
        <f>K51*M51</f>
        <v>86893.311516143352</v>
      </c>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106488.88545667156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72953.15029442856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845762.26360454271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169152.45272090856</v>
      </c>
      <c r="M83" s="852"/>
      <c r="N83" s="57"/>
    </row>
    <row r="84" spans="1:14">
      <c r="B84" s="95" t="s">
        <v>1057</v>
      </c>
      <c r="C84" s="96"/>
      <c r="D84" s="96"/>
      <c r="E84" s="96"/>
      <c r="F84" s="96"/>
      <c r="G84" s="96"/>
      <c r="H84" s="96"/>
      <c r="I84" s="93"/>
      <c r="J84" s="94"/>
      <c r="K84" s="313">
        <v>0.05</v>
      </c>
      <c r="L84" s="851">
        <f>N78*K84</f>
        <v>42288.113180227141</v>
      </c>
      <c r="M84" s="852"/>
      <c r="N84" s="57"/>
    </row>
    <row r="85" spans="1:14" ht="15" thickBot="1">
      <c r="B85" s="97" t="s">
        <v>1058</v>
      </c>
      <c r="C85" s="98"/>
      <c r="D85" s="98"/>
      <c r="E85" s="98"/>
      <c r="F85" s="98"/>
      <c r="G85" s="98"/>
      <c r="H85" s="98"/>
      <c r="I85" s="99"/>
      <c r="J85" s="100"/>
      <c r="K85" s="314">
        <v>0.05</v>
      </c>
      <c r="L85" s="853">
        <f>N78*K85</f>
        <v>42288.113180227141</v>
      </c>
      <c r="M85" s="854"/>
      <c r="N85" s="57"/>
    </row>
    <row r="86" spans="1:14" ht="15" thickBot="1">
      <c r="B86" s="816" t="s">
        <v>1037</v>
      </c>
      <c r="C86" s="817"/>
      <c r="D86" s="817"/>
      <c r="E86" s="817"/>
      <c r="F86" s="817"/>
      <c r="G86" s="817"/>
      <c r="H86" s="817"/>
      <c r="I86" s="817"/>
      <c r="J86" s="817"/>
      <c r="K86" s="817"/>
      <c r="L86" s="817"/>
      <c r="M86" s="818"/>
      <c r="N86" s="58">
        <f>L83+L84+L85</f>
        <v>253728.67908136285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1099490.9426859056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VLOOKUP(A36,EQUIPOS!A6:D163,4,FALSE)</f>
        <v>143340.89155808903</v>
      </c>
      <c r="L36" s="279"/>
      <c r="M36" s="280">
        <v>0.875</v>
      </c>
      <c r="N36" s="281">
        <f>K36/M36</f>
        <v>163818.16178067317</v>
      </c>
    </row>
    <row r="37" spans="1:14">
      <c r="A37" s="114" t="s">
        <v>241</v>
      </c>
      <c r="B37" s="865" t="str">
        <f>VLOOKUP(A37,EQUIPOS!A7:D154,3,FALSE)</f>
        <v>Grúa (capacidad 15 ton)</v>
      </c>
      <c r="C37" s="866"/>
      <c r="D37" s="866"/>
      <c r="E37" s="866"/>
      <c r="F37" s="866"/>
      <c r="G37" s="866"/>
      <c r="H37" s="867"/>
      <c r="I37" s="276"/>
      <c r="J37" s="277"/>
      <c r="K37" s="278">
        <f>VLOOKUP(A37,EQUIPOS!A7:D164,4,FALSE)</f>
        <v>146578.35796510146</v>
      </c>
      <c r="L37" s="279"/>
      <c r="M37" s="280">
        <v>0.875</v>
      </c>
      <c r="N37" s="281">
        <f>K37/M37</f>
        <v>167518.12338868738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1459.0630058885715</v>
      </c>
    </row>
    <row r="43" spans="1:14" ht="15" thickBot="1">
      <c r="B43" s="816" t="s">
        <v>1037</v>
      </c>
      <c r="C43" s="817"/>
      <c r="D43" s="817"/>
      <c r="E43" s="817"/>
      <c r="F43" s="817"/>
      <c r="G43" s="817"/>
      <c r="H43" s="817"/>
      <c r="I43" s="817"/>
      <c r="J43" s="817"/>
      <c r="K43" s="817"/>
      <c r="L43" s="817"/>
      <c r="M43" s="818"/>
      <c r="N43" s="403">
        <f>SUM(N36:N42)</f>
        <v>332795.34817524912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480.43944542193833</v>
      </c>
      <c r="N48" s="281">
        <f>K48*M48</f>
        <v>4804.3944542193831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13207.178774148259</v>
      </c>
      <c r="N49" s="281">
        <f>K49*M49</f>
        <v>13207.178774148259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1584.0007121605731</v>
      </c>
      <c r="N50" s="281">
        <f>K50*M50</f>
        <v>1584.0007121605731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19595.573940528215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29181.260117771428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381572.18223354878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76314.436446709762</v>
      </c>
      <c r="M83" s="852"/>
      <c r="N83" s="57"/>
    </row>
    <row r="84" spans="1:14">
      <c r="B84" s="95" t="s">
        <v>1057</v>
      </c>
      <c r="C84" s="96"/>
      <c r="D84" s="96"/>
      <c r="E84" s="96"/>
      <c r="F84" s="96"/>
      <c r="G84" s="96"/>
      <c r="H84" s="96"/>
      <c r="I84" s="93"/>
      <c r="J84" s="94"/>
      <c r="K84" s="313">
        <v>0.05</v>
      </c>
      <c r="L84" s="851">
        <f>N78*K84</f>
        <v>19078.609111677441</v>
      </c>
      <c r="M84" s="852"/>
      <c r="N84" s="57"/>
    </row>
    <row r="85" spans="1:14" ht="15" thickBot="1">
      <c r="B85" s="97" t="s">
        <v>1058</v>
      </c>
      <c r="C85" s="98"/>
      <c r="D85" s="98"/>
      <c r="E85" s="98"/>
      <c r="F85" s="98"/>
      <c r="G85" s="98"/>
      <c r="H85" s="98"/>
      <c r="I85" s="99"/>
      <c r="J85" s="100"/>
      <c r="K85" s="314">
        <v>0.05</v>
      </c>
      <c r="L85" s="853">
        <f>N78*K85</f>
        <v>19078.609111677441</v>
      </c>
      <c r="M85" s="854"/>
      <c r="N85" s="57"/>
    </row>
    <row r="86" spans="1:14" ht="15" thickBot="1">
      <c r="B86" s="816" t="s">
        <v>1037</v>
      </c>
      <c r="C86" s="817"/>
      <c r="D86" s="817"/>
      <c r="E86" s="817"/>
      <c r="F86" s="817"/>
      <c r="G86" s="817"/>
      <c r="H86" s="817"/>
      <c r="I86" s="817"/>
      <c r="J86" s="817"/>
      <c r="K86" s="817"/>
      <c r="L86" s="817"/>
      <c r="M86" s="818"/>
      <c r="N86" s="58">
        <f>L83+L84+L85</f>
        <v>114471.65467006466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496043.83690361341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2.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VLOOKUP(A36,EQUIPOS!A6:D163,4,FALSE)</f>
        <v>143340.89155808903</v>
      </c>
      <c r="L36" s="279"/>
      <c r="M36" s="280">
        <v>0.75</v>
      </c>
      <c r="N36" s="281">
        <f>K36/M36</f>
        <v>191121.1887441187</v>
      </c>
    </row>
    <row r="37" spans="1:14">
      <c r="A37" s="114" t="s">
        <v>241</v>
      </c>
      <c r="B37" s="865" t="str">
        <f>VLOOKUP(A37,EQUIPOS!A7:D154,3,FALSE)</f>
        <v>Grúa (capacidad 15 ton)</v>
      </c>
      <c r="C37" s="866"/>
      <c r="D37" s="866"/>
      <c r="E37" s="866"/>
      <c r="F37" s="866"/>
      <c r="G37" s="866"/>
      <c r="H37" s="867"/>
      <c r="I37" s="276"/>
      <c r="J37" s="277"/>
      <c r="K37" s="278">
        <f>VLOOKUP(A37,EQUIPOS!A7:D164,4,FALSE)</f>
        <v>146578.35796510146</v>
      </c>
      <c r="L37" s="279"/>
      <c r="M37" s="280">
        <v>0.75</v>
      </c>
      <c r="N37" s="281">
        <f>K37/M37</f>
        <v>195437.81062013528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1702.2401735366668</v>
      </c>
    </row>
    <row r="43" spans="1:14" ht="15" thickBot="1">
      <c r="B43" s="816" t="s">
        <v>1037</v>
      </c>
      <c r="C43" s="817"/>
      <c r="D43" s="817"/>
      <c r="E43" s="817"/>
      <c r="F43" s="817"/>
      <c r="G43" s="817"/>
      <c r="H43" s="817"/>
      <c r="I43" s="817"/>
      <c r="J43" s="817"/>
      <c r="K43" s="817"/>
      <c r="L43" s="817"/>
      <c r="M43" s="818"/>
      <c r="N43" s="403">
        <f>SUM(N36:N42)</f>
        <v>388261.23953779059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480.43944542193833</v>
      </c>
      <c r="N48" s="281">
        <f>K48*M48</f>
        <v>4804.3944542193831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13207.178774148259</v>
      </c>
      <c r="N49" s="281">
        <f>K49*M49</f>
        <v>13207.178774148259</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1584.0007121605731</v>
      </c>
      <c r="N50" s="281">
        <f>K50*M50</f>
        <v>1584.0007121605731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19595.573940528215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34044.803470733335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441901.61694905214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88380.323389810437</v>
      </c>
      <c r="M83" s="852"/>
      <c r="N83" s="57"/>
    </row>
    <row r="84" spans="1:14">
      <c r="B84" s="95" t="s">
        <v>1057</v>
      </c>
      <c r="C84" s="96"/>
      <c r="D84" s="96"/>
      <c r="E84" s="96"/>
      <c r="F84" s="96"/>
      <c r="G84" s="96"/>
      <c r="H84" s="96"/>
      <c r="I84" s="93"/>
      <c r="J84" s="94"/>
      <c r="K84" s="313">
        <v>0.05</v>
      </c>
      <c r="L84" s="851">
        <f>N78*K84</f>
        <v>22095.080847452609</v>
      </c>
      <c r="M84" s="852"/>
      <c r="N84" s="57"/>
    </row>
    <row r="85" spans="1:14" ht="15" thickBot="1">
      <c r="B85" s="97" t="s">
        <v>1058</v>
      </c>
      <c r="C85" s="98"/>
      <c r="D85" s="98"/>
      <c r="E85" s="98"/>
      <c r="F85" s="98"/>
      <c r="G85" s="98"/>
      <c r="H85" s="98"/>
      <c r="I85" s="99"/>
      <c r="J85" s="100"/>
      <c r="K85" s="314">
        <v>0.05</v>
      </c>
      <c r="L85" s="853">
        <f>N78*K85</f>
        <v>22095.080847452609</v>
      </c>
      <c r="M85" s="854"/>
      <c r="N85" s="57"/>
    </row>
    <row r="86" spans="1:14" ht="15" thickBot="1">
      <c r="B86" s="816" t="s">
        <v>1037</v>
      </c>
      <c r="C86" s="817"/>
      <c r="D86" s="817"/>
      <c r="E86" s="817"/>
      <c r="F86" s="817"/>
      <c r="G86" s="817"/>
      <c r="H86" s="817"/>
      <c r="I86" s="817"/>
      <c r="J86" s="817"/>
      <c r="K86" s="817"/>
      <c r="L86" s="817"/>
      <c r="M86" s="818"/>
      <c r="N86" s="58">
        <f>L83+L84+L85</f>
        <v>132570.48508471565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574472.10203376785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VLOOKUP(A36,EQUIPOS!A6:D163,4,FALSE)</f>
        <v>143340.89155808903</v>
      </c>
      <c r="L36" s="279"/>
      <c r="M36" s="280">
        <v>0.6875</v>
      </c>
      <c r="N36" s="281">
        <f>K36/M36</f>
        <v>208495.84226631132</v>
      </c>
    </row>
    <row r="37" spans="1:14">
      <c r="A37" s="114" t="s">
        <v>241</v>
      </c>
      <c r="B37" s="865" t="str">
        <f>VLOOKUP(A37,EQUIPOS!A7:D154,3,FALSE)</f>
        <v>Grúa (capacidad 15 ton)</v>
      </c>
      <c r="C37" s="866"/>
      <c r="D37" s="866"/>
      <c r="E37" s="866"/>
      <c r="F37" s="866"/>
      <c r="G37" s="866"/>
      <c r="H37" s="867"/>
      <c r="I37" s="276"/>
      <c r="J37" s="277"/>
      <c r="K37" s="278">
        <f>VLOOKUP(A37,EQUIPOS!A7:D164,4,FALSE)</f>
        <v>146578.35796510146</v>
      </c>
      <c r="L37" s="279"/>
      <c r="M37" s="280">
        <v>0.6875</v>
      </c>
      <c r="N37" s="281">
        <f>K37/M37</f>
        <v>213204.88431287484</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1856.9892802218183</v>
      </c>
    </row>
    <row r="43" spans="1:14" ht="15" thickBot="1">
      <c r="B43" s="816" t="s">
        <v>1037</v>
      </c>
      <c r="C43" s="817"/>
      <c r="D43" s="817"/>
      <c r="E43" s="817"/>
      <c r="F43" s="817"/>
      <c r="G43" s="817"/>
      <c r="H43" s="817"/>
      <c r="I43" s="817"/>
      <c r="J43" s="817"/>
      <c r="K43" s="817"/>
      <c r="L43" s="817"/>
      <c r="M43" s="818"/>
      <c r="N43" s="403">
        <f>SUM(N36:N42)</f>
        <v>423557.71585940797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480.43944542193833</v>
      </c>
      <c r="N48" s="281">
        <f>K48*M48</f>
        <v>4804.3944542193831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13207.178774148259</v>
      </c>
      <c r="N49" s="281">
        <f>K49*M49</f>
        <v>13207.178774148259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1584.0007121605731</v>
      </c>
      <c r="N50" s="281">
        <f>K50*M50</f>
        <v>1584.0007121605731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19595.573940528215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37139.785604436365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480293.07540437253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96058.615080874515</v>
      </c>
      <c r="M83" s="852"/>
      <c r="N83" s="57"/>
    </row>
    <row r="84" spans="1:14">
      <c r="B84" s="95" t="s">
        <v>1057</v>
      </c>
      <c r="C84" s="96"/>
      <c r="D84" s="96"/>
      <c r="E84" s="96"/>
      <c r="F84" s="96"/>
      <c r="G84" s="96"/>
      <c r="H84" s="96"/>
      <c r="I84" s="93"/>
      <c r="J84" s="94"/>
      <c r="K84" s="313">
        <v>0.05</v>
      </c>
      <c r="L84" s="851">
        <f>N78*K84</f>
        <v>24014.653770218629</v>
      </c>
      <c r="M84" s="852"/>
      <c r="N84" s="57"/>
    </row>
    <row r="85" spans="1:14" ht="15" thickBot="1">
      <c r="B85" s="97" t="s">
        <v>1058</v>
      </c>
      <c r="C85" s="98"/>
      <c r="D85" s="98"/>
      <c r="E85" s="98"/>
      <c r="F85" s="98"/>
      <c r="G85" s="98"/>
      <c r="H85" s="98"/>
      <c r="I85" s="99"/>
      <c r="J85" s="100"/>
      <c r="K85" s="314">
        <v>0.05</v>
      </c>
      <c r="L85" s="853">
        <f>N78*K85</f>
        <v>24014.653770218629</v>
      </c>
      <c r="M85" s="854"/>
      <c r="N85" s="57"/>
    </row>
    <row r="86" spans="1:14" ht="15" thickBot="1">
      <c r="B86" s="816" t="s">
        <v>1037</v>
      </c>
      <c r="C86" s="817"/>
      <c r="D86" s="817"/>
      <c r="E86" s="817"/>
      <c r="F86" s="817"/>
      <c r="G86" s="817"/>
      <c r="H86" s="817"/>
      <c r="I86" s="817"/>
      <c r="J86" s="817"/>
      <c r="K86" s="817"/>
      <c r="L86" s="817"/>
      <c r="M86" s="818"/>
      <c r="N86" s="58">
        <f>L83+L84+L85</f>
        <v>144087.92262131177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624380.99802568427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8" t="s">
        <v>241</v>
      </c>
      <c r="B36" s="865" t="str">
        <f>VLOOKUP(A36,EQUIPOS!A6:D154,3,FALSE)</f>
        <v>Grúa (capacidad 15 ton)</v>
      </c>
      <c r="C36" s="866"/>
      <c r="D36" s="866"/>
      <c r="E36" s="866"/>
      <c r="F36" s="866"/>
      <c r="G36" s="866"/>
      <c r="H36" s="867"/>
      <c r="I36" s="276"/>
      <c r="J36" s="277"/>
      <c r="K36" s="278">
        <f>VLOOKUP(A36,EQUIPOS!A6:D163,4,FALSE)</f>
        <v>146578.35796510146</v>
      </c>
      <c r="L36" s="279"/>
      <c r="M36" s="405">
        <v>1.125</v>
      </c>
      <c r="N36" s="281">
        <f>K36/M36</f>
        <v>130291.87374675686</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1134.8267823577778</v>
      </c>
    </row>
    <row r="43" spans="1:14" ht="15" thickBot="1">
      <c r="B43" s="816" t="s">
        <v>1037</v>
      </c>
      <c r="C43" s="817"/>
      <c r="D43" s="817"/>
      <c r="E43" s="817"/>
      <c r="F43" s="817"/>
      <c r="G43" s="817"/>
      <c r="H43" s="817"/>
      <c r="I43" s="817"/>
      <c r="J43" s="817"/>
      <c r="K43" s="817"/>
      <c r="L43" s="817"/>
      <c r="M43" s="818"/>
      <c r="N43" s="403">
        <f>SUM(N36:N42)</f>
        <v>131426.70052911463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480.43944542193833</v>
      </c>
      <c r="N48" s="281">
        <f>K48*M48</f>
        <v>4804.3944542193831</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1584.0007121605731</v>
      </c>
      <c r="N49" s="281">
        <f>K49*M49</f>
        <v>1584.0007121605731</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13207.178774148259</v>
      </c>
      <c r="N50" s="281">
        <f>K50*M50</f>
        <v>13207.178774148259</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19595.573940528215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22696.535647155557</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173718.81011679838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34743.762023359675</v>
      </c>
      <c r="M83" s="852"/>
      <c r="N83" s="57"/>
    </row>
    <row r="84" spans="1:14">
      <c r="B84" s="95" t="s">
        <v>1057</v>
      </c>
      <c r="C84" s="96"/>
      <c r="D84" s="96"/>
      <c r="E84" s="96"/>
      <c r="F84" s="96"/>
      <c r="G84" s="96"/>
      <c r="H84" s="96"/>
      <c r="I84" s="93"/>
      <c r="J84" s="94"/>
      <c r="K84" s="313">
        <v>0.05</v>
      </c>
      <c r="L84" s="851">
        <f>N78*K84</f>
        <v>8685.9405058399188</v>
      </c>
      <c r="M84" s="852"/>
      <c r="N84" s="57"/>
    </row>
    <row r="85" spans="1:14" ht="15" thickBot="1">
      <c r="B85" s="97" t="s">
        <v>1058</v>
      </c>
      <c r="C85" s="98"/>
      <c r="D85" s="98"/>
      <c r="E85" s="98"/>
      <c r="F85" s="98"/>
      <c r="G85" s="98"/>
      <c r="H85" s="98"/>
      <c r="I85" s="99"/>
      <c r="J85" s="100"/>
      <c r="K85" s="314">
        <v>0.05</v>
      </c>
      <c r="L85" s="853">
        <f>N78*K85</f>
        <v>8685.9405058399188</v>
      </c>
      <c r="M85" s="854"/>
      <c r="N85" s="57"/>
    </row>
    <row r="86" spans="1:14" ht="15" thickBot="1">
      <c r="B86" s="816" t="s">
        <v>1037</v>
      </c>
      <c r="C86" s="817"/>
      <c r="D86" s="817"/>
      <c r="E86" s="817"/>
      <c r="F86" s="817"/>
      <c r="G86" s="817"/>
      <c r="H86" s="817"/>
      <c r="I86" s="817"/>
      <c r="J86" s="817"/>
      <c r="K86" s="817"/>
      <c r="L86" s="817"/>
      <c r="M86" s="818"/>
      <c r="N86" s="58">
        <f>L83+L84+L85</f>
        <v>52115.643035039517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225834.45315183789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2.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61" t="s">
        <v>241</v>
      </c>
      <c r="B36" s="865" t="str">
        <f>VLOOKUP(A36,EQUIPOS!A6:D154,3,FALSE)</f>
        <v>Grúa (capacidad 15 ton)</v>
      </c>
      <c r="C36" s="866"/>
      <c r="D36" s="866"/>
      <c r="E36" s="866"/>
      <c r="F36" s="866"/>
      <c r="G36" s="866"/>
      <c r="H36" s="867"/>
      <c r="I36" s="276"/>
      <c r="J36" s="277"/>
      <c r="K36" s="278">
        <f>VLOOKUP(A36,EQUIPOS!A6:D163,4,FALSE)</f>
        <v>146578.35796510146</v>
      </c>
      <c r="L36" s="279"/>
      <c r="M36" s="471">
        <v>1</v>
      </c>
      <c r="N36" s="281">
        <f>K36/M36</f>
        <v>146578.35796510146</v>
      </c>
    </row>
    <row r="37" spans="1:14">
      <c r="A37" s="161" t="s">
        <v>373</v>
      </c>
      <c r="B37" s="865" t="str">
        <f>VLOOKUP(A37,EQUIPOS!A7:D154,3,FALSE)</f>
        <v>Volqueta 6 m3</v>
      </c>
      <c r="C37" s="866"/>
      <c r="D37" s="866"/>
      <c r="E37" s="866"/>
      <c r="F37" s="866"/>
      <c r="G37" s="866"/>
      <c r="H37" s="867"/>
      <c r="I37" s="276"/>
      <c r="J37" s="277"/>
      <c r="K37" s="278">
        <f>VLOOKUP(A37,EQUIPOS!A7:D164,4,FALSE)</f>
        <v>47889.776945736718</v>
      </c>
      <c r="L37" s="279"/>
      <c r="M37" s="472">
        <v>1</v>
      </c>
      <c r="N37" s="281">
        <f>K37/M37</f>
        <v>47889.776945736718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1276.6801301525002</v>
      </c>
    </row>
    <row r="43" spans="1:14" ht="15" thickBot="1">
      <c r="B43" s="816" t="s">
        <v>1037</v>
      </c>
      <c r="C43" s="817"/>
      <c r="D43" s="817"/>
      <c r="E43" s="817"/>
      <c r="F43" s="817"/>
      <c r="G43" s="817"/>
      <c r="H43" s="817"/>
      <c r="I43" s="817"/>
      <c r="J43" s="817"/>
      <c r="K43" s="817"/>
      <c r="L43" s="817"/>
      <c r="M43" s="818"/>
      <c r="N43" s="403">
        <f>SUM(N36:N42)</f>
        <v>195744.81504099068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480.43944542193833</v>
      </c>
      <c r="N48" s="281">
        <f>K48*M48</f>
        <v>4804.3944542193831</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1584.0007121605731</v>
      </c>
      <c r="N49" s="281">
        <f>K49*M49</f>
        <v>1584.0007121605731</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13207.178774148259</v>
      </c>
      <c r="N50" s="281">
        <f>K50*M50</f>
        <v>13207.178774148259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19595.573940528215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25533.60260305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240873.9915845689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48174.798316913781</v>
      </c>
      <c r="M83" s="852"/>
      <c r="N83" s="57"/>
    </row>
    <row r="84" spans="1:14">
      <c r="B84" s="95" t="s">
        <v>1057</v>
      </c>
      <c r="C84" s="96"/>
      <c r="D84" s="96"/>
      <c r="E84" s="96"/>
      <c r="F84" s="96"/>
      <c r="G84" s="96"/>
      <c r="H84" s="96"/>
      <c r="I84" s="93"/>
      <c r="J84" s="94"/>
      <c r="K84" s="313">
        <v>0.05</v>
      </c>
      <c r="L84" s="851">
        <f>N78*K84</f>
        <v>12043.699579228445</v>
      </c>
      <c r="M84" s="852"/>
      <c r="N84" s="57"/>
    </row>
    <row r="85" spans="1:14" ht="15" thickBot="1">
      <c r="B85" s="97" t="s">
        <v>1058</v>
      </c>
      <c r="C85" s="98"/>
      <c r="D85" s="98"/>
      <c r="E85" s="98"/>
      <c r="F85" s="98"/>
      <c r="G85" s="98"/>
      <c r="H85" s="98"/>
      <c r="I85" s="99"/>
      <c r="J85" s="100"/>
      <c r="K85" s="314">
        <v>0.05</v>
      </c>
      <c r="L85" s="853">
        <f>N78*K85</f>
        <v>12043.699579228445</v>
      </c>
      <c r="M85" s="854"/>
      <c r="N85" s="57"/>
    </row>
    <row r="86" spans="1:14" ht="15" thickBot="1">
      <c r="B86" s="816" t="s">
        <v>1037</v>
      </c>
      <c r="C86" s="817"/>
      <c r="D86" s="817"/>
      <c r="E86" s="817"/>
      <c r="F86" s="817"/>
      <c r="G86" s="817"/>
      <c r="H86" s="817"/>
      <c r="I86" s="817"/>
      <c r="J86" s="817"/>
      <c r="K86" s="817"/>
      <c r="L86" s="817"/>
      <c r="M86" s="818"/>
      <c r="N86" s="58">
        <f>L83+L84+L85</f>
        <v>72262.197475370675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313136.18905993958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241</v>
      </c>
      <c r="B36" s="865" t="str">
        <f>VLOOKUP(A36,EQUIPOS!A6:D154,3,FALSE)</f>
        <v>Grúa (capacidad 15 ton)</v>
      </c>
      <c r="C36" s="866"/>
      <c r="D36" s="866"/>
      <c r="E36" s="866"/>
      <c r="F36" s="866"/>
      <c r="G36" s="866"/>
      <c r="H36" s="867"/>
      <c r="I36" s="276"/>
      <c r="J36" s="277"/>
      <c r="K36" s="278">
        <f>VLOOKUP(A36,EQUIPOS!A6:D163,4,FALSE)</f>
        <v>146578.35796510146</v>
      </c>
      <c r="L36" s="279"/>
      <c r="M36" s="280">
        <v>0.9375</v>
      </c>
      <c r="N36" s="281">
        <f>K36/M36</f>
        <v>156350.24849610822</v>
      </c>
    </row>
    <row r="37" spans="1:14">
      <c r="A37" s="150" t="s">
        <v>373</v>
      </c>
      <c r="B37" s="865" t="str">
        <f>VLOOKUP(A37,EQUIPOS!A7:D154,3,FALSE)</f>
        <v>Volqueta 6 m3</v>
      </c>
      <c r="C37" s="866"/>
      <c r="D37" s="866"/>
      <c r="E37" s="866"/>
      <c r="F37" s="866"/>
      <c r="G37" s="866"/>
      <c r="H37" s="867"/>
      <c r="I37" s="276"/>
      <c r="J37" s="277"/>
      <c r="K37" s="278">
        <f>VLOOKUP(A37,EQUIPOS!A7:D164,4,FALSE)</f>
        <v>47889.776945736718</v>
      </c>
      <c r="L37" s="279"/>
      <c r="M37" s="280">
        <v>0.9375</v>
      </c>
      <c r="N37" s="281">
        <f>K37/M37</f>
        <v>51082.428742119162</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1361.7921388293335</v>
      </c>
    </row>
    <row r="43" spans="1:14" ht="15" thickBot="1">
      <c r="B43" s="816" t="s">
        <v>1037</v>
      </c>
      <c r="C43" s="817"/>
      <c r="D43" s="817"/>
      <c r="E43" s="817"/>
      <c r="F43" s="817"/>
      <c r="G43" s="817"/>
      <c r="H43" s="817"/>
      <c r="I43" s="817"/>
      <c r="J43" s="817"/>
      <c r="K43" s="817"/>
      <c r="L43" s="817"/>
      <c r="M43" s="818"/>
      <c r="N43" s="403">
        <f>SUM(N36:N42)</f>
        <v>208794.46937705672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480.43944542193833</v>
      </c>
      <c r="N48" s="281">
        <f>K48*M48</f>
        <v>4804.3944542193831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13207.178774148259</v>
      </c>
      <c r="N49" s="281">
        <f>K49*M49</f>
        <v>13207.178774148259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1584.0007121605731</v>
      </c>
      <c r="N50" s="281">
        <f>K50*M50</f>
        <v>1584.0007121605731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19595.573940528215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27235.842776586665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255625.88609417161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51125.177218834324</v>
      </c>
      <c r="M83" s="852"/>
      <c r="N83" s="57"/>
    </row>
    <row r="84" spans="1:14">
      <c r="B84" s="95" t="s">
        <v>1057</v>
      </c>
      <c r="C84" s="96"/>
      <c r="D84" s="96"/>
      <c r="E84" s="96"/>
      <c r="F84" s="96"/>
      <c r="G84" s="96"/>
      <c r="H84" s="96"/>
      <c r="I84" s="93"/>
      <c r="J84" s="94"/>
      <c r="K84" s="313">
        <v>0.05</v>
      </c>
      <c r="L84" s="851">
        <f>N78*K84</f>
        <v>12781.294304708581</v>
      </c>
      <c r="M84" s="852"/>
      <c r="N84" s="57"/>
    </row>
    <row r="85" spans="1:14" ht="15" thickBot="1">
      <c r="B85" s="97" t="s">
        <v>1058</v>
      </c>
      <c r="C85" s="98"/>
      <c r="D85" s="98"/>
      <c r="E85" s="98"/>
      <c r="F85" s="98"/>
      <c r="G85" s="98"/>
      <c r="H85" s="98"/>
      <c r="I85" s="99"/>
      <c r="J85" s="100"/>
      <c r="K85" s="314">
        <v>0.05</v>
      </c>
      <c r="L85" s="853">
        <f>N78*K85</f>
        <v>12781.294304708581</v>
      </c>
      <c r="M85" s="854"/>
      <c r="N85" s="57"/>
    </row>
    <row r="86" spans="1:14" ht="15" thickBot="1">
      <c r="B86" s="816" t="s">
        <v>1037</v>
      </c>
      <c r="C86" s="817"/>
      <c r="D86" s="817"/>
      <c r="E86" s="817"/>
      <c r="F86" s="817"/>
      <c r="G86" s="817"/>
      <c r="H86" s="817"/>
      <c r="I86" s="817"/>
      <c r="J86" s="817"/>
      <c r="K86" s="817"/>
      <c r="L86" s="817"/>
      <c r="M86" s="818"/>
      <c r="N86" s="58">
        <f>L83+L84+L85</f>
        <v>76687.765828251489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332313.6519224231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241</v>
      </c>
      <c r="B36" s="865" t="str">
        <f>VLOOKUP(A36,EQUIPOS!A6:D154,3,FALSE)</f>
        <v>Grúa (capacidad 15 ton)</v>
      </c>
      <c r="C36" s="866"/>
      <c r="D36" s="866"/>
      <c r="E36" s="866"/>
      <c r="F36" s="866"/>
      <c r="G36" s="866"/>
      <c r="H36" s="867"/>
      <c r="I36" s="276"/>
      <c r="J36" s="277"/>
      <c r="K36" s="278">
        <f>VLOOKUP(A36,EQUIPOS!A6:D163,4,FALSE)</f>
        <v>146578.35796510146</v>
      </c>
      <c r="L36" s="279"/>
      <c r="M36" s="280">
        <v>1.5</v>
      </c>
      <c r="N36" s="281">
        <f>K36/M36</f>
        <v>97718.905310067639</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851.12008676833341</v>
      </c>
    </row>
    <row r="43" spans="1:14" ht="15" thickBot="1">
      <c r="B43" s="816" t="s">
        <v>1037</v>
      </c>
      <c r="C43" s="817"/>
      <c r="D43" s="817"/>
      <c r="E43" s="817"/>
      <c r="F43" s="817"/>
      <c r="G43" s="817"/>
      <c r="H43" s="817"/>
      <c r="I43" s="817"/>
      <c r="J43" s="817"/>
      <c r="K43" s="817"/>
      <c r="L43" s="817"/>
      <c r="M43" s="818"/>
      <c r="N43" s="403">
        <f>SUM(N36:N42)</f>
        <v>98570.025396835976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480.43944542193833</v>
      </c>
      <c r="N48" s="281">
        <f>K48*M48</f>
        <v>4804.3944542193831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13207.178774148259</v>
      </c>
      <c r="N49" s="281">
        <f>K49*M49</f>
        <v>13207.178774148259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1584.0007121605731</v>
      </c>
      <c r="N50" s="281">
        <f>K50*M50</f>
        <v>1584.0007121605731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19595.573940528215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17022.401735366668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135188.00107273087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27037.600214546175</v>
      </c>
      <c r="M83" s="852"/>
      <c r="N83" s="57"/>
    </row>
    <row r="84" spans="1:14">
      <c r="B84" s="95" t="s">
        <v>1057</v>
      </c>
      <c r="C84" s="96"/>
      <c r="D84" s="96"/>
      <c r="E84" s="96"/>
      <c r="F84" s="96"/>
      <c r="G84" s="96"/>
      <c r="H84" s="96"/>
      <c r="I84" s="93"/>
      <c r="J84" s="94"/>
      <c r="K84" s="313">
        <v>0.05</v>
      </c>
      <c r="L84" s="851">
        <f>N78*K84</f>
        <v>6759.4000536365438</v>
      </c>
      <c r="M84" s="852"/>
      <c r="N84" s="57"/>
    </row>
    <row r="85" spans="1:14" ht="15" thickBot="1">
      <c r="B85" s="97" t="s">
        <v>1058</v>
      </c>
      <c r="C85" s="98"/>
      <c r="D85" s="98"/>
      <c r="E85" s="98"/>
      <c r="F85" s="98"/>
      <c r="G85" s="98"/>
      <c r="H85" s="98"/>
      <c r="I85" s="99"/>
      <c r="J85" s="100"/>
      <c r="K85" s="314">
        <v>0.05</v>
      </c>
      <c r="L85" s="853">
        <f>N78*K85</f>
        <v>6759.4000536365438</v>
      </c>
      <c r="M85" s="854"/>
      <c r="N85" s="57"/>
    </row>
    <row r="86" spans="1:14" ht="15" thickBot="1">
      <c r="B86" s="816" t="s">
        <v>1037</v>
      </c>
      <c r="C86" s="817"/>
      <c r="D86" s="817"/>
      <c r="E86" s="817"/>
      <c r="F86" s="817"/>
      <c r="G86" s="817"/>
      <c r="H86" s="817"/>
      <c r="I86" s="817"/>
      <c r="J86" s="817"/>
      <c r="K86" s="817"/>
      <c r="L86" s="817"/>
      <c r="M86" s="818"/>
      <c r="N86" s="58">
        <f>L83+L84+L85</f>
        <v>40556.400321819259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175744.40139455014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241</v>
      </c>
      <c r="B36" s="865" t="str">
        <f>VLOOKUP(A36,EQUIPOS!A6:D154,3,FALSE)</f>
        <v>Grúa (capacidad 15 ton)</v>
      </c>
      <c r="C36" s="866"/>
      <c r="D36" s="866"/>
      <c r="E36" s="866"/>
      <c r="F36" s="866"/>
      <c r="G36" s="866"/>
      <c r="H36" s="867"/>
      <c r="I36" s="276"/>
      <c r="J36" s="277"/>
      <c r="K36" s="278">
        <f>VLOOKUP(A36,EQUIPOS!A6:D163,4,FALSE)</f>
        <v>146578.35796510146</v>
      </c>
      <c r="L36" s="279"/>
      <c r="M36" s="280">
        <v>1.375</v>
      </c>
      <c r="N36" s="281">
        <f>K36/M36</f>
        <v>106602.44215643742</v>
      </c>
    </row>
    <row r="37" spans="1:14">
      <c r="A37" s="150" t="s">
        <v>373</v>
      </c>
      <c r="B37" s="865" t="str">
        <f>VLOOKUP(A37,EQUIPOS!A7:D154,3,FALSE)</f>
        <v>Volqueta 6 m3</v>
      </c>
      <c r="C37" s="866"/>
      <c r="D37" s="866"/>
      <c r="E37" s="866"/>
      <c r="F37" s="866"/>
      <c r="G37" s="866"/>
      <c r="H37" s="867"/>
      <c r="I37" s="276"/>
      <c r="J37" s="277"/>
      <c r="K37" s="278">
        <f>VLOOKUP(A37,EQUIPOS!A7:D164,4,FALSE)</f>
        <v>47889.776945736718</v>
      </c>
      <c r="L37" s="279"/>
      <c r="M37" s="280">
        <v>1.375</v>
      </c>
      <c r="N37" s="281">
        <f>K37/M37</f>
        <v>34828.928687808519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928.49464011090913</v>
      </c>
    </row>
    <row r="43" spans="1:14" ht="15" thickBot="1">
      <c r="B43" s="816" t="s">
        <v>1037</v>
      </c>
      <c r="C43" s="817"/>
      <c r="D43" s="817"/>
      <c r="E43" s="817"/>
      <c r="F43" s="817"/>
      <c r="G43" s="817"/>
      <c r="H43" s="817"/>
      <c r="I43" s="817"/>
      <c r="J43" s="817"/>
      <c r="K43" s="817"/>
      <c r="L43" s="817"/>
      <c r="M43" s="818"/>
      <c r="N43" s="403">
        <f>SUM(N36:N42)</f>
        <v>142359.86548435685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480.43944542193833</v>
      </c>
      <c r="N48" s="281">
        <f>K48*M48</f>
        <v>4804.3944542193831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13207.178774148259</v>
      </c>
      <c r="N49" s="281">
        <f>K49*M49</f>
        <v>13207.178774148259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1584.0007121605731</v>
      </c>
      <c r="N50" s="281">
        <f>K50*M50</f>
        <v>1584.0007121605731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19595.573940528215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18569.892802218183</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180525.33222710324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36105.066445420649</v>
      </c>
      <c r="M83" s="852"/>
      <c r="N83" s="57"/>
    </row>
    <row r="84" spans="1:14">
      <c r="B84" s="95" t="s">
        <v>1057</v>
      </c>
      <c r="C84" s="96"/>
      <c r="D84" s="96"/>
      <c r="E84" s="96"/>
      <c r="F84" s="96"/>
      <c r="G84" s="96"/>
      <c r="H84" s="96"/>
      <c r="I84" s="93"/>
      <c r="J84" s="94"/>
      <c r="K84" s="313">
        <v>0.05</v>
      </c>
      <c r="L84" s="851">
        <f>N78*K84</f>
        <v>9026.2666113551622</v>
      </c>
      <c r="M84" s="852"/>
      <c r="N84" s="57"/>
    </row>
    <row r="85" spans="1:14" ht="15" thickBot="1">
      <c r="B85" s="97" t="s">
        <v>1058</v>
      </c>
      <c r="C85" s="98"/>
      <c r="D85" s="98"/>
      <c r="E85" s="98"/>
      <c r="F85" s="98"/>
      <c r="G85" s="98"/>
      <c r="H85" s="98"/>
      <c r="I85" s="99"/>
      <c r="J85" s="100"/>
      <c r="K85" s="314">
        <v>0.05</v>
      </c>
      <c r="L85" s="853">
        <f>N78*K85</f>
        <v>9026.2666113551622</v>
      </c>
      <c r="M85" s="854"/>
      <c r="N85" s="57"/>
    </row>
    <row r="86" spans="1:14" ht="15" thickBot="1">
      <c r="B86" s="816" t="s">
        <v>1037</v>
      </c>
      <c r="C86" s="817"/>
      <c r="D86" s="817"/>
      <c r="E86" s="817"/>
      <c r="F86" s="817"/>
      <c r="G86" s="817"/>
      <c r="H86" s="817"/>
      <c r="I86" s="817"/>
      <c r="J86" s="817"/>
      <c r="K86" s="817"/>
      <c r="L86" s="817"/>
      <c r="M86" s="818"/>
      <c r="N86" s="58">
        <f>L83+L84+L85</f>
        <v>54157.59966813097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234682.93189523421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241</v>
      </c>
      <c r="B36" s="865" t="str">
        <f>VLOOKUP(A36,EQUIPOS!A6:D154,3,FALSE)</f>
        <v>Grúa (capacidad 15 ton)</v>
      </c>
      <c r="C36" s="866"/>
      <c r="D36" s="866"/>
      <c r="E36" s="866"/>
      <c r="F36" s="866"/>
      <c r="G36" s="866"/>
      <c r="H36" s="867"/>
      <c r="I36" s="276"/>
      <c r="J36" s="277"/>
      <c r="K36" s="278">
        <f>VLOOKUP(A36,EQUIPOS!A6:D163,4,FALSE)</f>
        <v>146578.35796510146</v>
      </c>
      <c r="L36" s="279"/>
      <c r="M36" s="280">
        <v>1.3125</v>
      </c>
      <c r="N36" s="281">
        <f>K36/M36</f>
        <v>111678.74892579159</v>
      </c>
    </row>
    <row r="37" spans="1:14">
      <c r="A37" s="150" t="s">
        <v>373</v>
      </c>
      <c r="B37" s="865" t="str">
        <f>VLOOKUP(A37,EQUIPOS!A7:D154,3,FALSE)</f>
        <v>Volqueta 6 m3</v>
      </c>
      <c r="C37" s="866"/>
      <c r="D37" s="866"/>
      <c r="E37" s="866"/>
      <c r="F37" s="866"/>
      <c r="G37" s="866"/>
      <c r="H37" s="867"/>
      <c r="I37" s="276"/>
      <c r="J37" s="277"/>
      <c r="K37" s="278">
        <f>VLOOKUP(A37,EQUIPOS!A7:D164,4,FALSE)</f>
        <v>47889.776945736718</v>
      </c>
      <c r="L37" s="279"/>
      <c r="M37" s="280">
        <v>1.3125</v>
      </c>
      <c r="N37" s="281">
        <f>K37/M37</f>
        <v>36487.449101513688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972.70867059238105</v>
      </c>
    </row>
    <row r="43" spans="1:14" ht="15" thickBot="1">
      <c r="B43" s="816" t="s">
        <v>1037</v>
      </c>
      <c r="C43" s="817"/>
      <c r="D43" s="817"/>
      <c r="E43" s="817"/>
      <c r="F43" s="817"/>
      <c r="G43" s="817"/>
      <c r="H43" s="817"/>
      <c r="I43" s="817"/>
      <c r="J43" s="817"/>
      <c r="K43" s="817"/>
      <c r="L43" s="817"/>
      <c r="M43" s="818"/>
      <c r="N43" s="403">
        <f>SUM(N36:N42)</f>
        <v>149138.90669789765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480.43944542193833</v>
      </c>
      <c r="N48" s="281">
        <f>K48*M48</f>
        <v>4804.3944542193831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13207.178774148259</v>
      </c>
      <c r="N49" s="281">
        <f>K49*M49</f>
        <v>13207.178774148259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1584.0007121605731</v>
      </c>
      <c r="N50" s="281">
        <f>K50*M50</f>
        <v>1584.0007121605731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19595.573940528215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19454.17341184762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188188.65405027347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37637.730810054694</v>
      </c>
      <c r="M83" s="852"/>
      <c r="N83" s="57"/>
    </row>
    <row r="84" spans="1:14">
      <c r="B84" s="95" t="s">
        <v>1057</v>
      </c>
      <c r="C84" s="96"/>
      <c r="D84" s="96"/>
      <c r="E84" s="96"/>
      <c r="F84" s="96"/>
      <c r="G84" s="96"/>
      <c r="H84" s="96"/>
      <c r="I84" s="93"/>
      <c r="J84" s="94"/>
      <c r="K84" s="313">
        <v>0.05</v>
      </c>
      <c r="L84" s="851">
        <f>N78*K84</f>
        <v>9409.4327025136736</v>
      </c>
      <c r="M84" s="852"/>
      <c r="N84" s="57"/>
    </row>
    <row r="85" spans="1:14" ht="15" thickBot="1">
      <c r="B85" s="97" t="s">
        <v>1058</v>
      </c>
      <c r="C85" s="98"/>
      <c r="D85" s="98"/>
      <c r="E85" s="98"/>
      <c r="F85" s="98"/>
      <c r="G85" s="98"/>
      <c r="H85" s="98"/>
      <c r="I85" s="99"/>
      <c r="J85" s="100"/>
      <c r="K85" s="314">
        <v>0.05</v>
      </c>
      <c r="L85" s="853">
        <f>N78*K85</f>
        <v>9409.4327025136736</v>
      </c>
      <c r="M85" s="854"/>
      <c r="N85" s="57"/>
    </row>
    <row r="86" spans="1:14" ht="15" thickBot="1">
      <c r="B86" s="816" t="s">
        <v>1037</v>
      </c>
      <c r="C86" s="817"/>
      <c r="D86" s="817"/>
      <c r="E86" s="817"/>
      <c r="F86" s="817"/>
      <c r="G86" s="817"/>
      <c r="H86" s="817"/>
      <c r="I86" s="817"/>
      <c r="J86" s="817"/>
      <c r="K86" s="817"/>
      <c r="L86" s="817"/>
      <c r="M86" s="818"/>
      <c r="N86" s="58">
        <f>L83+L84+L85</f>
        <v>56456.596215082041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244645.25026535551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312</v>
      </c>
      <c r="B36" s="865" t="str">
        <f>VLOOKUP(A36,EQUIPOS!A6:D154,3,FALSE)</f>
        <v>Retroexcavadora sobre oruga, potencia 138 HP, balde de 1,5 m3.</v>
      </c>
      <c r="C36" s="866"/>
      <c r="D36" s="866"/>
      <c r="E36" s="866"/>
      <c r="F36" s="866"/>
      <c r="G36" s="866"/>
      <c r="H36" s="867"/>
      <c r="I36" s="276"/>
      <c r="J36" s="277"/>
      <c r="K36" s="278">
        <f>VLOOKUP(A36,EQUIPOS!A6:D163,4,FALSE)</f>
        <v>200677.24818132466</v>
      </c>
      <c r="L36" s="279"/>
      <c r="M36" s="280">
        <v>66</v>
      </c>
      <c r="N36" s="281">
        <f>K36/M36</f>
        <v>3040.5643663837068</v>
      </c>
    </row>
    <row r="37" spans="1:14">
      <c r="A37" s="150" t="s">
        <v>129</v>
      </c>
      <c r="B37" s="865" t="str">
        <f>VLOOKUP(A37,EQUIPOS!A7:D154,3,FALSE)</f>
        <v xml:space="preserve">Buldozer, Potencia al volante de 140 HP, motor de 2200 RPM, longitud de hoja 4,80m. </v>
      </c>
      <c r="C37" s="866"/>
      <c r="D37" s="866"/>
      <c r="E37" s="866"/>
      <c r="F37" s="866"/>
      <c r="G37" s="866"/>
      <c r="H37" s="867"/>
      <c r="I37" s="276"/>
      <c r="J37" s="277"/>
      <c r="K37" s="278">
        <f>VLOOKUP(A37,EQUIPOS!A7:D164,4,FALSE)</f>
        <v>212144.51950597175</v>
      </c>
      <c r="L37" s="279"/>
      <c r="M37" s="280">
        <v>100</v>
      </c>
      <c r="N37" s="281">
        <f>K37/M37</f>
        <v>2121.4451950597177</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0.967181916782197</v>
      </c>
    </row>
    <row r="43" spans="1:14" ht="15" thickBot="1">
      <c r="B43" s="816" t="s">
        <v>1037</v>
      </c>
      <c r="C43" s="817"/>
      <c r="D43" s="817"/>
      <c r="E43" s="817"/>
      <c r="F43" s="817"/>
      <c r="G43" s="817"/>
      <c r="H43" s="817"/>
      <c r="I43" s="817"/>
      <c r="J43" s="817"/>
      <c r="K43" s="817"/>
      <c r="L43" s="817"/>
      <c r="M43" s="818"/>
      <c r="N43" s="403">
        <f>SUM(N36:N42)</f>
        <v>5162.9767433602074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2981.0955331337973</v>
      </c>
      <c r="N48" s="281">
        <f>K48*M48</f>
        <v>2981.0955331337973</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2981.0955331337973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96.718191678219696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8240.7904681722248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1648.1580936344451</v>
      </c>
      <c r="M83" s="852"/>
      <c r="N83" s="57"/>
    </row>
    <row r="84" spans="1:14">
      <c r="B84" s="95" t="s">
        <v>1057</v>
      </c>
      <c r="C84" s="96"/>
      <c r="D84" s="96"/>
      <c r="E84" s="96"/>
      <c r="F84" s="96"/>
      <c r="G84" s="96"/>
      <c r="H84" s="96"/>
      <c r="I84" s="93"/>
      <c r="J84" s="94"/>
      <c r="K84" s="313">
        <v>0.05</v>
      </c>
      <c r="L84" s="851">
        <f>N78*K84</f>
        <v>412.03952340861127</v>
      </c>
      <c r="M84" s="852"/>
      <c r="N84" s="57"/>
    </row>
    <row r="85" spans="1:14" ht="15" thickBot="1">
      <c r="B85" s="97" t="s">
        <v>1058</v>
      </c>
      <c r="C85" s="98"/>
      <c r="D85" s="98"/>
      <c r="E85" s="98"/>
      <c r="F85" s="98"/>
      <c r="G85" s="98"/>
      <c r="H85" s="98"/>
      <c r="I85" s="99"/>
      <c r="J85" s="100"/>
      <c r="K85" s="314">
        <v>0.05</v>
      </c>
      <c r="L85" s="853">
        <f>N78*K85</f>
        <v>412.03952340861127</v>
      </c>
      <c r="M85" s="854"/>
      <c r="N85" s="57"/>
    </row>
    <row r="86" spans="1:14" ht="15" thickBot="1">
      <c r="B86" s="816" t="s">
        <v>1037</v>
      </c>
      <c r="C86" s="817"/>
      <c r="D86" s="817"/>
      <c r="E86" s="817"/>
      <c r="F86" s="817"/>
      <c r="G86" s="817"/>
      <c r="H86" s="817"/>
      <c r="I86" s="817"/>
      <c r="J86" s="817"/>
      <c r="K86" s="817"/>
      <c r="L86" s="817"/>
      <c r="M86" s="818"/>
      <c r="N86" s="58">
        <f>L83+L84+L85</f>
        <v>2472.2371404516675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10713.027608623892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312</v>
      </c>
      <c r="B36" s="865" t="str">
        <f>VLOOKUP(A36,EQUIPOS!A6:D154,3,FALSE)</f>
        <v>Retroexcavadora sobre oruga, potencia 138 HP, balde de 1,5 m3.</v>
      </c>
      <c r="C36" s="866"/>
      <c r="D36" s="866"/>
      <c r="E36" s="866"/>
      <c r="F36" s="866"/>
      <c r="G36" s="866"/>
      <c r="H36" s="867"/>
      <c r="I36" s="276"/>
      <c r="J36" s="277"/>
      <c r="K36" s="278">
        <f>VLOOKUP(A36,EQUIPOS!A6:D163,4,FALSE)</f>
        <v>200677.24818132466</v>
      </c>
      <c r="L36" s="279"/>
      <c r="M36" s="280">
        <v>66</v>
      </c>
      <c r="N36" s="281">
        <f>K36/M36</f>
        <v>3040.5643663837068</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0.967181916782197</v>
      </c>
    </row>
    <row r="43" spans="1:14" ht="15" thickBot="1">
      <c r="B43" s="816" t="s">
        <v>1037</v>
      </c>
      <c r="C43" s="817"/>
      <c r="D43" s="817"/>
      <c r="E43" s="817"/>
      <c r="F43" s="817"/>
      <c r="G43" s="817"/>
      <c r="H43" s="817"/>
      <c r="I43" s="817"/>
      <c r="J43" s="817"/>
      <c r="K43" s="817"/>
      <c r="L43" s="817"/>
      <c r="M43" s="818"/>
      <c r="N43" s="403">
        <f>SUM(N36:N42)</f>
        <v>3041.5315483004888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96.718191678219696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3138.2497399787085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627.64994799574174</v>
      </c>
      <c r="M83" s="852"/>
      <c r="N83" s="57"/>
    </row>
    <row r="84" spans="1:14">
      <c r="B84" s="95" t="s">
        <v>1057</v>
      </c>
      <c r="C84" s="96"/>
      <c r="D84" s="96"/>
      <c r="E84" s="96"/>
      <c r="F84" s="96"/>
      <c r="G84" s="96"/>
      <c r="H84" s="96"/>
      <c r="I84" s="93"/>
      <c r="J84" s="94"/>
      <c r="K84" s="313">
        <v>0.05</v>
      </c>
      <c r="L84" s="851">
        <f>N78*K84</f>
        <v>156.91248699893544</v>
      </c>
      <c r="M84" s="852"/>
      <c r="N84" s="57"/>
    </row>
    <row r="85" spans="1:14" ht="15" thickBot="1">
      <c r="B85" s="97" t="s">
        <v>1058</v>
      </c>
      <c r="C85" s="98"/>
      <c r="D85" s="98"/>
      <c r="E85" s="98"/>
      <c r="F85" s="98"/>
      <c r="G85" s="98"/>
      <c r="H85" s="98"/>
      <c r="I85" s="99"/>
      <c r="J85" s="100"/>
      <c r="K85" s="314">
        <v>0.05</v>
      </c>
      <c r="L85" s="853">
        <f>N78*K85</f>
        <v>156.91248699893544</v>
      </c>
      <c r="M85" s="854"/>
      <c r="N85" s="57"/>
    </row>
    <row r="86" spans="1:14" ht="15" thickBot="1">
      <c r="B86" s="816" t="s">
        <v>1037</v>
      </c>
      <c r="C86" s="817"/>
      <c r="D86" s="817"/>
      <c r="E86" s="817"/>
      <c r="F86" s="817"/>
      <c r="G86" s="817"/>
      <c r="H86" s="817"/>
      <c r="I86" s="817"/>
      <c r="J86" s="817"/>
      <c r="K86" s="817"/>
      <c r="L86" s="817"/>
      <c r="M86" s="818"/>
      <c r="N86" s="58">
        <f>L83+L84+L85</f>
        <v>941.47492199361272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4079.724661972321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180</v>
      </c>
      <c r="B36" s="865" t="str">
        <f>VLOOKUP(A36,EQUIPOS!A6:D154,3,FALSE)</f>
        <v>Compresor 120 HP, con martillo.</v>
      </c>
      <c r="C36" s="866"/>
      <c r="D36" s="866"/>
      <c r="E36" s="866"/>
      <c r="F36" s="866"/>
      <c r="G36" s="866"/>
      <c r="H36" s="867"/>
      <c r="I36" s="276"/>
      <c r="J36" s="277"/>
      <c r="K36" s="278">
        <f>VLOOKUP(A36,EQUIPOS!A6:D163,4,FALSE)</f>
        <v>85363.704954106317</v>
      </c>
      <c r="L36" s="279"/>
      <c r="M36" s="280">
        <v>66</v>
      </c>
      <c r="N36" s="281">
        <f>K36/M36</f>
        <v>1293.3894690016109</v>
      </c>
    </row>
    <row r="37" spans="1:14">
      <c r="A37" s="114" t="s">
        <v>129</v>
      </c>
      <c r="B37" s="865" t="str">
        <f>VLOOKUP(A37,EQUIPOS!A7:D154,3,FALSE)</f>
        <v xml:space="preserve">Buldozer, Potencia al volante de 140 HP, motor de 2200 RPM, longitud de hoja 4,80m. </v>
      </c>
      <c r="C37" s="866"/>
      <c r="D37" s="866"/>
      <c r="E37" s="866"/>
      <c r="F37" s="866"/>
      <c r="G37" s="866"/>
      <c r="H37" s="867"/>
      <c r="I37" s="276"/>
      <c r="J37" s="277"/>
      <c r="K37" s="278">
        <f>VLOOKUP(A37,EQUIPOS!A7:D164,4,FALSE)</f>
        <v>212144.51950597175</v>
      </c>
      <c r="L37" s="279"/>
      <c r="M37" s="280">
        <v>100</v>
      </c>
      <c r="N37" s="281">
        <f>K37/M37</f>
        <v>2121.4451950597177</v>
      </c>
    </row>
    <row r="38" spans="1:14">
      <c r="A38" t="s">
        <v>312</v>
      </c>
      <c r="B38" s="865" t="str">
        <f>VLOOKUP(A38,EQUIPOS!A8:D154,3,FALSE)</f>
        <v>Retroexcavadora sobre oruga, potencia 138 HP, balde de 1,5 m3.</v>
      </c>
      <c r="C38" s="866"/>
      <c r="D38" s="866"/>
      <c r="E38" s="866"/>
      <c r="F38" s="866"/>
      <c r="G38" s="866"/>
      <c r="H38" s="867"/>
      <c r="I38" s="276"/>
      <c r="J38" s="277"/>
      <c r="K38" s="278">
        <f>VLOOKUP(A38,EQUIPOS!A8:D165,4,FALSE)</f>
        <v>200677.24818132466</v>
      </c>
      <c r="L38" s="279"/>
      <c r="M38" s="280">
        <v>66</v>
      </c>
      <c r="N38" s="281">
        <f>K38/M38</f>
        <v>3040.5643663837068</v>
      </c>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N78*L42</f>
        <v>5.8030915006931822</v>
      </c>
    </row>
    <row r="43" spans="1:14" ht="15" thickBot="1">
      <c r="B43" s="816" t="s">
        <v>1037</v>
      </c>
      <c r="C43" s="817"/>
      <c r="D43" s="817"/>
      <c r="E43" s="817"/>
      <c r="F43" s="817"/>
      <c r="G43" s="817"/>
      <c r="H43" s="817"/>
      <c r="I43" s="817"/>
      <c r="J43" s="817"/>
      <c r="K43" s="817"/>
      <c r="L43" s="817"/>
      <c r="M43" s="818"/>
      <c r="N43" s="403">
        <f>SUM(N36:N42)</f>
        <v>6461.2021219457283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3639.4815487204942</v>
      </c>
      <c r="N48" s="281">
        <f>K48*M48</f>
        <v>727.89630974409886</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1357.1993921947726</v>
      </c>
      <c r="N49" s="281">
        <f t="shared" ref="N49:N54" si="0">K49*M49</f>
        <v>4071.598176584318</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6798.1082910126643</v>
      </c>
      <c r="N50" s="281">
        <f t="shared" si="0"/>
        <v>2039.4324873037992</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1267.8487625443977</v>
      </c>
      <c r="N51" s="281">
        <f t="shared" si="0"/>
        <v>253.56975250887956</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692.37119869491619</v>
      </c>
      <c r="N52" s="281">
        <f t="shared" si="0"/>
        <v>346.18559934745809</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2.0858688191716889E-2</v>
      </c>
      <c r="N53" s="281">
        <f t="shared" si="0"/>
        <v>166.76834089600527</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2981.0955331337973</v>
      </c>
      <c r="N54" s="281">
        <f t="shared" si="0"/>
        <v>2981.0955331337973</v>
      </c>
    </row>
    <row r="55" spans="1:14" ht="15" thickBot="1">
      <c r="B55" s="898"/>
      <c r="C55" s="899"/>
      <c r="D55" s="899"/>
      <c r="E55" s="899"/>
      <c r="F55" s="899"/>
      <c r="G55" s="899"/>
      <c r="H55" s="899"/>
      <c r="I55" s="869"/>
      <c r="J55" s="48"/>
      <c r="K55" s="50"/>
      <c r="L55" s="900"/>
      <c r="M55" s="901"/>
      <c r="N55" s="51"/>
    </row>
    <row r="56" spans="1:14" ht="15" thickBot="1">
      <c r="B56" s="816" t="s">
        <v>1037</v>
      </c>
      <c r="C56" s="817"/>
      <c r="D56" s="817"/>
      <c r="E56" s="817"/>
      <c r="F56" s="817"/>
      <c r="G56" s="817"/>
      <c r="H56" s="817"/>
      <c r="I56" s="817"/>
      <c r="J56" s="817"/>
      <c r="K56" s="817"/>
      <c r="L56" s="817"/>
      <c r="M56" s="818"/>
      <c r="N56" s="403">
        <f>SUM(N48:N55)</f>
        <v>10586.546199518358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B61" s="52"/>
      <c r="C61" s="326"/>
      <c r="D61" s="326"/>
      <c r="E61" s="326"/>
      <c r="F61" s="326"/>
      <c r="G61" s="326"/>
      <c r="H61" s="320"/>
      <c r="I61" s="288"/>
      <c r="J61" s="295"/>
      <c r="K61" s="288"/>
      <c r="L61" s="903"/>
      <c r="M61" s="904"/>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318"/>
      <c r="C66" s="319"/>
      <c r="D66" s="319"/>
      <c r="E66" s="319"/>
      <c r="F66" s="319"/>
      <c r="G66" s="319"/>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51"/>
    </row>
    <row r="78" spans="1:15" ht="15" thickBot="1">
      <c r="B78" s="816" t="s">
        <v>1037</v>
      </c>
      <c r="C78" s="817"/>
      <c r="D78" s="817"/>
      <c r="E78" s="817"/>
      <c r="F78" s="817"/>
      <c r="G78" s="817"/>
      <c r="H78" s="817"/>
      <c r="I78" s="859"/>
      <c r="J78" s="859"/>
      <c r="K78" s="859"/>
      <c r="L78" s="859"/>
      <c r="M78" s="860"/>
      <c r="N78" s="310">
        <f>SUM(N72:N77)</f>
        <v>290.1545750346591</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17337.902896498745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3467.5805792997489</v>
      </c>
      <c r="M85" s="852"/>
      <c r="N85" s="57"/>
    </row>
    <row r="86" spans="1:14">
      <c r="B86" s="95" t="s">
        <v>1057</v>
      </c>
      <c r="C86" s="96"/>
      <c r="D86" s="96"/>
      <c r="E86" s="96"/>
      <c r="F86" s="96"/>
      <c r="G86" s="96"/>
      <c r="H86" s="96"/>
      <c r="I86" s="93"/>
      <c r="J86" s="94"/>
      <c r="K86" s="313">
        <v>0.05</v>
      </c>
      <c r="L86" s="851">
        <f>N80*K86</f>
        <v>866.89514482493723</v>
      </c>
      <c r="M86" s="852"/>
      <c r="N86" s="57"/>
    </row>
    <row r="87" spans="1:14" ht="15" thickBot="1">
      <c r="B87" s="97" t="s">
        <v>1058</v>
      </c>
      <c r="C87" s="98"/>
      <c r="D87" s="98"/>
      <c r="E87" s="98"/>
      <c r="F87" s="98"/>
      <c r="G87" s="98"/>
      <c r="H87" s="98"/>
      <c r="I87" s="99"/>
      <c r="J87" s="100"/>
      <c r="K87" s="314">
        <v>0.05</v>
      </c>
      <c r="L87" s="853">
        <f>N80*K87</f>
        <v>866.89514482493723</v>
      </c>
      <c r="M87" s="854"/>
      <c r="N87" s="57"/>
    </row>
    <row r="88" spans="1:14" ht="15" thickBot="1">
      <c r="B88" s="816" t="s">
        <v>1037</v>
      </c>
      <c r="C88" s="817"/>
      <c r="D88" s="817"/>
      <c r="E88" s="817"/>
      <c r="F88" s="817"/>
      <c r="G88" s="817"/>
      <c r="H88" s="817"/>
      <c r="I88" s="817"/>
      <c r="J88" s="817"/>
      <c r="K88" s="817"/>
      <c r="L88" s="817"/>
      <c r="M88" s="818"/>
      <c r="N88" s="58">
        <f>L85+L86+L87</f>
        <v>5201.3708689496234</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22539.273765448368</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19" t="s">
        <v>2324</v>
      </c>
      <c r="C107" s="820"/>
      <c r="D107" s="820"/>
      <c r="E107" s="820"/>
      <c r="F107" s="820"/>
      <c r="G107" s="820"/>
      <c r="H107" s="820"/>
      <c r="I107" s="820"/>
      <c r="J107" s="820"/>
      <c r="K107" s="820"/>
      <c r="L107" s="820"/>
      <c r="M107" s="820"/>
      <c r="N107" s="821"/>
    </row>
    <row r="108" spans="2:14" ht="15" customHeight="1">
      <c r="B108" s="819"/>
      <c r="C108" s="820"/>
      <c r="D108" s="820"/>
      <c r="E108" s="820"/>
      <c r="F108" s="820"/>
      <c r="G108" s="820"/>
      <c r="H108" s="820"/>
      <c r="I108" s="820"/>
      <c r="J108" s="820"/>
      <c r="K108" s="820"/>
      <c r="L108" s="820"/>
      <c r="M108" s="820"/>
      <c r="N108" s="821"/>
    </row>
    <row r="109" spans="2:14" ht="30" customHeight="1">
      <c r="B109" s="822" t="s">
        <v>2325</v>
      </c>
      <c r="C109" s="823"/>
      <c r="D109" s="823"/>
      <c r="E109" s="823"/>
      <c r="F109" s="823"/>
      <c r="G109" s="823"/>
      <c r="H109" s="823"/>
      <c r="I109" s="823"/>
      <c r="J109" s="823"/>
      <c r="K109" s="823"/>
      <c r="L109" s="823"/>
      <c r="M109" s="823"/>
      <c r="N109" s="824"/>
    </row>
    <row r="110" spans="2:14">
      <c r="B110" s="822"/>
      <c r="C110" s="823"/>
      <c r="D110" s="823"/>
      <c r="E110" s="823"/>
      <c r="F110" s="823"/>
      <c r="G110" s="823"/>
      <c r="H110" s="823"/>
      <c r="I110" s="823"/>
      <c r="J110" s="823"/>
      <c r="K110" s="823"/>
      <c r="L110" s="823"/>
      <c r="M110" s="823"/>
      <c r="N110" s="824"/>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2"/>
      <c r="K120" s="882"/>
      <c r="L120" s="882"/>
      <c r="M120" s="882"/>
      <c r="N120" s="883"/>
    </row>
    <row r="121" spans="2:14" ht="15" thickBot="1">
      <c r="B121" s="270" t="s">
        <v>2327</v>
      </c>
      <c r="C121" s="402"/>
      <c r="D121" s="402"/>
      <c r="E121" s="63"/>
      <c r="F121" s="63"/>
      <c r="G121" s="63"/>
      <c r="H121" s="63"/>
      <c r="I121" s="63"/>
      <c r="J121" s="884"/>
      <c r="K121" s="884"/>
      <c r="L121" s="884"/>
      <c r="M121" s="884"/>
      <c r="N121" s="885"/>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312</v>
      </c>
      <c r="B36" s="865" t="str">
        <f>VLOOKUP(A36,EQUIPOS!A6:D154,3,FALSE)</f>
        <v>Retroexcavadora sobre oruga, potencia 138 HP, balde de 1,5 m3.</v>
      </c>
      <c r="C36" s="866"/>
      <c r="D36" s="866"/>
      <c r="E36" s="866"/>
      <c r="F36" s="866"/>
      <c r="G36" s="866"/>
      <c r="H36" s="867"/>
      <c r="I36" s="276"/>
      <c r="J36" s="277"/>
      <c r="K36" s="278">
        <f>VLOOKUP(A36,EQUIPOS!A6:D163,4,FALSE)</f>
        <v>200677.24818132466</v>
      </c>
      <c r="L36" s="279"/>
      <c r="M36" s="280">
        <v>66</v>
      </c>
      <c r="N36" s="281">
        <f>K36/M36</f>
        <v>3040.5643663837068</v>
      </c>
    </row>
    <row r="37" spans="1:14">
      <c r="A37" s="114" t="s">
        <v>129</v>
      </c>
      <c r="B37" s="865" t="str">
        <f>VLOOKUP(A37,EQUIPOS!A7:D154,3,FALSE)</f>
        <v xml:space="preserve">Buldozer, Potencia al volante de 140 HP, motor de 2200 RPM, longitud de hoja 4,80m. </v>
      </c>
      <c r="C37" s="866"/>
      <c r="D37" s="866"/>
      <c r="E37" s="866"/>
      <c r="F37" s="866"/>
      <c r="G37" s="866"/>
      <c r="H37" s="867"/>
      <c r="I37" s="276"/>
      <c r="J37" s="277"/>
      <c r="K37" s="278">
        <f>VLOOKUP(A37,EQUIPOS!A7:D164,4,FALSE)</f>
        <v>212144.51950597175</v>
      </c>
      <c r="L37" s="279"/>
      <c r="M37" s="280">
        <v>100</v>
      </c>
      <c r="N37" s="281">
        <f>K37/M37</f>
        <v>2121.4451950597177</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0.967181916782197</v>
      </c>
    </row>
    <row r="43" spans="1:14" ht="15" thickBot="1">
      <c r="B43" s="816" t="s">
        <v>1037</v>
      </c>
      <c r="C43" s="817"/>
      <c r="D43" s="817"/>
      <c r="E43" s="817"/>
      <c r="F43" s="817"/>
      <c r="G43" s="817"/>
      <c r="H43" s="817"/>
      <c r="I43" s="817"/>
      <c r="J43" s="817"/>
      <c r="K43" s="817"/>
      <c r="L43" s="817"/>
      <c r="M43" s="818"/>
      <c r="N43" s="403">
        <f>SUM(N36:N42)</f>
        <v>5162.9767433602074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2981.0955331337973</v>
      </c>
      <c r="N48" s="281">
        <f>K48*M48</f>
        <v>2981.0955331337973</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2981.0955331337973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96.718191678219696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8240.7904681722248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1648.1580936344451</v>
      </c>
      <c r="M83" s="852"/>
      <c r="N83" s="57"/>
    </row>
    <row r="84" spans="1:14">
      <c r="B84" s="95" t="s">
        <v>1057</v>
      </c>
      <c r="C84" s="96"/>
      <c r="D84" s="96"/>
      <c r="E84" s="96"/>
      <c r="F84" s="96"/>
      <c r="G84" s="96"/>
      <c r="H84" s="96"/>
      <c r="I84" s="93"/>
      <c r="J84" s="94"/>
      <c r="K84" s="313">
        <v>0.05</v>
      </c>
      <c r="L84" s="851">
        <f>N78*K84</f>
        <v>412.03952340861127</v>
      </c>
      <c r="M84" s="852"/>
      <c r="N84" s="57"/>
    </row>
    <row r="85" spans="1:14" ht="15" thickBot="1">
      <c r="B85" s="97" t="s">
        <v>1058</v>
      </c>
      <c r="C85" s="98"/>
      <c r="D85" s="98"/>
      <c r="E85" s="98"/>
      <c r="F85" s="98"/>
      <c r="G85" s="98"/>
      <c r="H85" s="98"/>
      <c r="I85" s="99"/>
      <c r="J85" s="100"/>
      <c r="K85" s="314">
        <v>0.05</v>
      </c>
      <c r="L85" s="853">
        <f>N78*K85</f>
        <v>412.03952340861127</v>
      </c>
      <c r="M85" s="854"/>
      <c r="N85" s="57"/>
    </row>
    <row r="86" spans="1:14" ht="15" thickBot="1">
      <c r="B86" s="816" t="s">
        <v>1037</v>
      </c>
      <c r="C86" s="817"/>
      <c r="D86" s="817"/>
      <c r="E86" s="817"/>
      <c r="F86" s="817"/>
      <c r="G86" s="817"/>
      <c r="H86" s="817"/>
      <c r="I86" s="817"/>
      <c r="J86" s="817"/>
      <c r="K86" s="817"/>
      <c r="L86" s="817"/>
      <c r="M86" s="818"/>
      <c r="N86" s="58">
        <f>L83+L84+L85</f>
        <v>2472.2371404516675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10713.027608623892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312</v>
      </c>
      <c r="B36" s="865" t="str">
        <f>VLOOKUP(A36,EQUIPOS!A6:D154,3,FALSE)</f>
        <v>Retroexcavadora sobre oruga, potencia 138 HP, balde de 1,5 m3.</v>
      </c>
      <c r="C36" s="866"/>
      <c r="D36" s="866"/>
      <c r="E36" s="866"/>
      <c r="F36" s="866"/>
      <c r="G36" s="866"/>
      <c r="H36" s="867"/>
      <c r="I36" s="276"/>
      <c r="J36" s="277"/>
      <c r="K36" s="278">
        <f>VLOOKUP(A36,EQUIPOS!A6:D163,4,FALSE)</f>
        <v>200677.24818132466</v>
      </c>
      <c r="L36" s="279"/>
      <c r="M36" s="280">
        <v>66</v>
      </c>
      <c r="N36" s="281">
        <f>K36/M36</f>
        <v>3040.5643663837068</v>
      </c>
    </row>
    <row r="37" spans="1:14">
      <c r="A37" s="114" t="s">
        <v>180</v>
      </c>
      <c r="B37" s="865" t="str">
        <f>VLOOKUP(A37,EQUIPOS!A7:D154,3,FALSE)</f>
        <v>Compresor 120 HP, con martillo.</v>
      </c>
      <c r="C37" s="866"/>
      <c r="D37" s="866"/>
      <c r="E37" s="866"/>
      <c r="F37" s="866"/>
      <c r="G37" s="866"/>
      <c r="H37" s="867"/>
      <c r="I37" s="276"/>
      <c r="J37" s="277"/>
      <c r="K37" s="278">
        <f>VLOOKUP(A37,EQUIPOS!A7:D164,4,FALSE)</f>
        <v>85363.704954106317</v>
      </c>
      <c r="L37" s="279"/>
      <c r="M37" s="280">
        <v>66</v>
      </c>
      <c r="N37" s="281">
        <f>K37/M37</f>
        <v>1293.3894690016109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N79*L42</f>
        <v>5.8030915006931822</v>
      </c>
    </row>
    <row r="43" spans="1:14" ht="15" thickBot="1">
      <c r="B43" s="816" t="s">
        <v>1037</v>
      </c>
      <c r="C43" s="817"/>
      <c r="D43" s="817"/>
      <c r="E43" s="817"/>
      <c r="F43" s="817"/>
      <c r="G43" s="817"/>
      <c r="H43" s="817"/>
      <c r="I43" s="817"/>
      <c r="J43" s="817"/>
      <c r="K43" s="817"/>
      <c r="L43" s="817"/>
      <c r="M43" s="818"/>
      <c r="N43" s="403">
        <f>SUM(N36:N42)</f>
        <v>4339.7569268860107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3639.4815487204942</v>
      </c>
      <c r="N48" s="281">
        <f t="shared" ref="N48:N53" si="0">K48*M48</f>
        <v>727.89630974409886</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1357.1993921947726</v>
      </c>
      <c r="N49" s="281">
        <f t="shared" si="0"/>
        <v>4071.598176584318</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6798.1082910126643</v>
      </c>
      <c r="N50" s="281">
        <f t="shared" si="0"/>
        <v>2039.4324873037992</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1267.8487625443977</v>
      </c>
      <c r="N51" s="281">
        <f t="shared" si="0"/>
        <v>253.56975250887956</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692.37119869491619</v>
      </c>
      <c r="N52" s="281">
        <f t="shared" si="0"/>
        <v>346.18559934745809</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2.0858688191716889E-2</v>
      </c>
      <c r="N53" s="281">
        <f t="shared" si="0"/>
        <v>166.76834089600527</v>
      </c>
    </row>
    <row r="54" spans="1:14" ht="15" thickBot="1">
      <c r="B54" s="898"/>
      <c r="C54" s="899"/>
      <c r="D54" s="899"/>
      <c r="E54" s="899"/>
      <c r="F54" s="899"/>
      <c r="G54" s="899"/>
      <c r="H54" s="899"/>
      <c r="I54" s="869"/>
      <c r="J54" s="48"/>
      <c r="K54" s="50"/>
      <c r="L54" s="900"/>
      <c r="M54" s="901"/>
      <c r="N54" s="51"/>
    </row>
    <row r="55" spans="1:14" ht="15" thickBot="1">
      <c r="B55" s="816" t="s">
        <v>1037</v>
      </c>
      <c r="C55" s="817"/>
      <c r="D55" s="817"/>
      <c r="E55" s="817"/>
      <c r="F55" s="817"/>
      <c r="G55" s="817"/>
      <c r="H55" s="817"/>
      <c r="I55" s="817"/>
      <c r="J55" s="817"/>
      <c r="K55" s="817"/>
      <c r="L55" s="817"/>
      <c r="M55" s="818"/>
      <c r="N55" s="403">
        <f>SUM(N48:N54)</f>
        <v>7605.4506663845605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943"/>
      <c r="C65" s="944"/>
      <c r="D65" s="944"/>
      <c r="E65" s="944"/>
      <c r="F65" s="944"/>
      <c r="G65" s="945"/>
      <c r="H65" s="320"/>
      <c r="I65" s="288"/>
      <c r="J65" s="295"/>
      <c r="K65" s="288"/>
      <c r="L65" s="903"/>
      <c r="M65" s="904"/>
      <c r="N65" s="296"/>
    </row>
    <row r="66" spans="1:15">
      <c r="B66" s="52"/>
      <c r="C66" s="53"/>
      <c r="D66" s="53"/>
      <c r="E66" s="53"/>
      <c r="F66" s="53"/>
      <c r="G66" s="53"/>
      <c r="H66" s="297"/>
      <c r="I66" s="288"/>
      <c r="J66" s="288"/>
      <c r="K66" s="288"/>
      <c r="L66" s="298"/>
      <c r="M66" s="299"/>
      <c r="N66" s="300"/>
    </row>
    <row r="67" spans="1:15" ht="15" thickBot="1">
      <c r="B67" s="318"/>
      <c r="C67" s="319"/>
      <c r="D67" s="319"/>
      <c r="E67" s="319"/>
      <c r="F67" s="319"/>
      <c r="G67" s="319"/>
      <c r="H67" s="54"/>
      <c r="I67" s="132"/>
      <c r="J67" s="132"/>
      <c r="K67" s="132"/>
      <c r="L67" s="894"/>
      <c r="M67" s="895"/>
      <c r="N67" s="133"/>
    </row>
    <row r="68" spans="1:15" ht="15" thickBot="1">
      <c r="B68" s="905" t="s">
        <v>1037</v>
      </c>
      <c r="C68" s="859"/>
      <c r="D68" s="859"/>
      <c r="E68" s="859"/>
      <c r="F68" s="859"/>
      <c r="G68" s="859"/>
      <c r="H68" s="859"/>
      <c r="I68" s="859"/>
      <c r="J68" s="859"/>
      <c r="K68" s="859"/>
      <c r="L68" s="859"/>
      <c r="M68" s="860"/>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5" t="s">
        <v>1047</v>
      </c>
      <c r="C72" s="856"/>
      <c r="D72" s="856"/>
      <c r="E72" s="856"/>
      <c r="F72" s="856"/>
      <c r="G72" s="856"/>
      <c r="H72" s="856"/>
      <c r="I72" s="79" t="s">
        <v>1048</v>
      </c>
      <c r="J72" s="81" t="s">
        <v>1494</v>
      </c>
      <c r="K72" s="80" t="s">
        <v>1050</v>
      </c>
      <c r="L72" s="857" t="s">
        <v>1034</v>
      </c>
      <c r="M72" s="858"/>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 thickBot="1">
      <c r="B78" s="892"/>
      <c r="C78" s="893"/>
      <c r="D78" s="893"/>
      <c r="E78" s="893"/>
      <c r="F78" s="893"/>
      <c r="G78" s="893"/>
      <c r="H78" s="893"/>
      <c r="I78" s="132"/>
      <c r="J78" s="132"/>
      <c r="K78" s="132"/>
      <c r="L78" s="906"/>
      <c r="M78" s="906"/>
      <c r="N78" s="51"/>
    </row>
    <row r="79" spans="1:15" ht="15" thickBot="1">
      <c r="B79" s="905" t="s">
        <v>1037</v>
      </c>
      <c r="C79" s="859"/>
      <c r="D79" s="859"/>
      <c r="E79" s="859"/>
      <c r="F79" s="859"/>
      <c r="G79" s="859"/>
      <c r="H79" s="859"/>
      <c r="I79" s="859"/>
      <c r="J79" s="859"/>
      <c r="K79" s="859"/>
      <c r="L79" s="859"/>
      <c r="M79" s="860"/>
      <c r="N79" s="310">
        <f>SUM(N73:N78)</f>
        <v>290.1545750346591</v>
      </c>
    </row>
    <row r="80" spans="1:15" ht="15" thickBot="1">
      <c r="B80" s="39"/>
      <c r="C80" s="40"/>
      <c r="D80" s="40"/>
      <c r="E80" s="40"/>
      <c r="F80" s="40"/>
      <c r="G80" s="40"/>
      <c r="H80" s="40"/>
      <c r="I80" s="40"/>
      <c r="J80" s="40"/>
      <c r="K80" s="40"/>
      <c r="L80" s="40"/>
      <c r="M80" s="40"/>
      <c r="N80" s="41"/>
    </row>
    <row r="81" spans="1:14" ht="15" thickBot="1">
      <c r="B81" s="816" t="s">
        <v>1051</v>
      </c>
      <c r="C81" s="817"/>
      <c r="D81" s="817"/>
      <c r="E81" s="817"/>
      <c r="F81" s="817"/>
      <c r="G81" s="817"/>
      <c r="H81" s="817"/>
      <c r="I81" s="817"/>
      <c r="J81" s="817"/>
      <c r="K81" s="817"/>
      <c r="L81" s="817"/>
      <c r="M81" s="818"/>
      <c r="N81" s="105">
        <f>N43+N55+N68+N79</f>
        <v>12235.36216830523</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61" t="s">
        <v>1053</v>
      </c>
      <c r="C85" s="862"/>
      <c r="D85" s="862"/>
      <c r="E85" s="862"/>
      <c r="F85" s="862"/>
      <c r="G85" s="862"/>
      <c r="H85" s="862"/>
      <c r="I85" s="323"/>
      <c r="J85" s="343"/>
      <c r="K85" s="311" t="s">
        <v>1054</v>
      </c>
      <c r="L85" s="863" t="s">
        <v>1055</v>
      </c>
      <c r="M85" s="864"/>
      <c r="N85" s="312"/>
    </row>
    <row r="86" spans="1:14">
      <c r="B86" s="849" t="s">
        <v>1056</v>
      </c>
      <c r="C86" s="850"/>
      <c r="D86" s="850"/>
      <c r="E86" s="850"/>
      <c r="F86" s="850"/>
      <c r="G86" s="850"/>
      <c r="H86" s="850"/>
      <c r="I86" s="93"/>
      <c r="J86" s="94"/>
      <c r="K86" s="313">
        <v>0.2</v>
      </c>
      <c r="L86" s="851">
        <f>N81*K86</f>
        <v>2447.072433661046</v>
      </c>
      <c r="M86" s="852"/>
      <c r="N86" s="57"/>
    </row>
    <row r="87" spans="1:14">
      <c r="B87" s="95" t="s">
        <v>1057</v>
      </c>
      <c r="C87" s="96"/>
      <c r="D87" s="96"/>
      <c r="E87" s="96"/>
      <c r="F87" s="96"/>
      <c r="G87" s="96"/>
      <c r="H87" s="96"/>
      <c r="I87" s="93"/>
      <c r="J87" s="94"/>
      <c r="K87" s="313">
        <v>0.05</v>
      </c>
      <c r="L87" s="851">
        <f>N81*K87</f>
        <v>611.76810841526151</v>
      </c>
      <c r="M87" s="852"/>
      <c r="N87" s="57"/>
    </row>
    <row r="88" spans="1:14" ht="15" thickBot="1">
      <c r="B88" s="97" t="s">
        <v>1058</v>
      </c>
      <c r="C88" s="98"/>
      <c r="D88" s="98"/>
      <c r="E88" s="98"/>
      <c r="F88" s="98"/>
      <c r="G88" s="98"/>
      <c r="H88" s="98"/>
      <c r="I88" s="99"/>
      <c r="J88" s="100"/>
      <c r="K88" s="314">
        <v>0.05</v>
      </c>
      <c r="L88" s="853">
        <f>N81*K88</f>
        <v>611.76810841526151</v>
      </c>
      <c r="M88" s="854"/>
      <c r="N88" s="57"/>
    </row>
    <row r="89" spans="1:14" ht="15" thickBot="1">
      <c r="B89" s="816" t="s">
        <v>1037</v>
      </c>
      <c r="C89" s="817"/>
      <c r="D89" s="817"/>
      <c r="E89" s="817"/>
      <c r="F89" s="817"/>
      <c r="G89" s="817"/>
      <c r="H89" s="817"/>
      <c r="I89" s="817"/>
      <c r="J89" s="817"/>
      <c r="K89" s="817"/>
      <c r="L89" s="817"/>
      <c r="M89" s="818"/>
      <c r="N89" s="58">
        <f>L86+L87+L88</f>
        <v>3670.6086504915688</v>
      </c>
    </row>
    <row r="90" spans="1:14" ht="15" thickBot="1">
      <c r="B90" s="39"/>
      <c r="C90" s="40"/>
      <c r="D90" s="40"/>
      <c r="E90" s="40"/>
      <c r="F90" s="40"/>
      <c r="G90" s="40"/>
      <c r="H90" s="40"/>
      <c r="I90" s="40"/>
      <c r="J90" s="40"/>
      <c r="K90" s="40"/>
      <c r="L90" s="40"/>
      <c r="M90" s="40"/>
      <c r="N90" s="41"/>
    </row>
    <row r="91" spans="1:14" ht="15" thickBot="1">
      <c r="A91" t="s">
        <v>2122</v>
      </c>
      <c r="B91" s="816" t="s">
        <v>1059</v>
      </c>
      <c r="C91" s="817"/>
      <c r="D91" s="817"/>
      <c r="E91" s="817"/>
      <c r="F91" s="817"/>
      <c r="G91" s="817"/>
      <c r="H91" s="817"/>
      <c r="I91" s="817"/>
      <c r="J91" s="817"/>
      <c r="K91" s="817"/>
      <c r="L91" s="817"/>
      <c r="M91" s="818"/>
      <c r="N91" s="196">
        <f>N81+N89</f>
        <v>15905.970818796799</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19" t="s">
        <v>2324</v>
      </c>
      <c r="C108" s="820"/>
      <c r="D108" s="820"/>
      <c r="E108" s="820"/>
      <c r="F108" s="820"/>
      <c r="G108" s="820"/>
      <c r="H108" s="820"/>
      <c r="I108" s="820"/>
      <c r="J108" s="820"/>
      <c r="K108" s="820"/>
      <c r="L108" s="820"/>
      <c r="M108" s="820"/>
      <c r="N108" s="821"/>
    </row>
    <row r="109" spans="2:14" ht="15" customHeight="1">
      <c r="B109" s="819"/>
      <c r="C109" s="820"/>
      <c r="D109" s="820"/>
      <c r="E109" s="820"/>
      <c r="F109" s="820"/>
      <c r="G109" s="820"/>
      <c r="H109" s="820"/>
      <c r="I109" s="820"/>
      <c r="J109" s="820"/>
      <c r="K109" s="820"/>
      <c r="L109" s="820"/>
      <c r="M109" s="820"/>
      <c r="N109" s="821"/>
    </row>
    <row r="110" spans="2:14" ht="32.25" customHeight="1">
      <c r="B110" s="822" t="s">
        <v>2325</v>
      </c>
      <c r="C110" s="823"/>
      <c r="D110" s="823"/>
      <c r="E110" s="823"/>
      <c r="F110" s="823"/>
      <c r="G110" s="823"/>
      <c r="H110" s="823"/>
      <c r="I110" s="823"/>
      <c r="J110" s="823"/>
      <c r="K110" s="823"/>
      <c r="L110" s="823"/>
      <c r="M110" s="823"/>
      <c r="N110" s="824"/>
    </row>
    <row r="111" spans="2:14">
      <c r="B111" s="822"/>
      <c r="C111" s="823"/>
      <c r="D111" s="823"/>
      <c r="E111" s="823"/>
      <c r="F111" s="823"/>
      <c r="G111" s="823"/>
      <c r="H111" s="823"/>
      <c r="I111" s="823"/>
      <c r="J111" s="823"/>
      <c r="K111" s="823"/>
      <c r="L111" s="823"/>
      <c r="M111" s="823"/>
      <c r="N111" s="824"/>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2"/>
      <c r="K121" s="882"/>
      <c r="L121" s="882"/>
      <c r="M121" s="882"/>
      <c r="N121" s="883"/>
    </row>
    <row r="122" spans="2:14" ht="15" thickBot="1">
      <c r="B122" s="270" t="s">
        <v>2327</v>
      </c>
      <c r="C122" s="402"/>
      <c r="D122" s="402"/>
      <c r="E122" s="63"/>
      <c r="F122" s="63"/>
      <c r="G122" s="63"/>
      <c r="H122" s="63"/>
      <c r="I122" s="63"/>
      <c r="J122" s="884"/>
      <c r="K122" s="884"/>
      <c r="L122" s="884"/>
      <c r="M122" s="884"/>
      <c r="N122" s="885"/>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312</v>
      </c>
      <c r="B36" s="865" t="str">
        <f>VLOOKUP(A36,EQUIPOS!A6:D154,3,FALSE)</f>
        <v>Retroexcavadora sobre oruga, potencia 138 HP, balde de 1,5 m3.</v>
      </c>
      <c r="C36" s="866"/>
      <c r="D36" s="866"/>
      <c r="E36" s="866"/>
      <c r="F36" s="866"/>
      <c r="G36" s="866"/>
      <c r="H36" s="867"/>
      <c r="I36" s="276"/>
      <c r="J36" s="277"/>
      <c r="K36" s="278">
        <f>VLOOKUP(A36,EQUIPOS!A6:D163,4,FALSE)</f>
        <v>200677.24818132466</v>
      </c>
      <c r="L36" s="279"/>
      <c r="M36" s="280">
        <v>66</v>
      </c>
      <c r="N36" s="281">
        <f>K36/M36</f>
        <v>3040.5643663837068</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0.967181916782197</v>
      </c>
    </row>
    <row r="43" spans="1:14" ht="15" thickBot="1">
      <c r="B43" s="816" t="s">
        <v>1037</v>
      </c>
      <c r="C43" s="817"/>
      <c r="D43" s="817"/>
      <c r="E43" s="817"/>
      <c r="F43" s="817"/>
      <c r="G43" s="817"/>
      <c r="H43" s="817"/>
      <c r="I43" s="817"/>
      <c r="J43" s="817"/>
      <c r="K43" s="817"/>
      <c r="L43" s="817"/>
      <c r="M43" s="818"/>
      <c r="N43" s="403">
        <f>SUM(N36:N42)</f>
        <v>3041.5315483004888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96.718191678219696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3138.2497399787085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627.64994799574174</v>
      </c>
      <c r="M83" s="852"/>
      <c r="N83" s="57"/>
    </row>
    <row r="84" spans="1:14">
      <c r="B84" s="95" t="s">
        <v>1057</v>
      </c>
      <c r="C84" s="96"/>
      <c r="D84" s="96"/>
      <c r="E84" s="96"/>
      <c r="F84" s="96"/>
      <c r="G84" s="96"/>
      <c r="H84" s="96"/>
      <c r="I84" s="93"/>
      <c r="J84" s="94"/>
      <c r="K84" s="313">
        <v>0.05</v>
      </c>
      <c r="L84" s="851">
        <f>N78*K84</f>
        <v>156.91248699893544</v>
      </c>
      <c r="M84" s="852"/>
      <c r="N84" s="57"/>
    </row>
    <row r="85" spans="1:14" ht="15" thickBot="1">
      <c r="B85" s="97" t="s">
        <v>1058</v>
      </c>
      <c r="C85" s="98"/>
      <c r="D85" s="98"/>
      <c r="E85" s="98"/>
      <c r="F85" s="98"/>
      <c r="G85" s="98"/>
      <c r="H85" s="98"/>
      <c r="I85" s="99"/>
      <c r="J85" s="100"/>
      <c r="K85" s="314">
        <v>0.05</v>
      </c>
      <c r="L85" s="853">
        <f>N78*K85</f>
        <v>156.91248699893544</v>
      </c>
      <c r="M85" s="854"/>
      <c r="N85" s="57"/>
    </row>
    <row r="86" spans="1:14" ht="15" thickBot="1">
      <c r="B86" s="816" t="s">
        <v>1037</v>
      </c>
      <c r="C86" s="817"/>
      <c r="D86" s="817"/>
      <c r="E86" s="817"/>
      <c r="F86" s="817"/>
      <c r="G86" s="817"/>
      <c r="H86" s="817"/>
      <c r="I86" s="817"/>
      <c r="J86" s="817"/>
      <c r="K86" s="817"/>
      <c r="L86" s="817"/>
      <c r="M86" s="818"/>
      <c r="N86" s="58">
        <f>L83+L84+L85</f>
        <v>941.47492199361272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4079.724661972321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148</v>
      </c>
      <c r="B36" s="865" t="str">
        <f>VLOOKUP(A36,EQUIPOS!A6:D154,3,FALSE)</f>
        <v>Cargador : Potencia en el volante 110 hp, Clasificación de RPM del motor 2300.</v>
      </c>
      <c r="C36" s="866"/>
      <c r="D36" s="866"/>
      <c r="E36" s="866"/>
      <c r="F36" s="866"/>
      <c r="G36" s="866"/>
      <c r="H36" s="867"/>
      <c r="I36" s="276"/>
      <c r="J36" s="277"/>
      <c r="K36" s="278">
        <f>VLOOKUP(A36,EQUIPOS!A6:D163,4,FALSE)</f>
        <v>154808.16288273619</v>
      </c>
      <c r="L36" s="279"/>
      <c r="M36" s="280">
        <v>66</v>
      </c>
      <c r="N36" s="281">
        <f>K36/M36</f>
        <v>2345.5782254960027</v>
      </c>
    </row>
    <row r="37" spans="1:14">
      <c r="A37" s="114" t="s">
        <v>129</v>
      </c>
      <c r="B37" s="865" t="str">
        <f>VLOOKUP(A37,EQUIPOS!A7:D154,3,FALSE)</f>
        <v xml:space="preserve">Buldozer, Potencia al volante de 140 HP, motor de 2200 RPM, longitud de hoja 4,80m. </v>
      </c>
      <c r="C37" s="866"/>
      <c r="D37" s="866"/>
      <c r="E37" s="866"/>
      <c r="F37" s="866"/>
      <c r="G37" s="866"/>
      <c r="H37" s="867"/>
      <c r="I37" s="276"/>
      <c r="J37" s="277"/>
      <c r="K37" s="278">
        <f>VLOOKUP(A37,EQUIPOS!A7:D164,4,FALSE)</f>
        <v>212144.51950597175</v>
      </c>
      <c r="L37" s="279"/>
      <c r="M37" s="280">
        <v>100</v>
      </c>
      <c r="N37" s="281">
        <f>K37/M37</f>
        <v>2121.4451950597177</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1.934363833564394</v>
      </c>
    </row>
    <row r="43" spans="1:14" ht="15" thickBot="1">
      <c r="B43" s="816" t="s">
        <v>1037</v>
      </c>
      <c r="C43" s="817"/>
      <c r="D43" s="817"/>
      <c r="E43" s="817"/>
      <c r="F43" s="817"/>
      <c r="G43" s="817"/>
      <c r="H43" s="817"/>
      <c r="I43" s="817"/>
      <c r="J43" s="817"/>
      <c r="K43" s="817"/>
      <c r="L43" s="817"/>
      <c r="M43" s="818"/>
      <c r="N43" s="403">
        <f>SUM(N36:N42)</f>
        <v>4468.9577843892848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2111.6762024537775</v>
      </c>
      <c r="N48" s="281">
        <f>K48*M48</f>
        <v>2111.6762024537775</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2111.6762024537775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193.43638335643939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6774.0703701995017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1354.8140740399003</v>
      </c>
      <c r="M83" s="852"/>
      <c r="N83" s="57"/>
    </row>
    <row r="84" spans="1:14">
      <c r="B84" s="95" t="s">
        <v>1057</v>
      </c>
      <c r="C84" s="96"/>
      <c r="D84" s="96"/>
      <c r="E84" s="96"/>
      <c r="F84" s="96"/>
      <c r="G84" s="96"/>
      <c r="H84" s="96"/>
      <c r="I84" s="93"/>
      <c r="J84" s="94"/>
      <c r="K84" s="313">
        <v>0.05</v>
      </c>
      <c r="L84" s="851">
        <f>N78*K84</f>
        <v>338.70351850997508</v>
      </c>
      <c r="M84" s="852"/>
      <c r="N84" s="57"/>
    </row>
    <row r="85" spans="1:14" ht="15" thickBot="1">
      <c r="B85" s="97" t="s">
        <v>1058</v>
      </c>
      <c r="C85" s="98"/>
      <c r="D85" s="98"/>
      <c r="E85" s="98"/>
      <c r="F85" s="98"/>
      <c r="G85" s="98"/>
      <c r="H85" s="98"/>
      <c r="I85" s="99"/>
      <c r="J85" s="100"/>
      <c r="K85" s="314">
        <v>0.05</v>
      </c>
      <c r="L85" s="853">
        <f>N78*K85</f>
        <v>338.70351850997508</v>
      </c>
      <c r="M85" s="854"/>
      <c r="N85" s="57"/>
    </row>
    <row r="86" spans="1:14" ht="15" thickBot="1">
      <c r="B86" s="816" t="s">
        <v>1037</v>
      </c>
      <c r="C86" s="817"/>
      <c r="D86" s="817"/>
      <c r="E86" s="817"/>
      <c r="F86" s="817"/>
      <c r="G86" s="817"/>
      <c r="H86" s="817"/>
      <c r="I86" s="817"/>
      <c r="J86" s="817"/>
      <c r="K86" s="817"/>
      <c r="L86" s="817"/>
      <c r="M86" s="818"/>
      <c r="N86" s="58">
        <f>L83+L84+L85</f>
        <v>2032.2211110598505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8806.2914812593517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VLOOKUP(A36,EQUIPOS!A6:D163,4,FALSE)</f>
        <v>212144.51950597175</v>
      </c>
      <c r="L36" s="473"/>
      <c r="M36" s="292">
        <v>50</v>
      </c>
      <c r="N36" s="281">
        <f>K36/M36</f>
        <v>4242.8903901194353</v>
      </c>
    </row>
    <row r="37" spans="1:14">
      <c r="A37" s="114" t="s">
        <v>152</v>
      </c>
      <c r="B37" s="865" t="str">
        <f>VLOOKUP(A37,EQUIPOS!A7:D154,3,FALSE)</f>
        <v xml:space="preserve">Carrotanque de agua(1000 Galones) </v>
      </c>
      <c r="C37" s="866"/>
      <c r="D37" s="866"/>
      <c r="E37" s="866"/>
      <c r="F37" s="866"/>
      <c r="G37" s="866"/>
      <c r="H37" s="867"/>
      <c r="I37" s="276"/>
      <c r="J37" s="277"/>
      <c r="K37" s="278">
        <f>VLOOKUP(A37,EQUIPOS!A7:D164,4,FALSE)</f>
        <v>69518.263290413161</v>
      </c>
      <c r="L37" s="473"/>
      <c r="M37" s="292">
        <v>50</v>
      </c>
      <c r="N37" s="281">
        <f>K37/M37</f>
        <v>1390.3652658082633</v>
      </c>
    </row>
    <row r="38" spans="1:14">
      <c r="A38" s="214" t="s">
        <v>269</v>
      </c>
      <c r="B38" s="865" t="str">
        <f>VLOOKUP(A38,EQUIPOS!A8:D154,3,FALSE)</f>
        <v>Motoniveladora  potencia 215 HP, ancho de cuchilla 4,27 m, peso 18 ton.</v>
      </c>
      <c r="C38" s="866"/>
      <c r="D38" s="866"/>
      <c r="E38" s="866"/>
      <c r="F38" s="866"/>
      <c r="G38" s="866"/>
      <c r="H38" s="867"/>
      <c r="I38" s="276"/>
      <c r="J38" s="277"/>
      <c r="K38" s="278">
        <f>VLOOKUP(A38,EQUIPOS!A8:D165,4,FALSE)</f>
        <v>212144.51950597175</v>
      </c>
      <c r="L38" s="473"/>
      <c r="M38" s="292">
        <v>50</v>
      </c>
      <c r="N38" s="281">
        <f>K38/M38</f>
        <v>4242.8903901194353</v>
      </c>
    </row>
    <row r="39" spans="1:14">
      <c r="A39" s="214" t="s">
        <v>365</v>
      </c>
      <c r="B39" s="865" t="str">
        <f>VLOOKUP(A39,EQUIPOS!A9:D154,3,FALSE)</f>
        <v xml:space="preserve">Vibrocompatador, potencia 153 HP, peso 10 Ton. </v>
      </c>
      <c r="C39" s="866"/>
      <c r="D39" s="866"/>
      <c r="E39" s="866"/>
      <c r="F39" s="866"/>
      <c r="G39" s="866"/>
      <c r="H39" s="867"/>
      <c r="I39" s="868"/>
      <c r="J39" s="869"/>
      <c r="K39" s="278">
        <f>VLOOKUP(A39,EQUIPOS!A9:D166,4,FALSE)</f>
        <v>121342.84557407496</v>
      </c>
      <c r="L39" s="946">
        <v>50</v>
      </c>
      <c r="M39" s="947"/>
      <c r="N39" s="281">
        <f>K39/L39</f>
        <v>2426.8569114814991</v>
      </c>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12303.002957528632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383.00403904575001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12686.006996574382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2537.2013993148767</v>
      </c>
      <c r="M83" s="852"/>
      <c r="N83" s="57"/>
    </row>
    <row r="84" spans="1:14">
      <c r="B84" s="95" t="s">
        <v>1057</v>
      </c>
      <c r="C84" s="96"/>
      <c r="D84" s="96"/>
      <c r="E84" s="96"/>
      <c r="F84" s="96"/>
      <c r="G84" s="96"/>
      <c r="H84" s="96"/>
      <c r="I84" s="93"/>
      <c r="J84" s="94"/>
      <c r="K84" s="313">
        <v>0.05</v>
      </c>
      <c r="L84" s="851">
        <f>N78*K84</f>
        <v>634.30034982871916</v>
      </c>
      <c r="M84" s="852"/>
      <c r="N84" s="57"/>
    </row>
    <row r="85" spans="1:14" ht="15" thickBot="1">
      <c r="B85" s="97" t="s">
        <v>1058</v>
      </c>
      <c r="C85" s="98"/>
      <c r="D85" s="98"/>
      <c r="E85" s="98"/>
      <c r="F85" s="98"/>
      <c r="G85" s="98"/>
      <c r="H85" s="98"/>
      <c r="I85" s="99"/>
      <c r="J85" s="100"/>
      <c r="K85" s="314">
        <v>0.05</v>
      </c>
      <c r="L85" s="853">
        <f>N78*K85</f>
        <v>634.30034982871916</v>
      </c>
      <c r="M85" s="854"/>
      <c r="N85" s="57"/>
    </row>
    <row r="86" spans="1:14" ht="15" thickBot="1">
      <c r="B86" s="816" t="s">
        <v>1037</v>
      </c>
      <c r="C86" s="817"/>
      <c r="D86" s="817"/>
      <c r="E86" s="817"/>
      <c r="F86" s="817"/>
      <c r="G86" s="817"/>
      <c r="H86" s="817"/>
      <c r="I86" s="817"/>
      <c r="J86" s="817"/>
      <c r="K86" s="817"/>
      <c r="L86" s="817"/>
      <c r="M86" s="818"/>
      <c r="N86" s="58">
        <f>L83+L84+L85</f>
        <v>3805.8020989723145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16491.809095546698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VLOOKUP(A36,EQUIPOS!A6:D163,4,FALSE)</f>
        <v>212144.51950597175</v>
      </c>
      <c r="L36" s="279"/>
      <c r="M36" s="280">
        <v>40</v>
      </c>
      <c r="N36" s="281">
        <f>K36/M36</f>
        <v>5303.6129876492942</v>
      </c>
    </row>
    <row r="37" spans="1:14">
      <c r="A37" s="119" t="s">
        <v>365</v>
      </c>
      <c r="B37" s="865" t="str">
        <f>VLOOKUP(A37,EQUIPOS!A7:D154,3,FALSE)</f>
        <v xml:space="preserve">Vibrocompatador, potencia 153 HP, peso 10 Ton. </v>
      </c>
      <c r="C37" s="866"/>
      <c r="D37" s="866"/>
      <c r="E37" s="866"/>
      <c r="F37" s="866"/>
      <c r="G37" s="866"/>
      <c r="H37" s="867"/>
      <c r="I37" s="276"/>
      <c r="J37" s="277"/>
      <c r="K37" s="278">
        <f>VLOOKUP(A37,EQUIPOS!A7:D164,4,FALSE)</f>
        <v>121342.84557407496</v>
      </c>
      <c r="L37" s="279"/>
      <c r="M37" s="280">
        <v>40</v>
      </c>
      <c r="N37" s="281">
        <f>K37/M37</f>
        <v>3033.5711393518741</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8337.1841270011682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478.75504880718745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8815.9391758083548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1763.187835161671</v>
      </c>
      <c r="M83" s="852"/>
      <c r="N83" s="57"/>
    </row>
    <row r="84" spans="1:14">
      <c r="B84" s="95" t="s">
        <v>1057</v>
      </c>
      <c r="C84" s="96"/>
      <c r="D84" s="96"/>
      <c r="E84" s="96"/>
      <c r="F84" s="96"/>
      <c r="G84" s="96"/>
      <c r="H84" s="96"/>
      <c r="I84" s="93"/>
      <c r="J84" s="94"/>
      <c r="K84" s="313">
        <v>0.05</v>
      </c>
      <c r="L84" s="851">
        <f>N78*K84</f>
        <v>440.79695879041776</v>
      </c>
      <c r="M84" s="852"/>
      <c r="N84" s="57"/>
    </row>
    <row r="85" spans="1:14" ht="15" thickBot="1">
      <c r="B85" s="97" t="s">
        <v>1058</v>
      </c>
      <c r="C85" s="98"/>
      <c r="D85" s="98"/>
      <c r="E85" s="98"/>
      <c r="F85" s="98"/>
      <c r="G85" s="98"/>
      <c r="H85" s="98"/>
      <c r="I85" s="99"/>
      <c r="J85" s="100"/>
      <c r="K85" s="314">
        <v>0.05</v>
      </c>
      <c r="L85" s="853">
        <f>N78*K85</f>
        <v>440.79695879041776</v>
      </c>
      <c r="M85" s="854"/>
      <c r="N85" s="57"/>
    </row>
    <row r="86" spans="1:14" ht="15" thickBot="1">
      <c r="B86" s="816" t="s">
        <v>1037</v>
      </c>
      <c r="C86" s="817"/>
      <c r="D86" s="817"/>
      <c r="E86" s="817"/>
      <c r="F86" s="817"/>
      <c r="G86" s="817"/>
      <c r="H86" s="817"/>
      <c r="I86" s="817"/>
      <c r="J86" s="817"/>
      <c r="K86" s="817"/>
      <c r="L86" s="817"/>
      <c r="M86" s="818"/>
      <c r="N86" s="58">
        <f>L83+L84+L85</f>
        <v>2644.7817527425063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11460.720928550862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VLOOKUP(A36,EQUIPOS!A6:D163,4,FALSE)</f>
        <v>212144.51950597175</v>
      </c>
      <c r="L36" s="279"/>
      <c r="M36" s="280">
        <v>40</v>
      </c>
      <c r="N36" s="281">
        <f>K36/M36</f>
        <v>5303.6129876492942</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5303.6129876492942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478.75504880718745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5782.3680364564816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1156.4736072912963</v>
      </c>
      <c r="M83" s="852"/>
      <c r="N83" s="57"/>
    </row>
    <row r="84" spans="1:14">
      <c r="B84" s="95" t="s">
        <v>1057</v>
      </c>
      <c r="C84" s="96"/>
      <c r="D84" s="96"/>
      <c r="E84" s="96"/>
      <c r="F84" s="96"/>
      <c r="G84" s="96"/>
      <c r="H84" s="96"/>
      <c r="I84" s="93"/>
      <c r="J84" s="94"/>
      <c r="K84" s="313">
        <v>0.05</v>
      </c>
      <c r="L84" s="851">
        <f>N78*K84</f>
        <v>289.11840182282407</v>
      </c>
      <c r="M84" s="852"/>
      <c r="N84" s="57"/>
    </row>
    <row r="85" spans="1:14" ht="15" thickBot="1">
      <c r="B85" s="97" t="s">
        <v>1058</v>
      </c>
      <c r="C85" s="98"/>
      <c r="D85" s="98"/>
      <c r="E85" s="98"/>
      <c r="F85" s="98"/>
      <c r="G85" s="98"/>
      <c r="H85" s="98"/>
      <c r="I85" s="99"/>
      <c r="J85" s="100"/>
      <c r="K85" s="314">
        <v>0.05</v>
      </c>
      <c r="L85" s="853">
        <f>N78*K85</f>
        <v>289.11840182282407</v>
      </c>
      <c r="M85" s="854"/>
      <c r="N85" s="57"/>
    </row>
    <row r="86" spans="1:14" ht="15" thickBot="1">
      <c r="B86" s="816" t="s">
        <v>1037</v>
      </c>
      <c r="C86" s="817"/>
      <c r="D86" s="817"/>
      <c r="E86" s="817"/>
      <c r="F86" s="817"/>
      <c r="G86" s="817"/>
      <c r="H86" s="817"/>
      <c r="I86" s="817"/>
      <c r="J86" s="817"/>
      <c r="K86" s="817"/>
      <c r="L86" s="817"/>
      <c r="M86" s="818"/>
      <c r="N86" s="58">
        <f>L83+L84+L85</f>
        <v>1734.7104109369445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7517.0784473934264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2.0426882082439999</v>
      </c>
    </row>
    <row r="43" spans="1:14" ht="1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6434.7820616725858</v>
      </c>
      <c r="N48" s="281">
        <f>K48*M48</f>
        <v>8365.2166801743624</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8365.2166801743624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53"/>
      <c r="D59" s="53"/>
      <c r="E59" s="53"/>
      <c r="F59" s="53"/>
      <c r="G59" s="53"/>
      <c r="H59" s="297"/>
      <c r="I59" s="288"/>
      <c r="J59" s="288"/>
      <c r="K59" s="288"/>
      <c r="L59" s="903"/>
      <c r="M59" s="904"/>
      <c r="N59" s="300"/>
    </row>
    <row r="60" spans="1:14" ht="24.75" customHeight="1">
      <c r="B60" s="52"/>
      <c r="C60" s="326"/>
      <c r="D60" s="326"/>
      <c r="E60" s="326"/>
      <c r="F60" s="326"/>
      <c r="G60" s="326"/>
      <c r="H60" s="320"/>
      <c r="I60" s="408"/>
      <c r="J60" s="295"/>
      <c r="K60" s="288"/>
      <c r="L60" s="903"/>
      <c r="M60" s="904"/>
      <c r="N60" s="296"/>
    </row>
    <row r="61" spans="1:14">
      <c r="B61" s="52"/>
      <c r="C61" s="53"/>
      <c r="D61" s="53"/>
      <c r="E61" s="53"/>
      <c r="F61" s="53"/>
      <c r="G61" s="326"/>
      <c r="H61" s="320"/>
      <c r="I61" s="408"/>
      <c r="J61" s="295"/>
      <c r="K61" s="288"/>
      <c r="L61" s="903"/>
      <c r="M61" s="904"/>
      <c r="N61" s="300"/>
    </row>
    <row r="62" spans="1:14">
      <c r="B62" s="52"/>
      <c r="C62" s="53"/>
      <c r="D62" s="53"/>
      <c r="E62" s="53"/>
      <c r="F62" s="53"/>
      <c r="G62" s="53"/>
      <c r="H62" s="297"/>
      <c r="I62" s="288"/>
      <c r="J62" s="288"/>
      <c r="K62" s="288"/>
      <c r="L62" s="903"/>
      <c r="M62" s="904"/>
      <c r="N62" s="300"/>
    </row>
    <row r="63" spans="1:14">
      <c r="B63" s="52"/>
      <c r="C63" s="53"/>
      <c r="D63" s="53"/>
      <c r="E63" s="53"/>
      <c r="F63" s="53"/>
      <c r="G63" s="53"/>
      <c r="H63" s="297"/>
      <c r="I63" s="288"/>
      <c r="J63" s="288"/>
      <c r="K63" s="288"/>
      <c r="L63" s="903"/>
      <c r="M63" s="904"/>
      <c r="N63" s="300"/>
    </row>
    <row r="64" spans="1:14" ht="15" thickBot="1">
      <c r="B64" s="474"/>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204.2688208244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8571.528189207007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1714.3056378414014</v>
      </c>
      <c r="M83" s="852"/>
      <c r="N83" s="57"/>
    </row>
    <row r="84" spans="1:14">
      <c r="B84" s="95" t="s">
        <v>1057</v>
      </c>
      <c r="C84" s="96"/>
      <c r="D84" s="96"/>
      <c r="E84" s="96"/>
      <c r="F84" s="96"/>
      <c r="G84" s="96"/>
      <c r="H84" s="96"/>
      <c r="I84" s="93"/>
      <c r="J84" s="94"/>
      <c r="K84" s="313">
        <v>0.05</v>
      </c>
      <c r="L84" s="851">
        <f>N78*K84</f>
        <v>428.57640946035036</v>
      </c>
      <c r="M84" s="852"/>
      <c r="N84" s="57"/>
    </row>
    <row r="85" spans="1:14" ht="15" thickBot="1">
      <c r="B85" s="97" t="s">
        <v>1058</v>
      </c>
      <c r="C85" s="98"/>
      <c r="D85" s="98"/>
      <c r="E85" s="98"/>
      <c r="F85" s="98"/>
      <c r="G85" s="98"/>
      <c r="H85" s="98"/>
      <c r="I85" s="99"/>
      <c r="J85" s="100"/>
      <c r="K85" s="314">
        <v>0.05</v>
      </c>
      <c r="L85" s="853">
        <f>N78*K85</f>
        <v>428.57640946035036</v>
      </c>
      <c r="M85" s="854"/>
      <c r="N85" s="57"/>
    </row>
    <row r="86" spans="1:14" ht="15" thickBot="1">
      <c r="B86" s="816" t="s">
        <v>1037</v>
      </c>
      <c r="C86" s="817"/>
      <c r="D86" s="817"/>
      <c r="E86" s="817"/>
      <c r="F86" s="817"/>
      <c r="G86" s="817"/>
      <c r="H86" s="817"/>
      <c r="I86" s="817"/>
      <c r="J86" s="817"/>
      <c r="K86" s="817"/>
      <c r="L86" s="817"/>
      <c r="M86" s="818"/>
      <c r="N86" s="58">
        <f>L83+L84+L85</f>
        <v>2571.4584567621023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11142.986645969109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2.0426882082439999</v>
      </c>
    </row>
    <row r="43" spans="1:14" ht="1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6297.7593881902885</v>
      </c>
      <c r="N48" s="281">
        <f>K48*M48</f>
        <v>7557.3112658283462</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7557.3112658283462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53"/>
      <c r="D59" s="53"/>
      <c r="E59" s="53"/>
      <c r="F59" s="53"/>
      <c r="G59" s="53"/>
      <c r="H59" s="297"/>
      <c r="I59" s="288"/>
      <c r="J59" s="288"/>
      <c r="K59" s="288"/>
      <c r="L59" s="903"/>
      <c r="M59" s="904"/>
      <c r="N59" s="300"/>
    </row>
    <row r="60" spans="1:14" ht="24.75" customHeight="1">
      <c r="B60" s="52"/>
      <c r="C60" s="326"/>
      <c r="D60" s="326"/>
      <c r="E60" s="326"/>
      <c r="F60" s="326"/>
      <c r="G60" s="326"/>
      <c r="H60" s="320"/>
      <c r="I60" s="408"/>
      <c r="J60" s="295"/>
      <c r="K60" s="288"/>
      <c r="L60" s="903"/>
      <c r="M60" s="904"/>
      <c r="N60" s="296"/>
    </row>
    <row r="61" spans="1:14">
      <c r="B61" s="52"/>
      <c r="C61" s="53"/>
      <c r="D61" s="53"/>
      <c r="E61" s="53"/>
      <c r="F61" s="53"/>
      <c r="G61" s="326"/>
      <c r="H61" s="320"/>
      <c r="I61" s="408"/>
      <c r="J61" s="295"/>
      <c r="K61" s="288"/>
      <c r="L61" s="903"/>
      <c r="M61" s="904"/>
      <c r="N61" s="300"/>
    </row>
    <row r="62" spans="1:14">
      <c r="B62" s="52"/>
      <c r="C62" s="53"/>
      <c r="D62" s="53"/>
      <c r="E62" s="53"/>
      <c r="F62" s="53"/>
      <c r="G62" s="53"/>
      <c r="H62" s="297"/>
      <c r="I62" s="288"/>
      <c r="J62" s="288"/>
      <c r="K62" s="288"/>
      <c r="L62" s="903"/>
      <c r="M62" s="904"/>
      <c r="N62" s="300"/>
    </row>
    <row r="63" spans="1:14">
      <c r="B63" s="52"/>
      <c r="C63" s="53"/>
      <c r="D63" s="53"/>
      <c r="E63" s="53"/>
      <c r="F63" s="53"/>
      <c r="G63" s="53"/>
      <c r="H63" s="297"/>
      <c r="I63" s="288"/>
      <c r="J63" s="288"/>
      <c r="K63" s="288"/>
      <c r="L63" s="903"/>
      <c r="M63" s="904"/>
      <c r="N63" s="300"/>
    </row>
    <row r="64" spans="1:14" ht="15" thickBot="1">
      <c r="B64" s="474"/>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204.2688208244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7763.6227748609899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1552.7245549721981</v>
      </c>
      <c r="M83" s="852"/>
      <c r="N83" s="57"/>
    </row>
    <row r="84" spans="1:14">
      <c r="B84" s="95" t="s">
        <v>1057</v>
      </c>
      <c r="C84" s="96"/>
      <c r="D84" s="96"/>
      <c r="E84" s="96"/>
      <c r="F84" s="96"/>
      <c r="G84" s="96"/>
      <c r="H84" s="96"/>
      <c r="I84" s="93"/>
      <c r="J84" s="94"/>
      <c r="K84" s="313">
        <v>0.05</v>
      </c>
      <c r="L84" s="851">
        <f>N78*K84</f>
        <v>388.18113874304953</v>
      </c>
      <c r="M84" s="852"/>
      <c r="N84" s="57"/>
    </row>
    <row r="85" spans="1:14" ht="15" thickBot="1">
      <c r="B85" s="97" t="s">
        <v>1058</v>
      </c>
      <c r="C85" s="98"/>
      <c r="D85" s="98"/>
      <c r="E85" s="98"/>
      <c r="F85" s="98"/>
      <c r="G85" s="98"/>
      <c r="H85" s="98"/>
      <c r="I85" s="99"/>
      <c r="J85" s="100"/>
      <c r="K85" s="314">
        <v>0.05</v>
      </c>
      <c r="L85" s="853">
        <f>N78*K85</f>
        <v>388.18113874304953</v>
      </c>
      <c r="M85" s="854"/>
      <c r="N85" s="57"/>
    </row>
    <row r="86" spans="1:14" ht="15" thickBot="1">
      <c r="B86" s="816" t="s">
        <v>1037</v>
      </c>
      <c r="C86" s="817"/>
      <c r="D86" s="817"/>
      <c r="E86" s="817"/>
      <c r="F86" s="817"/>
      <c r="G86" s="817"/>
      <c r="H86" s="817"/>
      <c r="I86" s="817"/>
      <c r="J86" s="817"/>
      <c r="K86" s="817"/>
      <c r="L86" s="817"/>
      <c r="M86" s="818"/>
      <c r="N86" s="58">
        <f>L83+L84+L85</f>
        <v>2329.0868324582971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10092.709607319288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VLOOKUP(A36,EQUIPOS!A6:D186,3,FALSE)</f>
        <v xml:space="preserve">Buldozer, Potencia al volante de 140 HP, motor de 2200 RPM, longitud de hoja 4,80m. </v>
      </c>
      <c r="C36" s="866"/>
      <c r="D36" s="866"/>
      <c r="E36" s="866"/>
      <c r="F36" s="866"/>
      <c r="G36" s="866"/>
      <c r="H36" s="867"/>
      <c r="I36" s="276"/>
      <c r="J36" s="277"/>
      <c r="K36" s="278">
        <f>VLOOKUP(A36,EQUIPOS!A6:D186,4,FALSE)</f>
        <v>212144.51950597175</v>
      </c>
      <c r="L36" s="279"/>
      <c r="M36" s="280">
        <v>45</v>
      </c>
      <c r="N36" s="281">
        <f>K36/M36</f>
        <v>4714.322655688261</v>
      </c>
    </row>
    <row r="37" spans="1:14">
      <c r="A37" s="119" t="s">
        <v>152</v>
      </c>
      <c r="B37" s="865" t="str">
        <f>VLOOKUP(A37,EQUIPOS!A7:D187,3,FALSE)</f>
        <v xml:space="preserve">Carrotanque de agua(1000 Galones) </v>
      </c>
      <c r="C37" s="866"/>
      <c r="D37" s="866"/>
      <c r="E37" s="866"/>
      <c r="F37" s="866"/>
      <c r="G37" s="866"/>
      <c r="H37" s="867"/>
      <c r="I37" s="276"/>
      <c r="J37" s="277"/>
      <c r="K37" s="278">
        <f>VLOOKUP(A37,EQUIPOS!A7:D187,4,FALSE)</f>
        <v>69518.263290413161</v>
      </c>
      <c r="L37" s="279"/>
      <c r="M37" s="280">
        <v>45</v>
      </c>
      <c r="N37" s="281">
        <f>K37/M37</f>
        <v>1544.8502953425148</v>
      </c>
    </row>
    <row r="38" spans="1:14">
      <c r="A38" t="s">
        <v>269</v>
      </c>
      <c r="B38" s="865" t="str">
        <f>VLOOKUP(A38,EQUIPOS!A8:D188,3,FALSE)</f>
        <v>Motoniveladora  potencia 215 HP, ancho de cuchilla 4,27 m, peso 18 ton.</v>
      </c>
      <c r="C38" s="866"/>
      <c r="D38" s="866"/>
      <c r="E38" s="866"/>
      <c r="F38" s="866"/>
      <c r="G38" s="866"/>
      <c r="H38" s="867"/>
      <c r="I38" s="276"/>
      <c r="J38" s="277"/>
      <c r="K38" s="278">
        <f>VLOOKUP(A38,EQUIPOS!A8:D188,4,FALSE)</f>
        <v>212144.51950597175</v>
      </c>
      <c r="L38" s="279"/>
      <c r="M38" s="280">
        <v>45</v>
      </c>
      <c r="N38" s="281">
        <f>K38/M38</f>
        <v>4714.322655688261</v>
      </c>
    </row>
    <row r="39" spans="1:14">
      <c r="A39" t="s">
        <v>365</v>
      </c>
      <c r="B39" s="865" t="str">
        <f>VLOOKUP(A39,EQUIPOS!A9:D189,3,FALSE)</f>
        <v xml:space="preserve">Vibrocompatador, potencia 153 HP, peso 10 Ton. </v>
      </c>
      <c r="C39" s="866"/>
      <c r="D39" s="866"/>
      <c r="E39" s="866"/>
      <c r="F39" s="866"/>
      <c r="G39" s="866"/>
      <c r="H39" s="867"/>
      <c r="I39" s="868"/>
      <c r="J39" s="869"/>
      <c r="K39" s="278">
        <f>VLOOKUP(A39,EQUIPOS!A9:D189,4,FALSE)</f>
        <v>121342.84557407496</v>
      </c>
      <c r="L39" s="870">
        <v>45</v>
      </c>
      <c r="M39" s="871"/>
      <c r="N39" s="281">
        <f>K39/L39</f>
        <v>2696.507679423888</v>
      </c>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11.348267823577778</v>
      </c>
    </row>
    <row r="43" spans="1:14" ht="15" thickBot="1">
      <c r="B43" s="816" t="s">
        <v>1037</v>
      </c>
      <c r="C43" s="817"/>
      <c r="D43" s="817"/>
      <c r="E43" s="817"/>
      <c r="F43" s="817"/>
      <c r="G43" s="817"/>
      <c r="H43" s="817"/>
      <c r="I43" s="817"/>
      <c r="J43" s="817"/>
      <c r="K43" s="817"/>
      <c r="L43" s="817"/>
      <c r="M43" s="818"/>
      <c r="N43" s="403">
        <f>SUM(N36:N42)</f>
        <v>13681.351553966502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22249.172211494992</v>
      </c>
      <c r="N48" s="281">
        <f>K48*M48</f>
        <v>27811.46526436874</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27811.46526436874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903">
        <f>VLOOKUP(A59,TRANSPORTE!A5:D123,4,FALSE)</f>
        <v>720.65424911025718</v>
      </c>
      <c r="M59" s="904"/>
      <c r="N59" s="300">
        <f>K59*L59</f>
        <v>900.81781138782151</v>
      </c>
    </row>
    <row r="60" spans="1:14" ht="24.75" customHeight="1">
      <c r="B60" s="52"/>
      <c r="C60" s="326"/>
      <c r="D60" s="326"/>
      <c r="E60" s="326"/>
      <c r="F60" s="326"/>
      <c r="G60" s="326"/>
      <c r="H60" s="320"/>
      <c r="I60" s="408"/>
      <c r="J60" s="295"/>
      <c r="K60" s="288"/>
      <c r="L60" s="903"/>
      <c r="M60" s="904"/>
      <c r="N60" s="296"/>
    </row>
    <row r="61" spans="1:14">
      <c r="B61" s="52"/>
      <c r="C61" s="53"/>
      <c r="D61" s="53"/>
      <c r="E61" s="53"/>
      <c r="F61" s="53"/>
      <c r="G61" s="326"/>
      <c r="H61" s="320"/>
      <c r="I61" s="408"/>
      <c r="J61" s="295"/>
      <c r="K61" s="288"/>
      <c r="L61" s="903"/>
      <c r="M61" s="904"/>
      <c r="N61" s="300"/>
    </row>
    <row r="62" spans="1:14">
      <c r="B62" s="52"/>
      <c r="C62" s="53"/>
      <c r="D62" s="53"/>
      <c r="E62" s="53"/>
      <c r="F62" s="53"/>
      <c r="G62" s="53"/>
      <c r="H62" s="297"/>
      <c r="I62" s="288"/>
      <c r="J62" s="288"/>
      <c r="K62" s="288"/>
      <c r="L62" s="903"/>
      <c r="M62" s="904"/>
      <c r="N62" s="300"/>
    </row>
    <row r="63" spans="1:14">
      <c r="B63" s="52"/>
      <c r="C63" s="53"/>
      <c r="D63" s="53"/>
      <c r="E63" s="53"/>
      <c r="F63" s="53"/>
      <c r="G63" s="53"/>
      <c r="H63" s="297"/>
      <c r="I63" s="288"/>
      <c r="J63" s="288"/>
      <c r="K63" s="288"/>
      <c r="L63" s="903"/>
      <c r="M63" s="904"/>
      <c r="N63" s="300"/>
    </row>
    <row r="64" spans="1:14" ht="15" thickBot="1">
      <c r="B64" s="474"/>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SUM(N59:N64)</f>
        <v>900.81781138782151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42961.048020901952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8592.2096041803907</v>
      </c>
      <c r="M83" s="852"/>
      <c r="N83" s="57"/>
    </row>
    <row r="84" spans="1:14">
      <c r="B84" s="95" t="s">
        <v>1057</v>
      </c>
      <c r="C84" s="96"/>
      <c r="D84" s="96"/>
      <c r="E84" s="96"/>
      <c r="F84" s="96"/>
      <c r="G84" s="96"/>
      <c r="H84" s="96"/>
      <c r="I84" s="93"/>
      <c r="J84" s="94"/>
      <c r="K84" s="313">
        <v>0.05</v>
      </c>
      <c r="L84" s="851">
        <f>N78*K84</f>
        <v>2148.0524010450977</v>
      </c>
      <c r="M84" s="852"/>
      <c r="N84" s="57"/>
    </row>
    <row r="85" spans="1:14" ht="15" thickBot="1">
      <c r="B85" s="97" t="s">
        <v>1058</v>
      </c>
      <c r="C85" s="98"/>
      <c r="D85" s="98"/>
      <c r="E85" s="98"/>
      <c r="F85" s="98"/>
      <c r="G85" s="98"/>
      <c r="H85" s="98"/>
      <c r="I85" s="99"/>
      <c r="J85" s="100"/>
      <c r="K85" s="314">
        <v>0.05</v>
      </c>
      <c r="L85" s="853">
        <f>N78*K85</f>
        <v>2148.0524010450977</v>
      </c>
      <c r="M85" s="854"/>
      <c r="N85" s="57"/>
    </row>
    <row r="86" spans="1:14" ht="15" thickBot="1">
      <c r="B86" s="816" t="s">
        <v>1037</v>
      </c>
      <c r="C86" s="817"/>
      <c r="D86" s="817"/>
      <c r="E86" s="817"/>
      <c r="F86" s="817"/>
      <c r="G86" s="817"/>
      <c r="H86" s="817"/>
      <c r="I86" s="817"/>
      <c r="J86" s="817"/>
      <c r="K86" s="817"/>
      <c r="L86" s="817"/>
      <c r="M86" s="818"/>
      <c r="N86" s="58">
        <f>L83+L84+L85</f>
        <v>12888.314406270585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ROUND((N78+N86),0)</f>
        <v>55849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VLOOKUP(A36,EQUIPOS!A6:D186,3,FALSE)</f>
        <v xml:space="preserve">Buldozer, Potencia al volante de 140 HP, motor de 2200 RPM, longitud de hoja 4,80m. </v>
      </c>
      <c r="C36" s="866"/>
      <c r="D36" s="866"/>
      <c r="E36" s="866"/>
      <c r="F36" s="866"/>
      <c r="G36" s="866"/>
      <c r="H36" s="867"/>
      <c r="I36" s="276"/>
      <c r="J36" s="277"/>
      <c r="K36" s="278">
        <f>VLOOKUP(A36,EQUIPOS!A6:D186,4,FALSE)</f>
        <v>212144.51950597175</v>
      </c>
      <c r="L36" s="279"/>
      <c r="M36" s="280">
        <v>45</v>
      </c>
      <c r="N36" s="281">
        <f>K36/M36</f>
        <v>4714.322655688261</v>
      </c>
    </row>
    <row r="37" spans="1:14">
      <c r="A37" s="119" t="s">
        <v>152</v>
      </c>
      <c r="B37" s="865" t="str">
        <f>VLOOKUP(A37,EQUIPOS!A7:D187,3,FALSE)</f>
        <v xml:space="preserve">Carrotanque de agua(1000 Galones) </v>
      </c>
      <c r="C37" s="866"/>
      <c r="D37" s="866"/>
      <c r="E37" s="866"/>
      <c r="F37" s="866"/>
      <c r="G37" s="866"/>
      <c r="H37" s="867"/>
      <c r="I37" s="276"/>
      <c r="J37" s="277"/>
      <c r="K37" s="278">
        <f>VLOOKUP(A37,EQUIPOS!A7:D187,4,FALSE)</f>
        <v>69518.263290413161</v>
      </c>
      <c r="L37" s="279"/>
      <c r="M37" s="280">
        <v>45</v>
      </c>
      <c r="N37" s="281">
        <f>K37/M37</f>
        <v>1544.8502953425148</v>
      </c>
    </row>
    <row r="38" spans="1:14">
      <c r="A38" t="s">
        <v>269</v>
      </c>
      <c r="B38" s="865" t="str">
        <f>VLOOKUP(A38,EQUIPOS!A8:D188,3,FALSE)</f>
        <v>Motoniveladora  potencia 215 HP, ancho de cuchilla 4,27 m, peso 18 ton.</v>
      </c>
      <c r="C38" s="866"/>
      <c r="D38" s="866"/>
      <c r="E38" s="866"/>
      <c r="F38" s="866"/>
      <c r="G38" s="866"/>
      <c r="H38" s="867"/>
      <c r="I38" s="276"/>
      <c r="J38" s="277"/>
      <c r="K38" s="278">
        <f>VLOOKUP(A38,EQUIPOS!A8:D188,4,FALSE)</f>
        <v>212144.51950597175</v>
      </c>
      <c r="L38" s="279"/>
      <c r="M38" s="280">
        <v>45</v>
      </c>
      <c r="N38" s="281">
        <f>K38/M38</f>
        <v>4714.322655688261</v>
      </c>
    </row>
    <row r="39" spans="1:14">
      <c r="A39" t="s">
        <v>365</v>
      </c>
      <c r="B39" s="865" t="str">
        <f>VLOOKUP(A39,EQUIPOS!A9:D189,3,FALSE)</f>
        <v xml:space="preserve">Vibrocompatador, potencia 153 HP, peso 10 Ton. </v>
      </c>
      <c r="C39" s="866"/>
      <c r="D39" s="866"/>
      <c r="E39" s="866"/>
      <c r="F39" s="866"/>
      <c r="G39" s="866"/>
      <c r="H39" s="867"/>
      <c r="I39" s="868"/>
      <c r="J39" s="869"/>
      <c r="K39" s="278">
        <f>VLOOKUP(A39,EQUIPOS!A9:D189,4,FALSE)</f>
        <v>121342.84557407496</v>
      </c>
      <c r="L39" s="870">
        <v>45</v>
      </c>
      <c r="M39" s="871"/>
      <c r="N39" s="281">
        <f>K39/L39</f>
        <v>2696.507679423888</v>
      </c>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11.348267823577778</v>
      </c>
    </row>
    <row r="43" spans="1:14" ht="15" thickBot="1">
      <c r="B43" s="816" t="s">
        <v>1037</v>
      </c>
      <c r="C43" s="817"/>
      <c r="D43" s="817"/>
      <c r="E43" s="817"/>
      <c r="F43" s="817"/>
      <c r="G43" s="817"/>
      <c r="H43" s="817"/>
      <c r="I43" s="817"/>
      <c r="J43" s="817"/>
      <c r="K43" s="817"/>
      <c r="L43" s="817"/>
      <c r="M43" s="818"/>
      <c r="N43" s="403">
        <f>SUM(N36:N42)</f>
        <v>13681.351553966502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28674.660223492258</v>
      </c>
      <c r="N48" s="281">
        <f>K48*M48</f>
        <v>35843.325279365323</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35843.325279365323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3">
        <f>VLOOKUP(A59,TRANSPORTE!A5:D123,4,FALSE)</f>
        <v>720.65424911025718</v>
      </c>
      <c r="M59" s="904"/>
      <c r="N59" s="300">
        <f>K59*L59</f>
        <v>900.81781138782151</v>
      </c>
    </row>
    <row r="60" spans="1:14" ht="24.75" customHeight="1">
      <c r="B60" s="52"/>
      <c r="C60" s="326"/>
      <c r="D60" s="326"/>
      <c r="E60" s="326"/>
      <c r="F60" s="326"/>
      <c r="G60" s="326"/>
      <c r="H60" s="320"/>
      <c r="I60" s="408"/>
      <c r="J60" s="295"/>
      <c r="K60" s="288"/>
      <c r="L60" s="903"/>
      <c r="M60" s="904"/>
      <c r="N60" s="296"/>
    </row>
    <row r="61" spans="1:14">
      <c r="B61" s="52"/>
      <c r="C61" s="53"/>
      <c r="D61" s="53"/>
      <c r="E61" s="53"/>
      <c r="F61" s="53"/>
      <c r="G61" s="326"/>
      <c r="H61" s="320"/>
      <c r="I61" s="408"/>
      <c r="J61" s="295"/>
      <c r="K61" s="288"/>
      <c r="L61" s="903"/>
      <c r="M61" s="904"/>
      <c r="N61" s="300"/>
    </row>
    <row r="62" spans="1:14">
      <c r="B62" s="52"/>
      <c r="C62" s="53"/>
      <c r="D62" s="53"/>
      <c r="E62" s="53"/>
      <c r="F62" s="53"/>
      <c r="G62" s="53"/>
      <c r="H62" s="297"/>
      <c r="I62" s="288"/>
      <c r="J62" s="288"/>
      <c r="K62" s="288"/>
      <c r="L62" s="903"/>
      <c r="M62" s="904"/>
      <c r="N62" s="300"/>
    </row>
    <row r="63" spans="1:14">
      <c r="B63" s="52"/>
      <c r="C63" s="53"/>
      <c r="D63" s="53"/>
      <c r="E63" s="53"/>
      <c r="F63" s="53"/>
      <c r="G63" s="53"/>
      <c r="H63" s="297"/>
      <c r="I63" s="288"/>
      <c r="J63" s="288"/>
      <c r="K63" s="288"/>
      <c r="L63" s="903"/>
      <c r="M63" s="904"/>
      <c r="N63" s="300"/>
    </row>
    <row r="64" spans="1:14" ht="15" thickBot="1">
      <c r="B64" s="474"/>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SUM(N59:N64)</f>
        <v>900.81781138782151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50992.908035898537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10198.581607179709</v>
      </c>
      <c r="M83" s="852"/>
      <c r="N83" s="57"/>
    </row>
    <row r="84" spans="1:14">
      <c r="B84" s="95" t="s">
        <v>1057</v>
      </c>
      <c r="C84" s="96"/>
      <c r="D84" s="96"/>
      <c r="E84" s="96"/>
      <c r="F84" s="96"/>
      <c r="G84" s="96"/>
      <c r="H84" s="96"/>
      <c r="I84" s="93"/>
      <c r="J84" s="94"/>
      <c r="K84" s="313">
        <v>0.05</v>
      </c>
      <c r="L84" s="851">
        <f>N78*K84</f>
        <v>2549.6454017949272</v>
      </c>
      <c r="M84" s="852"/>
      <c r="N84" s="57"/>
    </row>
    <row r="85" spans="1:14" ht="15" thickBot="1">
      <c r="B85" s="97" t="s">
        <v>1058</v>
      </c>
      <c r="C85" s="98"/>
      <c r="D85" s="98"/>
      <c r="E85" s="98"/>
      <c r="F85" s="98"/>
      <c r="G85" s="98"/>
      <c r="H85" s="98"/>
      <c r="I85" s="99"/>
      <c r="J85" s="100"/>
      <c r="K85" s="314">
        <v>0.05</v>
      </c>
      <c r="L85" s="853">
        <f>N78*K85</f>
        <v>2549.6454017949272</v>
      </c>
      <c r="M85" s="854"/>
      <c r="N85" s="57"/>
    </row>
    <row r="86" spans="1:14" ht="15" thickBot="1">
      <c r="B86" s="816" t="s">
        <v>1037</v>
      </c>
      <c r="C86" s="817"/>
      <c r="D86" s="817"/>
      <c r="E86" s="817"/>
      <c r="F86" s="817"/>
      <c r="G86" s="817"/>
      <c r="H86" s="817"/>
      <c r="I86" s="817"/>
      <c r="J86" s="817"/>
      <c r="K86" s="817"/>
      <c r="L86" s="817"/>
      <c r="M86" s="818"/>
      <c r="N86" s="58">
        <f>L83+L84+L85</f>
        <v>15297.872410769563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66290.780446668097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VLOOKUP(A36,EQUIPOS!A6:D186,3,FALSE)</f>
        <v xml:space="preserve">Buldozer, Potencia al volante de 140 HP, motor de 2200 RPM, longitud de hoja 4,80m. </v>
      </c>
      <c r="C36" s="866"/>
      <c r="D36" s="866"/>
      <c r="E36" s="866"/>
      <c r="F36" s="866"/>
      <c r="G36" s="866"/>
      <c r="H36" s="867"/>
      <c r="I36" s="276"/>
      <c r="J36" s="277"/>
      <c r="K36" s="278">
        <f>VLOOKUP(A36,EQUIPOS!A6:D186,4,FALSE)</f>
        <v>212144.51950597175</v>
      </c>
      <c r="L36" s="279"/>
      <c r="M36" s="280">
        <v>45</v>
      </c>
      <c r="N36" s="281">
        <f>K36/M36</f>
        <v>4714.322655688261</v>
      </c>
    </row>
    <row r="37" spans="1:14">
      <c r="A37" s="119" t="s">
        <v>152</v>
      </c>
      <c r="B37" s="865" t="str">
        <f>VLOOKUP(A37,EQUIPOS!A7:D187,3,FALSE)</f>
        <v xml:space="preserve">Carrotanque de agua(1000 Galones) </v>
      </c>
      <c r="C37" s="866"/>
      <c r="D37" s="866"/>
      <c r="E37" s="866"/>
      <c r="F37" s="866"/>
      <c r="G37" s="866"/>
      <c r="H37" s="867"/>
      <c r="I37" s="276"/>
      <c r="J37" s="277"/>
      <c r="K37" s="278">
        <f>VLOOKUP(A37,EQUIPOS!A7:D187,4,FALSE)</f>
        <v>69518.263290413161</v>
      </c>
      <c r="L37" s="279"/>
      <c r="M37" s="280">
        <v>45</v>
      </c>
      <c r="N37" s="281">
        <f>K37/M37</f>
        <v>1544.8502953425148</v>
      </c>
    </row>
    <row r="38" spans="1:14">
      <c r="A38" t="s">
        <v>269</v>
      </c>
      <c r="B38" s="865" t="str">
        <f>VLOOKUP(A38,EQUIPOS!A8:D188,3,FALSE)</f>
        <v>Motoniveladora  potencia 215 HP, ancho de cuchilla 4,27 m, peso 18 ton.</v>
      </c>
      <c r="C38" s="866"/>
      <c r="D38" s="866"/>
      <c r="E38" s="866"/>
      <c r="F38" s="866"/>
      <c r="G38" s="866"/>
      <c r="H38" s="867"/>
      <c r="I38" s="276"/>
      <c r="J38" s="277"/>
      <c r="K38" s="278">
        <f>VLOOKUP(A38,EQUIPOS!A8:D188,4,FALSE)</f>
        <v>212144.51950597175</v>
      </c>
      <c r="L38" s="279"/>
      <c r="M38" s="280">
        <v>45</v>
      </c>
      <c r="N38" s="281">
        <f>K38/M38</f>
        <v>4714.322655688261</v>
      </c>
    </row>
    <row r="39" spans="1:14">
      <c r="A39" t="s">
        <v>365</v>
      </c>
      <c r="B39" s="865" t="str">
        <f>VLOOKUP(A39,EQUIPOS!A9:D189,3,FALSE)</f>
        <v xml:space="preserve">Vibrocompatador, potencia 153 HP, peso 10 Ton. </v>
      </c>
      <c r="C39" s="866"/>
      <c r="D39" s="866"/>
      <c r="E39" s="866"/>
      <c r="F39" s="866"/>
      <c r="G39" s="866"/>
      <c r="H39" s="867"/>
      <c r="I39" s="868"/>
      <c r="J39" s="869"/>
      <c r="K39" s="278">
        <f>VLOOKUP(A39,EQUIPOS!A9:D189,4,FALSE)</f>
        <v>121342.84557407496</v>
      </c>
      <c r="L39" s="870">
        <v>45</v>
      </c>
      <c r="M39" s="871"/>
      <c r="N39" s="281">
        <f>K39/L39</f>
        <v>2696.507679423888</v>
      </c>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11.348267823577778</v>
      </c>
    </row>
    <row r="43" spans="1:14" ht="15" thickBot="1">
      <c r="B43" s="816" t="s">
        <v>1037</v>
      </c>
      <c r="C43" s="817"/>
      <c r="D43" s="817"/>
      <c r="E43" s="817"/>
      <c r="F43" s="817"/>
      <c r="G43" s="817"/>
      <c r="H43" s="817"/>
      <c r="I43" s="817"/>
      <c r="J43" s="817"/>
      <c r="K43" s="817"/>
      <c r="L43" s="817"/>
      <c r="M43" s="818"/>
      <c r="N43" s="403">
        <f>SUM(N36:N42)</f>
        <v>13681.351553966502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33322.076694196723</v>
      </c>
      <c r="N48" s="281">
        <f>K48*M48</f>
        <v>41652.595867745906</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41652.595867745906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3">
        <f>VLOOKUP(A59,TRANSPORTE!A5:D123,4,FALSE)</f>
        <v>720.65424911025718</v>
      </c>
      <c r="M59" s="904"/>
      <c r="N59" s="300">
        <f>K59*L59</f>
        <v>900.81781138782151</v>
      </c>
    </row>
    <row r="60" spans="1:14" ht="24.75" customHeight="1">
      <c r="B60" s="52"/>
      <c r="C60" s="326"/>
      <c r="D60" s="326"/>
      <c r="E60" s="326"/>
      <c r="F60" s="326"/>
      <c r="G60" s="326"/>
      <c r="H60" s="320"/>
      <c r="I60" s="408"/>
      <c r="J60" s="295"/>
      <c r="K60" s="288"/>
      <c r="L60" s="903"/>
      <c r="M60" s="904"/>
      <c r="N60" s="296"/>
    </row>
    <row r="61" spans="1:14">
      <c r="B61" s="52"/>
      <c r="C61" s="53"/>
      <c r="D61" s="53"/>
      <c r="E61" s="53"/>
      <c r="F61" s="53"/>
      <c r="G61" s="326"/>
      <c r="H61" s="320"/>
      <c r="I61" s="408"/>
      <c r="J61" s="295"/>
      <c r="K61" s="288"/>
      <c r="L61" s="903"/>
      <c r="M61" s="904"/>
      <c r="N61" s="300"/>
    </row>
    <row r="62" spans="1:14">
      <c r="B62" s="52"/>
      <c r="C62" s="53"/>
      <c r="D62" s="53"/>
      <c r="E62" s="53"/>
      <c r="F62" s="53"/>
      <c r="G62" s="53"/>
      <c r="H62" s="297"/>
      <c r="I62" s="288"/>
      <c r="J62" s="288"/>
      <c r="K62" s="288"/>
      <c r="L62" s="903"/>
      <c r="M62" s="904"/>
      <c r="N62" s="300"/>
    </row>
    <row r="63" spans="1:14">
      <c r="B63" s="52"/>
      <c r="C63" s="53"/>
      <c r="D63" s="53"/>
      <c r="E63" s="53"/>
      <c r="F63" s="53"/>
      <c r="G63" s="53"/>
      <c r="H63" s="297"/>
      <c r="I63" s="288"/>
      <c r="J63" s="288"/>
      <c r="K63" s="288"/>
      <c r="L63" s="903"/>
      <c r="M63" s="904"/>
      <c r="N63" s="300"/>
    </row>
    <row r="64" spans="1:14" ht="15" thickBot="1">
      <c r="B64" s="474"/>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SUM(N59:N64)</f>
        <v>900.81781138782151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56802.17862427912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11360.435724855824</v>
      </c>
      <c r="M83" s="852"/>
      <c r="N83" s="57"/>
    </row>
    <row r="84" spans="1:14">
      <c r="B84" s="95" t="s">
        <v>1057</v>
      </c>
      <c r="C84" s="96"/>
      <c r="D84" s="96"/>
      <c r="E84" s="96"/>
      <c r="F84" s="96"/>
      <c r="G84" s="96"/>
      <c r="H84" s="96"/>
      <c r="I84" s="93"/>
      <c r="J84" s="94"/>
      <c r="K84" s="313">
        <v>0.05</v>
      </c>
      <c r="L84" s="851">
        <f>N78*K84</f>
        <v>2840.1089312139561</v>
      </c>
      <c r="M84" s="852"/>
      <c r="N84" s="57"/>
    </row>
    <row r="85" spans="1:14" ht="15" thickBot="1">
      <c r="B85" s="97" t="s">
        <v>1058</v>
      </c>
      <c r="C85" s="98"/>
      <c r="D85" s="98"/>
      <c r="E85" s="98"/>
      <c r="F85" s="98"/>
      <c r="G85" s="98"/>
      <c r="H85" s="98"/>
      <c r="I85" s="99"/>
      <c r="J85" s="100"/>
      <c r="K85" s="314">
        <v>0.05</v>
      </c>
      <c r="L85" s="853">
        <f>N78*K85</f>
        <v>2840.1089312139561</v>
      </c>
      <c r="M85" s="854"/>
      <c r="N85" s="57"/>
    </row>
    <row r="86" spans="1:14" ht="15" thickBot="1">
      <c r="B86" s="816" t="s">
        <v>1037</v>
      </c>
      <c r="C86" s="817"/>
      <c r="D86" s="817"/>
      <c r="E86" s="817"/>
      <c r="F86" s="817"/>
      <c r="G86" s="817"/>
      <c r="H86" s="817"/>
      <c r="I86" s="817"/>
      <c r="J86" s="817"/>
      <c r="K86" s="817"/>
      <c r="L86" s="817"/>
      <c r="M86" s="818"/>
      <c r="N86" s="58">
        <f>L83+L84+L85</f>
        <v>17040.653587283738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73842.832211562854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VLOOKUP(A36,EQUIPOS!A6:D163,4,FALSE)</f>
        <v>212144.51950597175</v>
      </c>
      <c r="L36" s="279"/>
      <c r="M36" s="280">
        <v>400</v>
      </c>
      <c r="N36" s="281">
        <f>K36/M36</f>
        <v>530.36129876492942</v>
      </c>
    </row>
    <row r="37" spans="1:14">
      <c r="A37" s="119" t="s">
        <v>152</v>
      </c>
      <c r="B37" s="865" t="str">
        <f>VLOOKUP(A37,EQUIPOS!A7:D154,3,FALSE)</f>
        <v xml:space="preserve">Carrotanque de agua(1000 Galones) </v>
      </c>
      <c r="C37" s="866"/>
      <c r="D37" s="866"/>
      <c r="E37" s="866"/>
      <c r="F37" s="866"/>
      <c r="G37" s="866"/>
      <c r="H37" s="867"/>
      <c r="I37" s="276"/>
      <c r="J37" s="277"/>
      <c r="K37" s="278">
        <f>VLOOKUP(A37,EQUIPOS!A7:D164,4,FALSE)</f>
        <v>69518.263290413161</v>
      </c>
      <c r="L37" s="279"/>
      <c r="M37" s="280">
        <v>200</v>
      </c>
      <c r="N37" s="281">
        <f>K37/M37</f>
        <v>347.59131645206583</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212144.51950597175</v>
      </c>
      <c r="L38" s="279"/>
      <c r="M38" s="280">
        <v>200</v>
      </c>
      <c r="N38" s="281">
        <f>K38/M38</f>
        <v>1060.7225975298588</v>
      </c>
    </row>
    <row r="39" spans="1:14">
      <c r="A39" t="s">
        <v>365</v>
      </c>
      <c r="B39" s="865" t="str">
        <f>VLOOKUP(A39,EQUIPOS!A9:D155,3,FALSE)</f>
        <v xml:space="preserve">Vibrocompatador, potencia 153 HP, peso 10 Ton. </v>
      </c>
      <c r="C39" s="866"/>
      <c r="D39" s="866"/>
      <c r="E39" s="866"/>
      <c r="F39" s="866"/>
      <c r="G39" s="866"/>
      <c r="H39" s="867"/>
      <c r="I39" s="868"/>
      <c r="J39" s="869"/>
      <c r="K39" s="278">
        <f>VLOOKUP(A39,EQUIPOS!A9:D166,4,FALSE)</f>
        <v>121342.84557407496</v>
      </c>
      <c r="L39" s="870">
        <v>200</v>
      </c>
      <c r="M39" s="871"/>
      <c r="N39" s="281">
        <f>K39/L39</f>
        <v>606.71422787037477</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N76*M41</f>
        <v>2.5533602603049999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2547.9428008775335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127.66801301525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2675.6108138927834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535.12216277855669</v>
      </c>
      <c r="M83" s="852"/>
      <c r="N83" s="57"/>
    </row>
    <row r="84" spans="1:14">
      <c r="B84" s="95" t="s">
        <v>1057</v>
      </c>
      <c r="C84" s="96"/>
      <c r="D84" s="96"/>
      <c r="E84" s="96"/>
      <c r="F84" s="96"/>
      <c r="G84" s="96"/>
      <c r="H84" s="96"/>
      <c r="I84" s="93"/>
      <c r="J84" s="94"/>
      <c r="K84" s="313">
        <v>0.05</v>
      </c>
      <c r="L84" s="851">
        <f>N78*K84</f>
        <v>133.78054069463917</v>
      </c>
      <c r="M84" s="852"/>
      <c r="N84" s="57"/>
    </row>
    <row r="85" spans="1:14" ht="15" thickBot="1">
      <c r="B85" s="97" t="s">
        <v>1058</v>
      </c>
      <c r="C85" s="98"/>
      <c r="D85" s="98"/>
      <c r="E85" s="98"/>
      <c r="F85" s="98"/>
      <c r="G85" s="98"/>
      <c r="H85" s="98"/>
      <c r="I85" s="99"/>
      <c r="J85" s="100"/>
      <c r="K85" s="314">
        <v>0.05</v>
      </c>
      <c r="L85" s="853">
        <f>N78*K85</f>
        <v>133.78054069463917</v>
      </c>
      <c r="M85" s="854"/>
      <c r="N85" s="57"/>
    </row>
    <row r="86" spans="1:14" ht="15" thickBot="1">
      <c r="B86" s="816" t="s">
        <v>1037</v>
      </c>
      <c r="C86" s="817"/>
      <c r="D86" s="817"/>
      <c r="E86" s="817"/>
      <c r="F86" s="817"/>
      <c r="G86" s="817"/>
      <c r="H86" s="817"/>
      <c r="I86" s="817"/>
      <c r="J86" s="817"/>
      <c r="K86" s="817"/>
      <c r="L86" s="817"/>
      <c r="M86" s="818"/>
      <c r="N86" s="58">
        <f>L83+L84+L85</f>
        <v>802.68324416783503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3478.2940580606182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2.0426882082439999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7817.2767229577003</v>
      </c>
      <c r="N48" s="281">
        <f>K48*M48</f>
        <v>9380.7320675492392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9380.7320675492392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204.2688208244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9587.0435765818838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1917.4087153163769</v>
      </c>
      <c r="M83" s="852"/>
      <c r="N83" s="57"/>
    </row>
    <row r="84" spans="1:14">
      <c r="B84" s="95" t="s">
        <v>1057</v>
      </c>
      <c r="C84" s="96"/>
      <c r="D84" s="96"/>
      <c r="E84" s="96"/>
      <c r="F84" s="96"/>
      <c r="G84" s="96"/>
      <c r="H84" s="96"/>
      <c r="I84" s="93"/>
      <c r="J84" s="94"/>
      <c r="K84" s="313">
        <v>0.05</v>
      </c>
      <c r="L84" s="851">
        <f>N78*K84</f>
        <v>479.35217882909421</v>
      </c>
      <c r="M84" s="852"/>
      <c r="N84" s="57"/>
    </row>
    <row r="85" spans="1:14" ht="15" thickBot="1">
      <c r="B85" s="97" t="s">
        <v>1058</v>
      </c>
      <c r="C85" s="98"/>
      <c r="D85" s="98"/>
      <c r="E85" s="98"/>
      <c r="F85" s="98"/>
      <c r="G85" s="98"/>
      <c r="H85" s="98"/>
      <c r="I85" s="99"/>
      <c r="J85" s="100"/>
      <c r="K85" s="314">
        <v>0.05</v>
      </c>
      <c r="L85" s="853">
        <f>N78*K85</f>
        <v>479.35217882909421</v>
      </c>
      <c r="M85" s="854"/>
      <c r="N85" s="57"/>
    </row>
    <row r="86" spans="1:14" ht="15" thickBot="1">
      <c r="B86" s="816" t="s">
        <v>1037</v>
      </c>
      <c r="C86" s="817"/>
      <c r="D86" s="817"/>
      <c r="E86" s="817"/>
      <c r="F86" s="817"/>
      <c r="G86" s="817"/>
      <c r="H86" s="817"/>
      <c r="I86" s="817"/>
      <c r="J86" s="817"/>
      <c r="K86" s="817"/>
      <c r="L86" s="817"/>
      <c r="M86" s="818"/>
      <c r="N86" s="58">
        <f>L83+L84+L85</f>
        <v>2876.1130729745651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12463.156649556449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2.0426882082439999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204.2688208244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1158.3343018065289</v>
      </c>
      <c r="M83" s="852"/>
      <c r="N83" s="57"/>
    </row>
    <row r="84" spans="1:14">
      <c r="B84" s="95" t="s">
        <v>1057</v>
      </c>
      <c r="C84" s="96"/>
      <c r="D84" s="96"/>
      <c r="E84" s="96"/>
      <c r="F84" s="96"/>
      <c r="G84" s="96"/>
      <c r="H84" s="96"/>
      <c r="I84" s="93"/>
      <c r="J84" s="94"/>
      <c r="K84" s="313">
        <v>0.05</v>
      </c>
      <c r="L84" s="851">
        <f>N78*K84</f>
        <v>289.58357545163221</v>
      </c>
      <c r="M84" s="852"/>
      <c r="N84" s="57"/>
    </row>
    <row r="85" spans="1:14" ht="15" thickBot="1">
      <c r="B85" s="97" t="s">
        <v>1058</v>
      </c>
      <c r="C85" s="98"/>
      <c r="D85" s="98"/>
      <c r="E85" s="98"/>
      <c r="F85" s="98"/>
      <c r="G85" s="98"/>
      <c r="H85" s="98"/>
      <c r="I85" s="99"/>
      <c r="J85" s="100"/>
      <c r="K85" s="314">
        <v>0.05</v>
      </c>
      <c r="L85" s="853">
        <f>N78*K85</f>
        <v>289.58357545163221</v>
      </c>
      <c r="M85" s="854"/>
      <c r="N85" s="57"/>
    </row>
    <row r="86" spans="1:14" ht="15" thickBot="1">
      <c r="B86" s="816" t="s">
        <v>1037</v>
      </c>
      <c r="C86" s="817"/>
      <c r="D86" s="817"/>
      <c r="E86" s="817"/>
      <c r="F86" s="817"/>
      <c r="G86" s="817"/>
      <c r="H86" s="817"/>
      <c r="I86" s="817"/>
      <c r="J86" s="817"/>
      <c r="K86" s="817"/>
      <c r="L86" s="817"/>
      <c r="M86" s="818"/>
      <c r="N86" s="58">
        <f>L83+L84+L85</f>
        <v>1737.5014527097933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2.0426882082439999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5679.8098344899918</v>
      </c>
      <c r="N48" s="281">
        <f>K48*M48</f>
        <v>6815.7718013879903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6815.7718013879903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204.2688208244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7022.083310420634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1404.416662084127</v>
      </c>
      <c r="M83" s="852"/>
      <c r="N83" s="57"/>
    </row>
    <row r="84" spans="1:14">
      <c r="B84" s="95" t="s">
        <v>1057</v>
      </c>
      <c r="C84" s="96"/>
      <c r="D84" s="96"/>
      <c r="E84" s="96"/>
      <c r="F84" s="96"/>
      <c r="G84" s="96"/>
      <c r="H84" s="96"/>
      <c r="I84" s="93"/>
      <c r="J84" s="94"/>
      <c r="K84" s="313">
        <v>0.05</v>
      </c>
      <c r="L84" s="851">
        <f>N78*K84</f>
        <v>351.10416552103175</v>
      </c>
      <c r="M84" s="852"/>
      <c r="N84" s="57"/>
    </row>
    <row r="85" spans="1:14" ht="15" thickBot="1">
      <c r="B85" s="97" t="s">
        <v>1058</v>
      </c>
      <c r="C85" s="98"/>
      <c r="D85" s="98"/>
      <c r="E85" s="98"/>
      <c r="F85" s="98"/>
      <c r="G85" s="98"/>
      <c r="H85" s="98"/>
      <c r="I85" s="99"/>
      <c r="J85" s="100"/>
      <c r="K85" s="314">
        <v>0.05</v>
      </c>
      <c r="L85" s="853">
        <f>N78*K85</f>
        <v>351.10416552103175</v>
      </c>
      <c r="M85" s="854"/>
      <c r="N85" s="57"/>
    </row>
    <row r="86" spans="1:14" ht="15" thickBot="1">
      <c r="B86" s="816" t="s">
        <v>1037</v>
      </c>
      <c r="C86" s="817"/>
      <c r="D86" s="817"/>
      <c r="E86" s="817"/>
      <c r="F86" s="817"/>
      <c r="G86" s="817"/>
      <c r="H86" s="817"/>
      <c r="I86" s="817"/>
      <c r="J86" s="817"/>
      <c r="K86" s="817"/>
      <c r="L86" s="817"/>
      <c r="M86" s="818"/>
      <c r="N86" s="58">
        <f>L83+L84+L85</f>
        <v>2106.6249931261905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9128.708303546824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2.0426882082439999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8639.8577212637665</v>
      </c>
      <c r="N48" s="281">
        <f>K48*M48</f>
        <v>11231.815037642897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11231.815037642897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204.2688208244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11438.126546675541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2287.6253093351083</v>
      </c>
      <c r="M83" s="852"/>
      <c r="N83" s="57"/>
    </row>
    <row r="84" spans="1:14">
      <c r="B84" s="95" t="s">
        <v>1057</v>
      </c>
      <c r="C84" s="96"/>
      <c r="D84" s="96"/>
      <c r="E84" s="96"/>
      <c r="F84" s="96"/>
      <c r="G84" s="96"/>
      <c r="H84" s="96"/>
      <c r="I84" s="93"/>
      <c r="J84" s="94"/>
      <c r="K84" s="313">
        <v>0.05</v>
      </c>
      <c r="L84" s="851">
        <f>N78*K84</f>
        <v>571.90632733377709</v>
      </c>
      <c r="M84" s="852"/>
      <c r="N84" s="57"/>
    </row>
    <row r="85" spans="1:14" ht="15" thickBot="1">
      <c r="B85" s="97" t="s">
        <v>1058</v>
      </c>
      <c r="C85" s="98"/>
      <c r="D85" s="98"/>
      <c r="E85" s="98"/>
      <c r="F85" s="98"/>
      <c r="G85" s="98"/>
      <c r="H85" s="98"/>
      <c r="I85" s="99"/>
      <c r="J85" s="100"/>
      <c r="K85" s="314">
        <v>0.05</v>
      </c>
      <c r="L85" s="853">
        <f>N78*K85</f>
        <v>571.90632733377709</v>
      </c>
      <c r="M85" s="854"/>
      <c r="N85" s="57"/>
    </row>
    <row r="86" spans="1:14" ht="15" thickBot="1">
      <c r="B86" s="816" t="s">
        <v>1037</v>
      </c>
      <c r="C86" s="817"/>
      <c r="D86" s="817"/>
      <c r="E86" s="817"/>
      <c r="F86" s="817"/>
      <c r="G86" s="817"/>
      <c r="H86" s="817"/>
      <c r="I86" s="817"/>
      <c r="J86" s="817"/>
      <c r="K86" s="817"/>
      <c r="L86" s="817"/>
      <c r="M86" s="818"/>
      <c r="N86" s="58">
        <f>L83+L84+L85</f>
        <v>3431.4379640026623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14869.564510678203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303</v>
      </c>
      <c r="B36" s="865" t="str">
        <f>VLOOKUP(A36,EQUIPOS!A6:D154,3,FALSE)</f>
        <v>Retrocargador, pala de 1,1 m3 de capacidad, profundidad de excavación de 4.400 mm y una altura de 5.680 mm</v>
      </c>
      <c r="C36" s="866"/>
      <c r="D36" s="866"/>
      <c r="E36" s="866"/>
      <c r="F36" s="866"/>
      <c r="G36" s="866"/>
      <c r="H36" s="867"/>
      <c r="I36" s="276"/>
      <c r="J36" s="277"/>
      <c r="K36" s="278">
        <f>VLOOKUP(A36,EQUIPOS!A6:D163,4,FALSE)</f>
        <v>114422.88335273202</v>
      </c>
      <c r="L36" s="279"/>
      <c r="M36" s="280">
        <v>250</v>
      </c>
      <c r="N36" s="281">
        <f>K36/M36</f>
        <v>457.69153341092812</v>
      </c>
    </row>
    <row r="37" spans="1:14">
      <c r="A37" s="119" t="s">
        <v>373</v>
      </c>
      <c r="B37" s="865" t="str">
        <f>VLOOKUP(A37,EQUIPOS!A7:D154,3,FALSE)</f>
        <v>Volqueta 6 m3</v>
      </c>
      <c r="C37" s="866"/>
      <c r="D37" s="866"/>
      <c r="E37" s="866"/>
      <c r="F37" s="866"/>
      <c r="G37" s="866"/>
      <c r="H37" s="867"/>
      <c r="I37" s="276"/>
      <c r="J37" s="277"/>
      <c r="K37" s="278">
        <f>VLOOKUP(A37,EQUIPOS!A7:D164,4,FALSE)</f>
        <v>47889.776945736718</v>
      </c>
      <c r="L37" s="279"/>
      <c r="M37" s="280">
        <v>250</v>
      </c>
      <c r="N37" s="281">
        <f>K37/M37</f>
        <v>191.55910778294688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5.1067205206100006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654.35736171448502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102.1344104122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756.49177212668496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151.29835442533701</v>
      </c>
      <c r="M83" s="852"/>
      <c r="N83" s="57"/>
    </row>
    <row r="84" spans="1:14">
      <c r="B84" s="95" t="s">
        <v>1057</v>
      </c>
      <c r="C84" s="96"/>
      <c r="D84" s="96"/>
      <c r="E84" s="96"/>
      <c r="F84" s="96"/>
      <c r="G84" s="96"/>
      <c r="H84" s="96"/>
      <c r="I84" s="93"/>
      <c r="J84" s="94"/>
      <c r="K84" s="313">
        <v>0.05</v>
      </c>
      <c r="L84" s="851">
        <f>N78*K84</f>
        <v>37.824588606334252</v>
      </c>
      <c r="M84" s="852"/>
      <c r="N84" s="57"/>
    </row>
    <row r="85" spans="1:14" ht="15" thickBot="1">
      <c r="B85" s="97" t="s">
        <v>1058</v>
      </c>
      <c r="C85" s="98"/>
      <c r="D85" s="98"/>
      <c r="E85" s="98"/>
      <c r="F85" s="98"/>
      <c r="G85" s="98"/>
      <c r="H85" s="98"/>
      <c r="I85" s="99"/>
      <c r="J85" s="100"/>
      <c r="K85" s="314">
        <v>0.05</v>
      </c>
      <c r="L85" s="853">
        <f>N78*K85</f>
        <v>37.824588606334252</v>
      </c>
      <c r="M85" s="854"/>
      <c r="N85" s="57"/>
    </row>
    <row r="86" spans="1:14" ht="15" thickBot="1">
      <c r="B86" s="816" t="s">
        <v>1037</v>
      </c>
      <c r="C86" s="817"/>
      <c r="D86" s="817"/>
      <c r="E86" s="817"/>
      <c r="F86" s="817"/>
      <c r="G86" s="817"/>
      <c r="H86" s="817"/>
      <c r="I86" s="817"/>
      <c r="J86" s="817"/>
      <c r="K86" s="817"/>
      <c r="L86" s="817"/>
      <c r="M86" s="818"/>
      <c r="N86" s="58">
        <f>L83+L84+L85</f>
        <v>226.94753163800553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983.43930376469052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35</v>
      </c>
      <c r="N36" s="281">
        <f>K36/M36</f>
        <v>1986.2360940118047</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212144.51950597175</v>
      </c>
      <c r="L37" s="279"/>
      <c r="M37" s="280">
        <v>35</v>
      </c>
      <c r="N37" s="281">
        <f>K37/M37</f>
        <v>6061.2719858849068</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35</v>
      </c>
      <c r="N38" s="281">
        <f>K38/M38</f>
        <v>3466.9384449735703</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N76*M41</f>
        <v>14.590630058885715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11529.037154929167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38.168724178170329</v>
      </c>
      <c r="N48" s="281">
        <f>K48*M48</f>
        <v>954.2181044542582</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517.17519091964311</v>
      </c>
      <c r="N49" s="281">
        <f>K49*M49</f>
        <v>41374.015273571451</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42328.23337802571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729.53150294428576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54586.802035899163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10917.360407179833</v>
      </c>
      <c r="M83" s="852"/>
      <c r="N83" s="57"/>
    </row>
    <row r="84" spans="1:14">
      <c r="B84" s="95" t="s">
        <v>1057</v>
      </c>
      <c r="C84" s="96"/>
      <c r="D84" s="96"/>
      <c r="E84" s="96"/>
      <c r="F84" s="96"/>
      <c r="G84" s="96"/>
      <c r="H84" s="96"/>
      <c r="I84" s="93"/>
      <c r="J84" s="94"/>
      <c r="K84" s="313">
        <v>0.05</v>
      </c>
      <c r="L84" s="851">
        <f>N78*K84</f>
        <v>2729.3401017949582</v>
      </c>
      <c r="M84" s="852"/>
      <c r="N84" s="57"/>
    </row>
    <row r="85" spans="1:14" ht="15" thickBot="1">
      <c r="B85" s="97" t="s">
        <v>1058</v>
      </c>
      <c r="C85" s="98"/>
      <c r="D85" s="98"/>
      <c r="E85" s="98"/>
      <c r="F85" s="98"/>
      <c r="G85" s="98"/>
      <c r="H85" s="98"/>
      <c r="I85" s="99"/>
      <c r="J85" s="100"/>
      <c r="K85" s="314">
        <v>0.05</v>
      </c>
      <c r="L85" s="853">
        <f>N78*K85</f>
        <v>2729.3401017949582</v>
      </c>
      <c r="M85" s="854"/>
      <c r="N85" s="57"/>
    </row>
    <row r="86" spans="1:14" ht="15" thickBot="1">
      <c r="B86" s="816" t="s">
        <v>1037</v>
      </c>
      <c r="C86" s="817"/>
      <c r="D86" s="817"/>
      <c r="E86" s="817"/>
      <c r="F86" s="817"/>
      <c r="G86" s="817"/>
      <c r="H86" s="817"/>
      <c r="I86" s="817"/>
      <c r="J86" s="817"/>
      <c r="K86" s="817"/>
      <c r="L86" s="817"/>
      <c r="M86" s="818"/>
      <c r="N86" s="58">
        <f>L83+L84+L85</f>
        <v>16376.040610769749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70962.842646668912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35</v>
      </c>
      <c r="N36" s="281">
        <f>K36/M36</f>
        <v>1986.2360940118047</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212144.51950597175</v>
      </c>
      <c r="L37" s="279"/>
      <c r="M37" s="280">
        <v>35</v>
      </c>
      <c r="N37" s="281">
        <f>K37/M37</f>
        <v>6061.2719858849068</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35</v>
      </c>
      <c r="N38" s="281">
        <f>K38/M38</f>
        <v>3466.9384449735703</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N76*M41</f>
        <v>14.590630058885715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11529.037154929167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38.168724178170329</v>
      </c>
      <c r="N48" s="281">
        <f>K48*M48</f>
        <v>954.2181044542582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954.2181044542582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729.53150294428576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13212.786762327711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2642.5573524655424</v>
      </c>
      <c r="M83" s="852"/>
      <c r="N83" s="57"/>
    </row>
    <row r="84" spans="1:14">
      <c r="B84" s="95" t="s">
        <v>1057</v>
      </c>
      <c r="C84" s="96"/>
      <c r="D84" s="96"/>
      <c r="E84" s="96"/>
      <c r="F84" s="96"/>
      <c r="G84" s="96"/>
      <c r="H84" s="96"/>
      <c r="I84" s="93"/>
      <c r="J84" s="94"/>
      <c r="K84" s="313">
        <v>0.05</v>
      </c>
      <c r="L84" s="851">
        <f>N78*K84</f>
        <v>660.6393381163856</v>
      </c>
      <c r="M84" s="852"/>
      <c r="N84" s="57"/>
    </row>
    <row r="85" spans="1:14" ht="15" thickBot="1">
      <c r="B85" s="97" t="s">
        <v>1058</v>
      </c>
      <c r="C85" s="98"/>
      <c r="D85" s="98"/>
      <c r="E85" s="98"/>
      <c r="F85" s="98"/>
      <c r="G85" s="98"/>
      <c r="H85" s="98"/>
      <c r="I85" s="99"/>
      <c r="J85" s="100"/>
      <c r="K85" s="314">
        <v>0.05</v>
      </c>
      <c r="L85" s="853">
        <f>N78*K85</f>
        <v>660.6393381163856</v>
      </c>
      <c r="M85" s="854"/>
      <c r="N85" s="57"/>
    </row>
    <row r="86" spans="1:14" ht="15" thickBot="1">
      <c r="B86" s="816" t="s">
        <v>1037</v>
      </c>
      <c r="C86" s="817"/>
      <c r="D86" s="817"/>
      <c r="E86" s="817"/>
      <c r="F86" s="817"/>
      <c r="G86" s="817"/>
      <c r="H86" s="817"/>
      <c r="I86" s="817"/>
      <c r="J86" s="817"/>
      <c r="K86" s="817"/>
      <c r="L86" s="817"/>
      <c r="M86" s="818"/>
      <c r="N86" s="58">
        <f>L83+L84+L85</f>
        <v>3963.8360286983138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17176.622791026024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517.17519091964311</v>
      </c>
      <c r="N48" s="281">
        <f>K48*M48</f>
        <v>517.17519091964311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517.17519091964311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816" t="s">
        <v>1037</v>
      </c>
      <c r="C76" s="817"/>
      <c r="D76" s="817"/>
      <c r="E76" s="817"/>
      <c r="F76" s="817"/>
      <c r="G76" s="817"/>
      <c r="H76" s="817"/>
      <c r="I76" s="859"/>
      <c r="J76" s="859"/>
      <c r="K76" s="859"/>
      <c r="L76" s="859"/>
      <c r="M76" s="860"/>
      <c r="N76" s="310">
        <f>SUM(N70:N75)</f>
        <v>0</v>
      </c>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517.17519091964311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103.43503818392863</v>
      </c>
      <c r="M83" s="852"/>
      <c r="N83" s="57"/>
    </row>
    <row r="84" spans="1:14">
      <c r="B84" s="95" t="s">
        <v>1057</v>
      </c>
      <c r="C84" s="96"/>
      <c r="D84" s="96"/>
      <c r="E84" s="96"/>
      <c r="F84" s="96"/>
      <c r="G84" s="96"/>
      <c r="H84" s="96"/>
      <c r="I84" s="93"/>
      <c r="J84" s="94"/>
      <c r="K84" s="313">
        <v>0.05</v>
      </c>
      <c r="L84" s="851">
        <f>N78*K84</f>
        <v>25.858759545982156</v>
      </c>
      <c r="M84" s="852"/>
      <c r="N84" s="57"/>
    </row>
    <row r="85" spans="1:14" ht="15" thickBot="1">
      <c r="B85" s="97" t="s">
        <v>1058</v>
      </c>
      <c r="C85" s="98"/>
      <c r="D85" s="98"/>
      <c r="E85" s="98"/>
      <c r="F85" s="98"/>
      <c r="G85" s="98"/>
      <c r="H85" s="98"/>
      <c r="I85" s="99"/>
      <c r="J85" s="100"/>
      <c r="K85" s="314">
        <v>0.05</v>
      </c>
      <c r="L85" s="853">
        <f>N78*K85</f>
        <v>25.858759545982156</v>
      </c>
      <c r="M85" s="854"/>
      <c r="N85" s="57"/>
    </row>
    <row r="86" spans="1:14" ht="15" thickBot="1">
      <c r="B86" s="816" t="s">
        <v>1037</v>
      </c>
      <c r="C86" s="817"/>
      <c r="D86" s="817"/>
      <c r="E86" s="817"/>
      <c r="F86" s="817"/>
      <c r="G86" s="817"/>
      <c r="H86" s="817"/>
      <c r="I86" s="817"/>
      <c r="J86" s="817"/>
      <c r="K86" s="817"/>
      <c r="L86" s="817"/>
      <c r="M86" s="818"/>
      <c r="N86" s="58">
        <f>L83+L84+L85</f>
        <v>155.15255727589295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672.32774819553606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35</v>
      </c>
      <c r="N36" s="281">
        <f>K36/M36</f>
        <v>1986.2360940118047</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212144.51950597175</v>
      </c>
      <c r="L37" s="279"/>
      <c r="M37" s="280">
        <v>35</v>
      </c>
      <c r="N37" s="281">
        <f>K37/M37</f>
        <v>6061.2719858849068</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35</v>
      </c>
      <c r="N38" s="281">
        <f>K38/M38</f>
        <v>3466.9384449735703</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N76*M41</f>
        <v>14.590630058885715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11529.037154929167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691.90700315175548</v>
      </c>
      <c r="N48" s="281">
        <f>K48*M48</f>
        <v>55352.560252140436</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38.168724178170329</v>
      </c>
      <c r="N49" s="281">
        <f>K49*M49</f>
        <v>954.2181044542582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56306.778356594696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729.53150294428576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68565.347014468149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13713.06940289363</v>
      </c>
      <c r="M83" s="852"/>
      <c r="N83" s="57"/>
    </row>
    <row r="84" spans="1:14">
      <c r="B84" s="95" t="s">
        <v>1057</v>
      </c>
      <c r="C84" s="96"/>
      <c r="D84" s="96"/>
      <c r="E84" s="96"/>
      <c r="F84" s="96"/>
      <c r="G84" s="96"/>
      <c r="H84" s="96"/>
      <c r="I84" s="93"/>
      <c r="J84" s="94"/>
      <c r="K84" s="313">
        <v>0.05</v>
      </c>
      <c r="L84" s="851">
        <f>N78*K84</f>
        <v>3428.2673507234076</v>
      </c>
      <c r="M84" s="852"/>
      <c r="N84" s="57"/>
    </row>
    <row r="85" spans="1:14" ht="15" thickBot="1">
      <c r="B85" s="97" t="s">
        <v>1058</v>
      </c>
      <c r="C85" s="98"/>
      <c r="D85" s="98"/>
      <c r="E85" s="98"/>
      <c r="F85" s="98"/>
      <c r="G85" s="98"/>
      <c r="H85" s="98"/>
      <c r="I85" s="99"/>
      <c r="J85" s="100"/>
      <c r="K85" s="314">
        <v>0.05</v>
      </c>
      <c r="L85" s="853">
        <f>N78*K85</f>
        <v>3428.2673507234076</v>
      </c>
      <c r="M85" s="854"/>
      <c r="N85" s="57"/>
    </row>
    <row r="86" spans="1:14" ht="15" thickBot="1">
      <c r="B86" s="816" t="s">
        <v>1037</v>
      </c>
      <c r="C86" s="817"/>
      <c r="D86" s="817"/>
      <c r="E86" s="817"/>
      <c r="F86" s="817"/>
      <c r="G86" s="817"/>
      <c r="H86" s="817"/>
      <c r="I86" s="817"/>
      <c r="J86" s="817"/>
      <c r="K86" s="817"/>
      <c r="L86" s="817"/>
      <c r="M86" s="818"/>
      <c r="N86" s="58">
        <f>L83+L84+L85</f>
        <v>20569.604104340444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89134.951118808589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35</v>
      </c>
      <c r="N36" s="281">
        <f>K36/M36</f>
        <v>1986.2360940118047</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212144.51950597175</v>
      </c>
      <c r="L37" s="279"/>
      <c r="M37" s="280">
        <v>35</v>
      </c>
      <c r="N37" s="281">
        <f>K37/M37</f>
        <v>6061.2719858849068</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35</v>
      </c>
      <c r="N38" s="281">
        <f>K38/M38</f>
        <v>3466.9384449735703</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N75*M41</f>
        <v>14.590630058885715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11529.037154929167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38.168724178170329</v>
      </c>
      <c r="N48" s="281">
        <f>K48*M48</f>
        <v>954.2181044542582</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954.2181044542582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816" t="s">
        <v>1037</v>
      </c>
      <c r="C75" s="817"/>
      <c r="D75" s="817"/>
      <c r="E75" s="817"/>
      <c r="F75" s="817"/>
      <c r="G75" s="817"/>
      <c r="H75" s="817"/>
      <c r="I75" s="859"/>
      <c r="J75" s="859"/>
      <c r="K75" s="859"/>
      <c r="L75" s="859"/>
      <c r="M75" s="860"/>
      <c r="N75" s="310">
        <f>SUM(N69:N74)</f>
        <v>729.53150294428576</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13212.786762327711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2642.5573524655424</v>
      </c>
      <c r="M82" s="852"/>
      <c r="N82" s="57"/>
    </row>
    <row r="83" spans="1:14">
      <c r="B83" s="95" t="s">
        <v>1057</v>
      </c>
      <c r="C83" s="96"/>
      <c r="D83" s="96"/>
      <c r="E83" s="96"/>
      <c r="F83" s="96"/>
      <c r="G83" s="96"/>
      <c r="H83" s="96"/>
      <c r="I83" s="93"/>
      <c r="J83" s="94"/>
      <c r="K83" s="313">
        <v>0.05</v>
      </c>
      <c r="L83" s="851">
        <f>N77*K83</f>
        <v>660.6393381163856</v>
      </c>
      <c r="M83" s="852"/>
      <c r="N83" s="57"/>
    </row>
    <row r="84" spans="1:14" ht="15" thickBot="1">
      <c r="B84" s="97" t="s">
        <v>1058</v>
      </c>
      <c r="C84" s="98"/>
      <c r="D84" s="98"/>
      <c r="E84" s="98"/>
      <c r="F84" s="98"/>
      <c r="G84" s="98"/>
      <c r="H84" s="98"/>
      <c r="I84" s="99"/>
      <c r="J84" s="100"/>
      <c r="K84" s="314">
        <v>0.05</v>
      </c>
      <c r="L84" s="853">
        <f>N77*K84</f>
        <v>660.6393381163856</v>
      </c>
      <c r="M84" s="854"/>
      <c r="N84" s="57"/>
    </row>
    <row r="85" spans="1:14" ht="15" thickBot="1">
      <c r="B85" s="816" t="s">
        <v>1037</v>
      </c>
      <c r="C85" s="817"/>
      <c r="D85" s="817"/>
      <c r="E85" s="817"/>
      <c r="F85" s="817"/>
      <c r="G85" s="817"/>
      <c r="H85" s="817"/>
      <c r="I85" s="817"/>
      <c r="J85" s="817"/>
      <c r="K85" s="817"/>
      <c r="L85" s="817"/>
      <c r="M85" s="818"/>
      <c r="N85" s="58">
        <f>L82+L83+L84</f>
        <v>3963.8360286983138</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17176.622791026024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ht="21"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691.90700315175548</v>
      </c>
      <c r="N48" s="281">
        <f>K48*M48</f>
        <v>691.90700315175548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691.90700315175548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816" t="s">
        <v>1037</v>
      </c>
      <c r="C76" s="817"/>
      <c r="D76" s="817"/>
      <c r="E76" s="817"/>
      <c r="F76" s="817"/>
      <c r="G76" s="817"/>
      <c r="H76" s="817"/>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691.90700315175548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138.3814006303511</v>
      </c>
      <c r="M83" s="852"/>
      <c r="N83" s="57"/>
    </row>
    <row r="84" spans="1:14">
      <c r="B84" s="95" t="s">
        <v>1057</v>
      </c>
      <c r="C84" s="96"/>
      <c r="D84" s="96"/>
      <c r="E84" s="96"/>
      <c r="F84" s="96"/>
      <c r="G84" s="96"/>
      <c r="H84" s="96"/>
      <c r="I84" s="93"/>
      <c r="J84" s="94"/>
      <c r="K84" s="313">
        <v>0.05</v>
      </c>
      <c r="L84" s="851">
        <f>N78*K84</f>
        <v>34.595350157587774</v>
      </c>
      <c r="M84" s="852"/>
      <c r="N84" s="57"/>
    </row>
    <row r="85" spans="1:14" ht="15" thickBot="1">
      <c r="B85" s="97" t="s">
        <v>1058</v>
      </c>
      <c r="C85" s="98"/>
      <c r="D85" s="98"/>
      <c r="E85" s="98"/>
      <c r="F85" s="98"/>
      <c r="G85" s="98"/>
      <c r="H85" s="98"/>
      <c r="I85" s="99"/>
      <c r="J85" s="100"/>
      <c r="K85" s="314">
        <v>0.05</v>
      </c>
      <c r="L85" s="853">
        <f>N78*K85</f>
        <v>34.595350157587774</v>
      </c>
      <c r="M85" s="854"/>
      <c r="N85" s="57"/>
    </row>
    <row r="86" spans="1:14" ht="15" thickBot="1">
      <c r="B86" s="816" t="s">
        <v>1037</v>
      </c>
      <c r="C86" s="817"/>
      <c r="D86" s="817"/>
      <c r="E86" s="817"/>
      <c r="F86" s="817"/>
      <c r="G86" s="817"/>
      <c r="H86" s="817"/>
      <c r="I86" s="817"/>
      <c r="J86" s="817"/>
      <c r="K86" s="817"/>
      <c r="L86" s="817"/>
      <c r="M86" s="818"/>
      <c r="N86" s="58">
        <f>L83+L84+L85</f>
        <v>207.57210094552664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899.47910409728206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7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600</v>
      </c>
      <c r="N36" s="281">
        <f>K36/M36</f>
        <v>115.8637721506886</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212144.51950597175</v>
      </c>
      <c r="L37" s="279"/>
      <c r="M37" s="280">
        <v>600</v>
      </c>
      <c r="N37" s="281">
        <f>K37/M37</f>
        <v>353.57419917661957</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600</v>
      </c>
      <c r="N38" s="281">
        <f>K38/M38</f>
        <v>202.23807595679162</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N75*M41</f>
        <v>0.42556004338416664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672.10160732748398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38.168724178170329</v>
      </c>
      <c r="N48" s="281">
        <f>K48*M48</f>
        <v>114.50617253451099</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114.50617253451099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816" t="s">
        <v>1037</v>
      </c>
      <c r="C75" s="817"/>
      <c r="D75" s="817"/>
      <c r="E75" s="817"/>
      <c r="F75" s="817"/>
      <c r="G75" s="817"/>
      <c r="H75" s="817"/>
      <c r="I75" s="859"/>
      <c r="J75" s="859"/>
      <c r="K75" s="859"/>
      <c r="L75" s="859"/>
      <c r="M75" s="860"/>
      <c r="N75" s="310">
        <f>SUM(N69:N74)</f>
        <v>42.556004338416663</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829.16378420041156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165.83275684008231</v>
      </c>
      <c r="M82" s="852"/>
      <c r="N82" s="57"/>
    </row>
    <row r="83" spans="1:14">
      <c r="B83" s="95" t="s">
        <v>1057</v>
      </c>
      <c r="C83" s="96"/>
      <c r="D83" s="96"/>
      <c r="E83" s="96"/>
      <c r="F83" s="96"/>
      <c r="G83" s="96"/>
      <c r="H83" s="96"/>
      <c r="I83" s="93"/>
      <c r="J83" s="94"/>
      <c r="K83" s="313">
        <v>0.05</v>
      </c>
      <c r="L83" s="851">
        <f>N77*K83</f>
        <v>41.458189210020578</v>
      </c>
      <c r="M83" s="852"/>
      <c r="N83" s="57"/>
    </row>
    <row r="84" spans="1:14" ht="15" thickBot="1">
      <c r="B84" s="97" t="s">
        <v>1058</v>
      </c>
      <c r="C84" s="98"/>
      <c r="D84" s="98"/>
      <c r="E84" s="98"/>
      <c r="F84" s="98"/>
      <c r="G84" s="98"/>
      <c r="H84" s="98"/>
      <c r="I84" s="99"/>
      <c r="J84" s="100"/>
      <c r="K84" s="314">
        <v>0.05</v>
      </c>
      <c r="L84" s="853">
        <f>N77*K84</f>
        <v>41.458189210020578</v>
      </c>
      <c r="M84" s="854"/>
      <c r="N84" s="57"/>
    </row>
    <row r="85" spans="1:14" ht="15" thickBot="1">
      <c r="B85" s="816" t="s">
        <v>1037</v>
      </c>
      <c r="C85" s="817"/>
      <c r="D85" s="817"/>
      <c r="E85" s="817"/>
      <c r="F85" s="817"/>
      <c r="G85" s="817"/>
      <c r="H85" s="817"/>
      <c r="I85" s="817"/>
      <c r="J85" s="817"/>
      <c r="K85" s="817"/>
      <c r="L85" s="817"/>
      <c r="M85" s="818"/>
      <c r="N85" s="58">
        <f>L82+L83+L84</f>
        <v>248.74913526012347</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1077.912919460535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212144.51950597175</v>
      </c>
      <c r="L37" s="279"/>
      <c r="M37" s="280">
        <v>45</v>
      </c>
      <c r="N37" s="281">
        <f>K37/M37</f>
        <v>4714.322655688261</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45</v>
      </c>
      <c r="N38" s="281">
        <f>K38/M38</f>
        <v>2696.507679423888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N75*M41</f>
        <v>11.348267823577778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8967.0288982782422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38.168724178170329</v>
      </c>
      <c r="N48" s="281">
        <f>K48*M48</f>
        <v>954.2181044542582</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22249.172211494992</v>
      </c>
      <c r="N49" s="281">
        <f>K49*M49</f>
        <v>27811.46526436874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28765.683368823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903">
        <f>VLOOKUP(A58,TRANSPORTE!A5:D117,4,FALSE)</f>
        <v>720.65424911025718</v>
      </c>
      <c r="M58" s="904"/>
      <c r="N58" s="296">
        <f>K58*L58</f>
        <v>900.81781138782151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900.81781138782151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816" t="s">
        <v>1037</v>
      </c>
      <c r="C75" s="817"/>
      <c r="D75" s="817"/>
      <c r="E75" s="817"/>
      <c r="F75" s="817"/>
      <c r="G75" s="817"/>
      <c r="H75" s="817"/>
      <c r="I75" s="859"/>
      <c r="J75" s="859"/>
      <c r="K75" s="859"/>
      <c r="L75" s="859"/>
      <c r="M75" s="860"/>
      <c r="N75" s="310">
        <f>SUM(N69:N74)</f>
        <v>567.4133911788889</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39200.943469667953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7840.1886939335909</v>
      </c>
      <c r="M82" s="852"/>
      <c r="N82" s="57"/>
    </row>
    <row r="83" spans="1:14">
      <c r="B83" s="95" t="s">
        <v>1057</v>
      </c>
      <c r="C83" s="96"/>
      <c r="D83" s="96"/>
      <c r="E83" s="96"/>
      <c r="F83" s="96"/>
      <c r="G83" s="96"/>
      <c r="H83" s="96"/>
      <c r="I83" s="93"/>
      <c r="J83" s="94"/>
      <c r="K83" s="313">
        <v>0.05</v>
      </c>
      <c r="L83" s="851">
        <f>N77*K83</f>
        <v>1960.0471734833977</v>
      </c>
      <c r="M83" s="852"/>
      <c r="N83" s="57"/>
    </row>
    <row r="84" spans="1:14" ht="15" thickBot="1">
      <c r="B84" s="97" t="s">
        <v>1058</v>
      </c>
      <c r="C84" s="98"/>
      <c r="D84" s="98"/>
      <c r="E84" s="98"/>
      <c r="F84" s="98"/>
      <c r="G84" s="98"/>
      <c r="H84" s="98"/>
      <c r="I84" s="99"/>
      <c r="J84" s="100"/>
      <c r="K84" s="314">
        <v>0.05</v>
      </c>
      <c r="L84" s="853">
        <f>N77*K84</f>
        <v>1960.0471734833977</v>
      </c>
      <c r="M84" s="854"/>
      <c r="N84" s="57"/>
    </row>
    <row r="85" spans="1:14" ht="15" thickBot="1">
      <c r="B85" s="816" t="s">
        <v>1037</v>
      </c>
      <c r="C85" s="817"/>
      <c r="D85" s="817"/>
      <c r="E85" s="817"/>
      <c r="F85" s="817"/>
      <c r="G85" s="817"/>
      <c r="H85" s="817"/>
      <c r="I85" s="817"/>
      <c r="J85" s="817"/>
      <c r="K85" s="817"/>
      <c r="L85" s="817"/>
      <c r="M85" s="818"/>
      <c r="N85" s="58">
        <f>L82+L83+L84</f>
        <v>11760.283040900385</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50961.22651056834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29.25"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5616.5250588957042</v>
      </c>
      <c r="N48" s="281">
        <f>K48*M48</f>
        <v>5616.5250588957042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5616.5250588957042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816" t="s">
        <v>1037</v>
      </c>
      <c r="C76" s="817"/>
      <c r="D76" s="817"/>
      <c r="E76" s="817"/>
      <c r="F76" s="817"/>
      <c r="G76" s="817"/>
      <c r="H76" s="817"/>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5616.5250588957042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1123.3050117791408</v>
      </c>
      <c r="M83" s="852"/>
      <c r="N83" s="57"/>
    </row>
    <row r="84" spans="1:14">
      <c r="B84" s="95" t="s">
        <v>1057</v>
      </c>
      <c r="C84" s="96"/>
      <c r="D84" s="96"/>
      <c r="E84" s="96"/>
      <c r="F84" s="96"/>
      <c r="G84" s="96"/>
      <c r="H84" s="96"/>
      <c r="I84" s="93"/>
      <c r="J84" s="94"/>
      <c r="K84" s="313">
        <v>0.05</v>
      </c>
      <c r="L84" s="851">
        <f>N78*K84</f>
        <v>280.82625294478521</v>
      </c>
      <c r="M84" s="852"/>
      <c r="N84" s="57"/>
    </row>
    <row r="85" spans="1:14" ht="15" thickBot="1">
      <c r="B85" s="97" t="s">
        <v>1058</v>
      </c>
      <c r="C85" s="98"/>
      <c r="D85" s="98"/>
      <c r="E85" s="98"/>
      <c r="F85" s="98"/>
      <c r="G85" s="98"/>
      <c r="H85" s="98"/>
      <c r="I85" s="99"/>
      <c r="J85" s="100"/>
      <c r="K85" s="314">
        <v>0.05</v>
      </c>
      <c r="L85" s="853">
        <f>N78*K85</f>
        <v>280.82625294478521</v>
      </c>
      <c r="M85" s="854"/>
      <c r="N85" s="57"/>
    </row>
    <row r="86" spans="1:14" ht="15" thickBot="1">
      <c r="B86" s="816" t="s">
        <v>1037</v>
      </c>
      <c r="C86" s="817"/>
      <c r="D86" s="817"/>
      <c r="E86" s="817"/>
      <c r="F86" s="817"/>
      <c r="G86" s="817"/>
      <c r="H86" s="817"/>
      <c r="I86" s="817"/>
      <c r="J86" s="817"/>
      <c r="K86" s="817"/>
      <c r="L86" s="817"/>
      <c r="M86" s="818"/>
      <c r="N86" s="58">
        <f>L83+L84+L85</f>
        <v>1684.9575176687113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7301.4825765644155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3760.5474322349537</v>
      </c>
      <c r="N48" s="281">
        <f>K48*M48</f>
        <v>3760.5474322349537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3760.5474322349537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816" t="s">
        <v>1037</v>
      </c>
      <c r="C76" s="817"/>
      <c r="D76" s="817"/>
      <c r="E76" s="817"/>
      <c r="F76" s="817"/>
      <c r="G76" s="817"/>
      <c r="H76" s="817"/>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3760.5474322349537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752.10948644699079</v>
      </c>
      <c r="M83" s="852"/>
      <c r="N83" s="57"/>
    </row>
    <row r="84" spans="1:14">
      <c r="B84" s="95" t="s">
        <v>1057</v>
      </c>
      <c r="C84" s="96"/>
      <c r="D84" s="96"/>
      <c r="E84" s="96"/>
      <c r="F84" s="96"/>
      <c r="G84" s="96"/>
      <c r="H84" s="96"/>
      <c r="I84" s="93"/>
      <c r="J84" s="94"/>
      <c r="K84" s="313">
        <v>0.05</v>
      </c>
      <c r="L84" s="851">
        <f>N78*K84</f>
        <v>188.0273716117477</v>
      </c>
      <c r="M84" s="852"/>
      <c r="N84" s="57"/>
    </row>
    <row r="85" spans="1:14" ht="15" thickBot="1">
      <c r="B85" s="97" t="s">
        <v>1058</v>
      </c>
      <c r="C85" s="98"/>
      <c r="D85" s="98"/>
      <c r="E85" s="98"/>
      <c r="F85" s="98"/>
      <c r="G85" s="98"/>
      <c r="H85" s="98"/>
      <c r="I85" s="99"/>
      <c r="J85" s="100"/>
      <c r="K85" s="314">
        <v>0.05</v>
      </c>
      <c r="L85" s="853">
        <f>N78*K85</f>
        <v>188.0273716117477</v>
      </c>
      <c r="M85" s="854"/>
      <c r="N85" s="57"/>
    </row>
    <row r="86" spans="1:14" ht="15" thickBot="1">
      <c r="B86" s="816" t="s">
        <v>1037</v>
      </c>
      <c r="C86" s="817"/>
      <c r="D86" s="817"/>
      <c r="E86" s="817"/>
      <c r="F86" s="817"/>
      <c r="G86" s="817"/>
      <c r="H86" s="817"/>
      <c r="I86" s="817"/>
      <c r="J86" s="817"/>
      <c r="K86" s="817"/>
      <c r="L86" s="817"/>
      <c r="M86" s="818"/>
      <c r="N86" s="58">
        <f>L83+L84+L85</f>
        <v>1128.1642296704861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4888.7116619054395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10"/>
      <c r="C1" s="922"/>
      <c r="D1" s="923"/>
      <c r="E1" s="923"/>
      <c r="F1" s="923"/>
      <c r="G1" s="923"/>
      <c r="H1" s="923"/>
      <c r="I1" s="923"/>
      <c r="J1" s="924"/>
      <c r="K1" s="925" t="s">
        <v>1017</v>
      </c>
      <c r="L1" s="927" t="s">
        <v>2304</v>
      </c>
      <c r="M1" s="928"/>
      <c r="N1" s="929"/>
    </row>
    <row r="2" spans="2:14" ht="18.7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38.168724178170329</v>
      </c>
      <c r="N48" s="281">
        <f>K48*M48</f>
        <v>38.168724178170329</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3760.5474322349537</v>
      </c>
      <c r="N49" s="281">
        <f>K49*M49</f>
        <v>1353.7970756045834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1391.9657997827537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55" t="s">
        <v>1047</v>
      </c>
      <c r="C68" s="856"/>
      <c r="D68" s="856"/>
      <c r="E68" s="856"/>
      <c r="F68" s="856"/>
      <c r="G68" s="856"/>
      <c r="H68" s="856"/>
      <c r="I68" s="79" t="s">
        <v>1048</v>
      </c>
      <c r="J68" s="81" t="s">
        <v>1494</v>
      </c>
      <c r="K68" s="80" t="s">
        <v>1050</v>
      </c>
      <c r="L68" s="857" t="s">
        <v>1034</v>
      </c>
      <c r="M68" s="858"/>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 thickBot="1">
      <c r="B74" s="892"/>
      <c r="C74" s="893"/>
      <c r="D74" s="893"/>
      <c r="E74" s="893"/>
      <c r="F74" s="893"/>
      <c r="G74" s="893"/>
      <c r="H74" s="893"/>
      <c r="I74" s="132"/>
      <c r="J74" s="132"/>
      <c r="K74" s="132"/>
      <c r="L74" s="906"/>
      <c r="M74" s="906"/>
      <c r="N74" s="51"/>
    </row>
    <row r="75" spans="2:15" ht="15" thickBot="1">
      <c r="B75" s="816" t="s">
        <v>1037</v>
      </c>
      <c r="C75" s="817"/>
      <c r="D75" s="817"/>
      <c r="E75" s="817"/>
      <c r="F75" s="817"/>
      <c r="G75" s="817"/>
      <c r="H75" s="817"/>
      <c r="I75" s="859"/>
      <c r="J75" s="859"/>
      <c r="K75" s="859"/>
      <c r="L75" s="859"/>
      <c r="M75" s="860"/>
      <c r="N75" s="310"/>
    </row>
    <row r="76" spans="2:15" ht="15" thickBot="1">
      <c r="B76" s="39"/>
      <c r="C76" s="40"/>
      <c r="D76" s="40"/>
      <c r="E76" s="40"/>
      <c r="F76" s="40"/>
      <c r="G76" s="40"/>
      <c r="H76" s="40"/>
      <c r="I76" s="40"/>
      <c r="J76" s="40"/>
      <c r="K76" s="40"/>
      <c r="L76" s="40"/>
      <c r="M76" s="40"/>
      <c r="N76" s="41"/>
    </row>
    <row r="77" spans="2:15" ht="15" thickBot="1">
      <c r="B77" s="816" t="s">
        <v>1051</v>
      </c>
      <c r="C77" s="817"/>
      <c r="D77" s="817"/>
      <c r="E77" s="817"/>
      <c r="F77" s="817"/>
      <c r="G77" s="817"/>
      <c r="H77" s="817"/>
      <c r="I77" s="817"/>
      <c r="J77" s="817"/>
      <c r="K77" s="817"/>
      <c r="L77" s="817"/>
      <c r="M77" s="818"/>
      <c r="N77" s="105">
        <f>N43+N53+N64+N75</f>
        <v>1391.9657997827537</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278.39315995655073</v>
      </c>
      <c r="M82" s="852"/>
      <c r="N82" s="57"/>
    </row>
    <row r="83" spans="1:14">
      <c r="B83" s="95" t="s">
        <v>1057</v>
      </c>
      <c r="C83" s="96"/>
      <c r="D83" s="96"/>
      <c r="E83" s="96"/>
      <c r="F83" s="96"/>
      <c r="G83" s="96"/>
      <c r="H83" s="96"/>
      <c r="I83" s="93"/>
      <c r="J83" s="94"/>
      <c r="K83" s="313">
        <v>0.05</v>
      </c>
      <c r="L83" s="851">
        <f>N77*K83</f>
        <v>69.598289989137683</v>
      </c>
      <c r="M83" s="852"/>
      <c r="N83" s="57"/>
    </row>
    <row r="84" spans="1:14" ht="15" thickBot="1">
      <c r="B84" s="97" t="s">
        <v>1058</v>
      </c>
      <c r="C84" s="98"/>
      <c r="D84" s="98"/>
      <c r="E84" s="98"/>
      <c r="F84" s="98"/>
      <c r="G84" s="98"/>
      <c r="H84" s="98"/>
      <c r="I84" s="99"/>
      <c r="J84" s="100"/>
      <c r="K84" s="314">
        <v>0.05</v>
      </c>
      <c r="L84" s="853">
        <f>N77*K84</f>
        <v>69.598289989137683</v>
      </c>
      <c r="M84" s="854"/>
      <c r="N84" s="57"/>
    </row>
    <row r="85" spans="1:14" ht="15" thickBot="1">
      <c r="B85" s="816" t="s">
        <v>1037</v>
      </c>
      <c r="C85" s="817"/>
      <c r="D85" s="817"/>
      <c r="E85" s="817"/>
      <c r="F85" s="817"/>
      <c r="G85" s="817"/>
      <c r="H85" s="817"/>
      <c r="I85" s="817"/>
      <c r="J85" s="817"/>
      <c r="K85" s="817"/>
      <c r="L85" s="817"/>
      <c r="M85" s="818"/>
      <c r="N85" s="58">
        <f>L82+L83+L84</f>
        <v>417.58973993482613</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1809.5555397175799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212144.51950597175</v>
      </c>
      <c r="L37" s="279"/>
      <c r="M37" s="280">
        <v>45</v>
      </c>
      <c r="N37" s="281">
        <f>K37/M37</f>
        <v>4714.322655688261</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45</v>
      </c>
      <c r="N38" s="281">
        <f>K38/M38</f>
        <v>2696.507679423888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8961.3547643664533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22249.172211494992</v>
      </c>
      <c r="N48" s="281">
        <f>K48*M48</f>
        <v>27811.46526436874</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38.168724178170329</v>
      </c>
      <c r="N49" s="281">
        <f>K49*M49</f>
        <v>954.2181044542582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28765.683368823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903">
        <f>VLOOKUP(A59,TRANSPORTE!A5:D123,4,FALSE)</f>
        <v>720.65424911025718</v>
      </c>
      <c r="M59" s="904"/>
      <c r="N59" s="296">
        <f>K59*L59</f>
        <v>900.81781138782151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900.81781138782151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39195.269335756166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7839.0538671512331</v>
      </c>
      <c r="M83" s="852"/>
      <c r="N83" s="57"/>
    </row>
    <row r="84" spans="1:14">
      <c r="B84" s="95" t="s">
        <v>1057</v>
      </c>
      <c r="C84" s="96"/>
      <c r="D84" s="96"/>
      <c r="E84" s="96"/>
      <c r="F84" s="96"/>
      <c r="G84" s="96"/>
      <c r="H84" s="96"/>
      <c r="I84" s="93"/>
      <c r="J84" s="94"/>
      <c r="K84" s="313">
        <v>0.05</v>
      </c>
      <c r="L84" s="851">
        <f>N78*K84</f>
        <v>1959.7634667878083</v>
      </c>
      <c r="M84" s="852"/>
      <c r="N84" s="57"/>
    </row>
    <row r="85" spans="1:14" ht="15" thickBot="1">
      <c r="B85" s="97" t="s">
        <v>1058</v>
      </c>
      <c r="C85" s="98"/>
      <c r="D85" s="98"/>
      <c r="E85" s="98"/>
      <c r="F85" s="98"/>
      <c r="G85" s="98"/>
      <c r="H85" s="98"/>
      <c r="I85" s="99"/>
      <c r="J85" s="100"/>
      <c r="K85" s="314">
        <v>0.05</v>
      </c>
      <c r="L85" s="853">
        <f>N78*K85</f>
        <v>1959.7634667878083</v>
      </c>
      <c r="M85" s="854"/>
      <c r="N85" s="57"/>
    </row>
    <row r="86" spans="1:14" ht="15" thickBot="1">
      <c r="B86" s="816" t="s">
        <v>1037</v>
      </c>
      <c r="C86" s="817"/>
      <c r="D86" s="817"/>
      <c r="E86" s="817"/>
      <c r="F86" s="817"/>
      <c r="G86" s="817"/>
      <c r="H86" s="817"/>
      <c r="I86" s="817"/>
      <c r="J86" s="817"/>
      <c r="K86" s="817"/>
      <c r="L86" s="817"/>
      <c r="M86" s="818"/>
      <c r="N86" s="58">
        <f>L83+L84+L85</f>
        <v>11758.58080072685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50953.850136483015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212144.51950597175</v>
      </c>
      <c r="L37" s="279"/>
      <c r="M37" s="280">
        <v>45</v>
      </c>
      <c r="N37" s="281">
        <f>K37/M37</f>
        <v>4714.322655688261</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45</v>
      </c>
      <c r="N38" s="281">
        <f>K38/M38</f>
        <v>2696.507679423888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8961.3547643664533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29232.438701622137</v>
      </c>
      <c r="N48" s="281">
        <f>K48*M48</f>
        <v>38002.170312108778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38918.219692384868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49383.838371773541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9876.767674354709</v>
      </c>
      <c r="M83" s="852"/>
      <c r="N83" s="57"/>
    </row>
    <row r="84" spans="1:14">
      <c r="B84" s="95" t="s">
        <v>1057</v>
      </c>
      <c r="C84" s="96"/>
      <c r="D84" s="96"/>
      <c r="E84" s="96"/>
      <c r="F84" s="96"/>
      <c r="G84" s="96"/>
      <c r="H84" s="96"/>
      <c r="I84" s="93"/>
      <c r="J84" s="94"/>
      <c r="K84" s="313">
        <v>0.05</v>
      </c>
      <c r="L84" s="851">
        <f>N78*K84</f>
        <v>2469.1919185886773</v>
      </c>
      <c r="M84" s="852"/>
      <c r="N84" s="57"/>
    </row>
    <row r="85" spans="1:14" ht="15" thickBot="1">
      <c r="B85" s="97" t="s">
        <v>1058</v>
      </c>
      <c r="C85" s="98"/>
      <c r="D85" s="98"/>
      <c r="E85" s="98"/>
      <c r="F85" s="98"/>
      <c r="G85" s="98"/>
      <c r="H85" s="98"/>
      <c r="I85" s="99"/>
      <c r="J85" s="100"/>
      <c r="K85" s="314">
        <v>0.05</v>
      </c>
      <c r="L85" s="853">
        <f>N78*K85</f>
        <v>2469.1919185886773</v>
      </c>
      <c r="M85" s="854"/>
      <c r="N85" s="57"/>
    </row>
    <row r="86" spans="1:14" ht="15" thickBot="1">
      <c r="B86" s="816" t="s">
        <v>1037</v>
      </c>
      <c r="C86" s="817"/>
      <c r="D86" s="817"/>
      <c r="E86" s="817"/>
      <c r="F86" s="817"/>
      <c r="G86" s="817"/>
      <c r="H86" s="817"/>
      <c r="I86" s="817"/>
      <c r="J86" s="817"/>
      <c r="K86" s="817"/>
      <c r="L86" s="817"/>
      <c r="M86" s="818"/>
      <c r="N86" s="58">
        <f>L83+L84+L85</f>
        <v>14815.151511532062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64198.989883305607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212144.51950597175</v>
      </c>
      <c r="L37" s="279"/>
      <c r="M37" s="280">
        <v>45</v>
      </c>
      <c r="N37" s="281">
        <f>K37/M37</f>
        <v>4714.322655688261</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45</v>
      </c>
      <c r="N38" s="281">
        <f>K38/M38</f>
        <v>2696.507679423888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8961.3547643664533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29098.221638530176</v>
      </c>
      <c r="N48" s="281">
        <f>K48*M48</f>
        <v>37827.688130089227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38743.737510365318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49209.356189753991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9841.8712379507997</v>
      </c>
      <c r="M83" s="852"/>
      <c r="N83" s="57"/>
    </row>
    <row r="84" spans="1:14">
      <c r="B84" s="95" t="s">
        <v>1057</v>
      </c>
      <c r="C84" s="96"/>
      <c r="D84" s="96"/>
      <c r="E84" s="96"/>
      <c r="F84" s="96"/>
      <c r="G84" s="96"/>
      <c r="H84" s="96"/>
      <c r="I84" s="93"/>
      <c r="J84" s="94"/>
      <c r="K84" s="313">
        <v>0.05</v>
      </c>
      <c r="L84" s="851">
        <f>N78*K84</f>
        <v>2460.4678094876999</v>
      </c>
      <c r="M84" s="852"/>
      <c r="N84" s="57"/>
    </row>
    <row r="85" spans="1:14" ht="15" thickBot="1">
      <c r="B85" s="97" t="s">
        <v>1058</v>
      </c>
      <c r="C85" s="98"/>
      <c r="D85" s="98"/>
      <c r="E85" s="98"/>
      <c r="F85" s="98"/>
      <c r="G85" s="98"/>
      <c r="H85" s="98"/>
      <c r="I85" s="99"/>
      <c r="J85" s="100"/>
      <c r="K85" s="314">
        <v>0.05</v>
      </c>
      <c r="L85" s="853">
        <f>N78*K85</f>
        <v>2460.4678094876999</v>
      </c>
      <c r="M85" s="854"/>
      <c r="N85" s="57"/>
    </row>
    <row r="86" spans="1:14" ht="15" thickBot="1">
      <c r="B86" s="816" t="s">
        <v>1037</v>
      </c>
      <c r="C86" s="817"/>
      <c r="D86" s="817"/>
      <c r="E86" s="817"/>
      <c r="F86" s="817"/>
      <c r="G86" s="817"/>
      <c r="H86" s="817"/>
      <c r="I86" s="817"/>
      <c r="J86" s="817"/>
      <c r="K86" s="817"/>
      <c r="L86" s="817"/>
      <c r="M86" s="818"/>
      <c r="N86" s="58">
        <f>L83+L84+L85</f>
        <v>14762.8068569262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63972.163046680187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212144.51950597175</v>
      </c>
      <c r="L37" s="279"/>
      <c r="M37" s="280">
        <v>45</v>
      </c>
      <c r="N37" s="281">
        <f>K37/M37</f>
        <v>4714.322655688261</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45</v>
      </c>
      <c r="N38" s="281">
        <f>K38/M38</f>
        <v>2696.507679423888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8961.3547643664533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28674.660223492258</v>
      </c>
      <c r="N48" s="281">
        <f>K48*M48</f>
        <v>37277.058290539935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38193.107670816025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48658.726350204699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9731.7452700409394</v>
      </c>
      <c r="M83" s="852"/>
      <c r="N83" s="57"/>
    </row>
    <row r="84" spans="1:14">
      <c r="B84" s="95" t="s">
        <v>1057</v>
      </c>
      <c r="C84" s="96"/>
      <c r="D84" s="96"/>
      <c r="E84" s="96"/>
      <c r="F84" s="96"/>
      <c r="G84" s="96"/>
      <c r="H84" s="96"/>
      <c r="I84" s="93"/>
      <c r="J84" s="94"/>
      <c r="K84" s="313">
        <v>0.05</v>
      </c>
      <c r="L84" s="851">
        <f>N78*K84</f>
        <v>2432.9363175102349</v>
      </c>
      <c r="M84" s="852"/>
      <c r="N84" s="57"/>
    </row>
    <row r="85" spans="1:14" ht="15" thickBot="1">
      <c r="B85" s="97" t="s">
        <v>1058</v>
      </c>
      <c r="C85" s="98"/>
      <c r="D85" s="98"/>
      <c r="E85" s="98"/>
      <c r="F85" s="98"/>
      <c r="G85" s="98"/>
      <c r="H85" s="98"/>
      <c r="I85" s="99"/>
      <c r="J85" s="100"/>
      <c r="K85" s="314">
        <v>0.05</v>
      </c>
      <c r="L85" s="853">
        <f>N78*K85</f>
        <v>2432.9363175102349</v>
      </c>
      <c r="M85" s="854"/>
      <c r="N85" s="57"/>
    </row>
    <row r="86" spans="1:14" ht="15" thickBot="1">
      <c r="B86" s="816" t="s">
        <v>1037</v>
      </c>
      <c r="C86" s="817"/>
      <c r="D86" s="817"/>
      <c r="E86" s="817"/>
      <c r="F86" s="817"/>
      <c r="G86" s="817"/>
      <c r="H86" s="817"/>
      <c r="I86" s="817"/>
      <c r="J86" s="817"/>
      <c r="K86" s="817"/>
      <c r="L86" s="817"/>
      <c r="M86" s="818"/>
      <c r="N86" s="58">
        <f>L83+L84+L85</f>
        <v>14597.61790506141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63256.344255266107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7533.5104362043494</v>
      </c>
      <c r="L36" s="279"/>
      <c r="M36" s="280">
        <v>2.5</v>
      </c>
      <c r="N36" s="281">
        <f>K36/M36</f>
        <v>3013.4041744817396</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412"/>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3779.4122525732396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29232.438701622137</v>
      </c>
      <c r="N48" s="281">
        <f>K48*M48</f>
        <v>38002.170312108778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38918.219692384868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15320.161561829998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58954.64403063144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11790.928806126289</v>
      </c>
      <c r="M83" s="852"/>
      <c r="N83" s="57"/>
    </row>
    <row r="84" spans="1:14">
      <c r="B84" s="95" t="s">
        <v>1057</v>
      </c>
      <c r="C84" s="96"/>
      <c r="D84" s="96"/>
      <c r="E84" s="96"/>
      <c r="F84" s="96"/>
      <c r="G84" s="96"/>
      <c r="H84" s="96"/>
      <c r="I84" s="93"/>
      <c r="J84" s="94"/>
      <c r="K84" s="313">
        <v>0.05</v>
      </c>
      <c r="L84" s="851">
        <f>N78*K84</f>
        <v>2947.7322015315722</v>
      </c>
      <c r="M84" s="852"/>
      <c r="N84" s="57"/>
    </row>
    <row r="85" spans="1:14" ht="15" thickBot="1">
      <c r="B85" s="97" t="s">
        <v>1058</v>
      </c>
      <c r="C85" s="98"/>
      <c r="D85" s="98"/>
      <c r="E85" s="98"/>
      <c r="F85" s="98"/>
      <c r="G85" s="98"/>
      <c r="H85" s="98"/>
      <c r="I85" s="99"/>
      <c r="J85" s="100"/>
      <c r="K85" s="314">
        <v>0.05</v>
      </c>
      <c r="L85" s="853">
        <f>N78*K85</f>
        <v>2947.7322015315722</v>
      </c>
      <c r="M85" s="854"/>
      <c r="N85" s="57"/>
    </row>
    <row r="86" spans="1:14" ht="15" thickBot="1">
      <c r="B86" s="816" t="s">
        <v>1037</v>
      </c>
      <c r="C86" s="817"/>
      <c r="D86" s="817"/>
      <c r="E86" s="817"/>
      <c r="F86" s="817"/>
      <c r="G86" s="817"/>
      <c r="H86" s="817"/>
      <c r="I86" s="817"/>
      <c r="J86" s="817"/>
      <c r="K86" s="817"/>
      <c r="L86" s="817"/>
      <c r="M86" s="818"/>
      <c r="N86" s="58">
        <f>L83+L84+L85</f>
        <v>17686.393209189435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76641.037239820871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7533.5104362043494</v>
      </c>
      <c r="L36" s="279"/>
      <c r="M36" s="280">
        <v>2.5</v>
      </c>
      <c r="N36" s="281">
        <f>K36/M36</f>
        <v>3013.4041744817396</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3779.4122525732396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29098.221638530176</v>
      </c>
      <c r="N48" s="281">
        <f>K48*M48</f>
        <v>37827.688130089227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38743.737510365318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15320.161561829998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58780.16184861189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11756.032369722379</v>
      </c>
      <c r="M83" s="852"/>
      <c r="N83" s="57"/>
    </row>
    <row r="84" spans="1:14">
      <c r="B84" s="95" t="s">
        <v>1057</v>
      </c>
      <c r="C84" s="96"/>
      <c r="D84" s="96"/>
      <c r="E84" s="96"/>
      <c r="F84" s="96"/>
      <c r="G84" s="96"/>
      <c r="H84" s="96"/>
      <c r="I84" s="93"/>
      <c r="J84" s="94"/>
      <c r="K84" s="313">
        <v>0.05</v>
      </c>
      <c r="L84" s="851">
        <f>N78*K84</f>
        <v>2939.0080924305948</v>
      </c>
      <c r="M84" s="852"/>
      <c r="N84" s="57"/>
    </row>
    <row r="85" spans="1:14" ht="15" thickBot="1">
      <c r="B85" s="97" t="s">
        <v>1058</v>
      </c>
      <c r="C85" s="98"/>
      <c r="D85" s="98"/>
      <c r="E85" s="98"/>
      <c r="F85" s="98"/>
      <c r="G85" s="98"/>
      <c r="H85" s="98"/>
      <c r="I85" s="99"/>
      <c r="J85" s="100"/>
      <c r="K85" s="314">
        <v>0.05</v>
      </c>
      <c r="L85" s="853">
        <f>N78*K85</f>
        <v>2939.0080924305948</v>
      </c>
      <c r="M85" s="854"/>
      <c r="N85" s="57"/>
    </row>
    <row r="86" spans="1:14" ht="15" thickBot="1">
      <c r="B86" s="816" t="s">
        <v>1037</v>
      </c>
      <c r="C86" s="817"/>
      <c r="D86" s="817"/>
      <c r="E86" s="817"/>
      <c r="F86" s="817"/>
      <c r="G86" s="817"/>
      <c r="H86" s="817"/>
      <c r="I86" s="817"/>
      <c r="J86" s="817"/>
      <c r="K86" s="817"/>
      <c r="L86" s="817"/>
      <c r="M86" s="818"/>
      <c r="N86" s="58">
        <f>L83+L84+L85</f>
        <v>17634.048554583569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76414.210403195466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7533.5104362043494</v>
      </c>
      <c r="L36" s="279"/>
      <c r="M36" s="280">
        <v>2.5</v>
      </c>
      <c r="N36" s="281">
        <f>K36/M36</f>
        <v>3013.4041744817396</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3779.4122525732396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28674.660223492258</v>
      </c>
      <c r="N48" s="281">
        <f>K48*M48</f>
        <v>37277.058290539935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38193.107670816025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15320.161561829998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58229.532009062597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11645.906401812521</v>
      </c>
      <c r="M83" s="852"/>
      <c r="N83" s="57"/>
    </row>
    <row r="84" spans="1:14">
      <c r="B84" s="95" t="s">
        <v>1057</v>
      </c>
      <c r="C84" s="96"/>
      <c r="D84" s="96"/>
      <c r="E84" s="96"/>
      <c r="F84" s="96"/>
      <c r="G84" s="96"/>
      <c r="H84" s="96"/>
      <c r="I84" s="93"/>
      <c r="J84" s="94"/>
      <c r="K84" s="313">
        <v>0.05</v>
      </c>
      <c r="L84" s="851">
        <f>N78*K84</f>
        <v>2911.4766004531302</v>
      </c>
      <c r="M84" s="852"/>
      <c r="N84" s="57"/>
    </row>
    <row r="85" spans="1:14" ht="15" thickBot="1">
      <c r="B85" s="97" t="s">
        <v>1058</v>
      </c>
      <c r="C85" s="98"/>
      <c r="D85" s="98"/>
      <c r="E85" s="98"/>
      <c r="F85" s="98"/>
      <c r="G85" s="98"/>
      <c r="H85" s="98"/>
      <c r="I85" s="99"/>
      <c r="J85" s="100"/>
      <c r="K85" s="314">
        <v>0.05</v>
      </c>
      <c r="L85" s="853">
        <f>N78*K85</f>
        <v>2911.4766004531302</v>
      </c>
      <c r="M85" s="854"/>
      <c r="N85" s="57"/>
    </row>
    <row r="86" spans="1:14" ht="15" thickBot="1">
      <c r="B86" s="816" t="s">
        <v>1037</v>
      </c>
      <c r="C86" s="817"/>
      <c r="D86" s="817"/>
      <c r="E86" s="817"/>
      <c r="F86" s="817"/>
      <c r="G86" s="817"/>
      <c r="H86" s="817"/>
      <c r="I86" s="817"/>
      <c r="J86" s="817"/>
      <c r="K86" s="817"/>
      <c r="L86" s="817"/>
      <c r="M86" s="818"/>
      <c r="N86" s="58">
        <f>L83+L84+L85</f>
        <v>17468.859602718781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75698.391611781379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212144.51950597175</v>
      </c>
      <c r="L37" s="279"/>
      <c r="M37" s="280">
        <v>45</v>
      </c>
      <c r="N37" s="281">
        <f>K37/M37</f>
        <v>4714.322655688261</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45</v>
      </c>
      <c r="N38" s="281">
        <f>K38/M38</f>
        <v>2696.507679423888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8961.3547643664533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37768.546305974451</v>
      </c>
      <c r="N48" s="281">
        <f>K48*M48</f>
        <v>49099.110197766786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50015.159578042876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60480.77825743155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12096.155651486311</v>
      </c>
      <c r="M83" s="852"/>
      <c r="N83" s="57"/>
    </row>
    <row r="84" spans="1:14">
      <c r="B84" s="95" t="s">
        <v>1057</v>
      </c>
      <c r="C84" s="96"/>
      <c r="D84" s="96"/>
      <c r="E84" s="96"/>
      <c r="F84" s="96"/>
      <c r="G84" s="96"/>
      <c r="H84" s="96"/>
      <c r="I84" s="93"/>
      <c r="J84" s="94"/>
      <c r="K84" s="313">
        <v>0.05</v>
      </c>
      <c r="L84" s="851">
        <f>N78*K84</f>
        <v>3024.0389128715778</v>
      </c>
      <c r="M84" s="852"/>
      <c r="N84" s="57"/>
    </row>
    <row r="85" spans="1:14" ht="15" thickBot="1">
      <c r="B85" s="97" t="s">
        <v>1058</v>
      </c>
      <c r="C85" s="98"/>
      <c r="D85" s="98"/>
      <c r="E85" s="98"/>
      <c r="F85" s="98"/>
      <c r="G85" s="98"/>
      <c r="H85" s="98"/>
      <c r="I85" s="99"/>
      <c r="J85" s="100"/>
      <c r="K85" s="314">
        <v>0.05</v>
      </c>
      <c r="L85" s="853">
        <f>N78*K85</f>
        <v>3024.0389128715778</v>
      </c>
      <c r="M85" s="854"/>
      <c r="N85" s="57"/>
    </row>
    <row r="86" spans="1:14" ht="15" thickBot="1">
      <c r="B86" s="816" t="s">
        <v>1037</v>
      </c>
      <c r="C86" s="817"/>
      <c r="D86" s="817"/>
      <c r="E86" s="817"/>
      <c r="F86" s="817"/>
      <c r="G86" s="817"/>
      <c r="H86" s="817"/>
      <c r="I86" s="817"/>
      <c r="J86" s="817"/>
      <c r="K86" s="817"/>
      <c r="L86" s="817"/>
      <c r="M86" s="818"/>
      <c r="N86" s="58">
        <f>L83+L84+L85</f>
        <v>18144.233477229467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78625.01173466102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212144.51950597175</v>
      </c>
      <c r="L37" s="279"/>
      <c r="M37" s="280">
        <v>45</v>
      </c>
      <c r="N37" s="281">
        <f>K37/M37</f>
        <v>4714.322655688261</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45</v>
      </c>
      <c r="N38" s="281">
        <f>K38/M38</f>
        <v>2696.507679423888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8961.3547643664533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35365.382501695065</v>
      </c>
      <c r="N48" s="281">
        <f>K48*M48</f>
        <v>45974.99725220359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46891.04663247968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57356.665311868361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11471.333062373673</v>
      </c>
      <c r="M83" s="852"/>
      <c r="N83" s="57"/>
    </row>
    <row r="84" spans="1:14">
      <c r="B84" s="95" t="s">
        <v>1057</v>
      </c>
      <c r="C84" s="96"/>
      <c r="D84" s="96"/>
      <c r="E84" s="96"/>
      <c r="F84" s="96"/>
      <c r="G84" s="96"/>
      <c r="H84" s="96"/>
      <c r="I84" s="93"/>
      <c r="J84" s="94"/>
      <c r="K84" s="313">
        <v>0.05</v>
      </c>
      <c r="L84" s="851">
        <f>N78*K84</f>
        <v>2867.8332655934182</v>
      </c>
      <c r="M84" s="852"/>
      <c r="N84" s="57"/>
    </row>
    <row r="85" spans="1:14" ht="15" thickBot="1">
      <c r="B85" s="97" t="s">
        <v>1058</v>
      </c>
      <c r="C85" s="98"/>
      <c r="D85" s="98"/>
      <c r="E85" s="98"/>
      <c r="F85" s="98"/>
      <c r="G85" s="98"/>
      <c r="H85" s="98"/>
      <c r="I85" s="99"/>
      <c r="J85" s="100"/>
      <c r="K85" s="314">
        <v>0.05</v>
      </c>
      <c r="L85" s="853">
        <f>N78*K85</f>
        <v>2867.8332655934182</v>
      </c>
      <c r="M85" s="854"/>
      <c r="N85" s="57"/>
    </row>
    <row r="86" spans="1:14" ht="15" thickBot="1">
      <c r="B86" s="816" t="s">
        <v>1037</v>
      </c>
      <c r="C86" s="817"/>
      <c r="D86" s="817"/>
      <c r="E86" s="817"/>
      <c r="F86" s="817"/>
      <c r="G86" s="817"/>
      <c r="H86" s="817"/>
      <c r="I86" s="817"/>
      <c r="J86" s="817"/>
      <c r="K86" s="817"/>
      <c r="L86" s="817"/>
      <c r="M86" s="818"/>
      <c r="N86" s="58">
        <f>L83+L84+L85</f>
        <v>17206.999593560507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74563.664905428872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212144.51950597175</v>
      </c>
      <c r="L37" s="279"/>
      <c r="M37" s="280">
        <v>45</v>
      </c>
      <c r="N37" s="281">
        <f>K37/M37</f>
        <v>4714.322655688261</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45</v>
      </c>
      <c r="N38" s="281">
        <f>K38/M38</f>
        <v>2696.507679423888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8961.3547643664533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34401.684754276954</v>
      </c>
      <c r="N48" s="281">
        <f>K48*M48</f>
        <v>44722.190180560043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45638.239560836133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56103.858240224814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11220.771648044964</v>
      </c>
      <c r="M83" s="852"/>
      <c r="N83" s="57"/>
    </row>
    <row r="84" spans="1:14">
      <c r="B84" s="95" t="s">
        <v>1057</v>
      </c>
      <c r="C84" s="96"/>
      <c r="D84" s="96"/>
      <c r="E84" s="96"/>
      <c r="F84" s="96"/>
      <c r="G84" s="96"/>
      <c r="H84" s="96"/>
      <c r="I84" s="93"/>
      <c r="J84" s="94"/>
      <c r="K84" s="313">
        <v>0.05</v>
      </c>
      <c r="L84" s="851">
        <f>N78*K84</f>
        <v>2805.1929120112409</v>
      </c>
      <c r="M84" s="852"/>
      <c r="N84" s="57"/>
    </row>
    <row r="85" spans="1:14" ht="15" thickBot="1">
      <c r="B85" s="97" t="s">
        <v>1058</v>
      </c>
      <c r="C85" s="98"/>
      <c r="D85" s="98"/>
      <c r="E85" s="98"/>
      <c r="F85" s="98"/>
      <c r="G85" s="98"/>
      <c r="H85" s="98"/>
      <c r="I85" s="99"/>
      <c r="J85" s="100"/>
      <c r="K85" s="314">
        <v>0.05</v>
      </c>
      <c r="L85" s="853">
        <f>N78*K85</f>
        <v>2805.1929120112409</v>
      </c>
      <c r="M85" s="854"/>
      <c r="N85" s="57"/>
    </row>
    <row r="86" spans="1:14" ht="15" thickBot="1">
      <c r="B86" s="816" t="s">
        <v>1037</v>
      </c>
      <c r="C86" s="817"/>
      <c r="D86" s="817"/>
      <c r="E86" s="817"/>
      <c r="F86" s="817"/>
      <c r="G86" s="817"/>
      <c r="H86" s="817"/>
      <c r="I86" s="817"/>
      <c r="J86" s="817"/>
      <c r="K86" s="817"/>
      <c r="L86" s="817"/>
      <c r="M86" s="818"/>
      <c r="N86" s="58">
        <f>L83+L84+L85</f>
        <v>16831.157472067443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72935.015712292254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7533.5104362043494</v>
      </c>
      <c r="L36" s="279"/>
      <c r="M36" s="280">
        <v>2.5</v>
      </c>
      <c r="N36" s="281">
        <f>K36/M36</f>
        <v>3013.4041744817396</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3779.4122525732396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37768.546305974451</v>
      </c>
      <c r="N48" s="281">
        <f>K48*M48</f>
        <v>49099.110197766786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50015.159578042876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15320.161561829998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70051.583916289441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14010.316783257889</v>
      </c>
      <c r="M83" s="852"/>
      <c r="N83" s="57"/>
    </row>
    <row r="84" spans="1:14">
      <c r="B84" s="95" t="s">
        <v>1057</v>
      </c>
      <c r="C84" s="96"/>
      <c r="D84" s="96"/>
      <c r="E84" s="96"/>
      <c r="F84" s="96"/>
      <c r="G84" s="96"/>
      <c r="H84" s="96"/>
      <c r="I84" s="93"/>
      <c r="J84" s="94"/>
      <c r="K84" s="313">
        <v>0.05</v>
      </c>
      <c r="L84" s="851">
        <f>N78*K84</f>
        <v>3502.5791958144723</v>
      </c>
      <c r="M84" s="852"/>
      <c r="N84" s="57"/>
    </row>
    <row r="85" spans="1:14" ht="15" thickBot="1">
      <c r="B85" s="97" t="s">
        <v>1058</v>
      </c>
      <c r="C85" s="98"/>
      <c r="D85" s="98"/>
      <c r="E85" s="98"/>
      <c r="F85" s="98"/>
      <c r="G85" s="98"/>
      <c r="H85" s="98"/>
      <c r="I85" s="99"/>
      <c r="J85" s="100"/>
      <c r="K85" s="314">
        <v>0.05</v>
      </c>
      <c r="L85" s="853">
        <f>N78*K85</f>
        <v>3502.5791958144723</v>
      </c>
      <c r="M85" s="854"/>
      <c r="N85" s="57"/>
    </row>
    <row r="86" spans="1:14" ht="15" thickBot="1">
      <c r="B86" s="816" t="s">
        <v>1037</v>
      </c>
      <c r="C86" s="817"/>
      <c r="D86" s="817"/>
      <c r="E86" s="817"/>
      <c r="F86" s="817"/>
      <c r="G86" s="817"/>
      <c r="H86" s="817"/>
      <c r="I86" s="817"/>
      <c r="J86" s="817"/>
      <c r="K86" s="817"/>
      <c r="L86" s="817"/>
      <c r="M86" s="818"/>
      <c r="N86" s="58">
        <f>L83+L84+L85</f>
        <v>21015.475174886833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91067.05909117627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7533.5104362043494</v>
      </c>
      <c r="L36" s="279"/>
      <c r="M36" s="280">
        <v>2.5</v>
      </c>
      <c r="N36" s="281">
        <f>K36/M36</f>
        <v>3013.4041744817396</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3779.4122525732396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35365.382501695065</v>
      </c>
      <c r="N48" s="281">
        <f>K48*M48</f>
        <v>45974.99725220359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46891.04663247968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15320.161561829998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66927.470970726252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13385.494194145251</v>
      </c>
      <c r="M83" s="852"/>
      <c r="N83" s="57"/>
    </row>
    <row r="84" spans="1:14">
      <c r="B84" s="95" t="s">
        <v>1057</v>
      </c>
      <c r="C84" s="96"/>
      <c r="D84" s="96"/>
      <c r="E84" s="96"/>
      <c r="F84" s="96"/>
      <c r="G84" s="96"/>
      <c r="H84" s="96"/>
      <c r="I84" s="93"/>
      <c r="J84" s="94"/>
      <c r="K84" s="313">
        <v>0.05</v>
      </c>
      <c r="L84" s="851">
        <f>N78*K84</f>
        <v>3346.3735485363127</v>
      </c>
      <c r="M84" s="852"/>
      <c r="N84" s="57"/>
    </row>
    <row r="85" spans="1:14" ht="15" thickBot="1">
      <c r="B85" s="97" t="s">
        <v>1058</v>
      </c>
      <c r="C85" s="98"/>
      <c r="D85" s="98"/>
      <c r="E85" s="98"/>
      <c r="F85" s="98"/>
      <c r="G85" s="98"/>
      <c r="H85" s="98"/>
      <c r="I85" s="99"/>
      <c r="J85" s="100"/>
      <c r="K85" s="314">
        <v>0.05</v>
      </c>
      <c r="L85" s="853">
        <f>N78*K85</f>
        <v>3346.3735485363127</v>
      </c>
      <c r="M85" s="854"/>
      <c r="N85" s="57"/>
    </row>
    <row r="86" spans="1:14" ht="15" thickBot="1">
      <c r="B86" s="816" t="s">
        <v>1037</v>
      </c>
      <c r="C86" s="817"/>
      <c r="D86" s="817"/>
      <c r="E86" s="817"/>
      <c r="F86" s="817"/>
      <c r="G86" s="817"/>
      <c r="H86" s="817"/>
      <c r="I86" s="817"/>
      <c r="J86" s="817"/>
      <c r="K86" s="817"/>
      <c r="L86" s="817"/>
      <c r="M86" s="818"/>
      <c r="N86" s="58">
        <f>L83+L84+L85</f>
        <v>20078.241291217877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87005.712261944136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7533.5104362043494</v>
      </c>
      <c r="L36" s="279"/>
      <c r="M36" s="280">
        <v>2.5</v>
      </c>
      <c r="N36" s="281">
        <f>K36/M36</f>
        <v>3013.4041744817396</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3779.4122525732396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34401.684754276954</v>
      </c>
      <c r="N48" s="281">
        <f>K48*M48</f>
        <v>44722.190180560043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45638.239560836133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15320.161561829998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65674.663899082705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13134.932779816541</v>
      </c>
      <c r="M83" s="852"/>
      <c r="N83" s="57"/>
    </row>
    <row r="84" spans="1:14">
      <c r="B84" s="95" t="s">
        <v>1057</v>
      </c>
      <c r="C84" s="96"/>
      <c r="D84" s="96"/>
      <c r="E84" s="96"/>
      <c r="F84" s="96"/>
      <c r="G84" s="96"/>
      <c r="H84" s="96"/>
      <c r="I84" s="93"/>
      <c r="J84" s="94"/>
      <c r="K84" s="313">
        <v>0.05</v>
      </c>
      <c r="L84" s="851">
        <f>N78*K84</f>
        <v>3283.7331949541353</v>
      </c>
      <c r="M84" s="852"/>
      <c r="N84" s="57"/>
    </row>
    <row r="85" spans="1:14" ht="15" thickBot="1">
      <c r="B85" s="97" t="s">
        <v>1058</v>
      </c>
      <c r="C85" s="98"/>
      <c r="D85" s="98"/>
      <c r="E85" s="98"/>
      <c r="F85" s="98"/>
      <c r="G85" s="98"/>
      <c r="H85" s="98"/>
      <c r="I85" s="99"/>
      <c r="J85" s="100"/>
      <c r="K85" s="314">
        <v>0.05</v>
      </c>
      <c r="L85" s="853">
        <f>N78*K85</f>
        <v>3283.7331949541353</v>
      </c>
      <c r="M85" s="854"/>
      <c r="N85" s="57"/>
    </row>
    <row r="86" spans="1:14" ht="15" thickBot="1">
      <c r="B86" s="816" t="s">
        <v>1037</v>
      </c>
      <c r="C86" s="817"/>
      <c r="D86" s="817"/>
      <c r="E86" s="817"/>
      <c r="F86" s="817"/>
      <c r="G86" s="817"/>
      <c r="H86" s="817"/>
      <c r="I86" s="817"/>
      <c r="J86" s="817"/>
      <c r="K86" s="817"/>
      <c r="L86" s="817"/>
      <c r="M86" s="818"/>
      <c r="N86" s="58">
        <f>L83+L84+L85</f>
        <v>19702.399169724813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85377.063068807518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108939.07758414766</v>
      </c>
      <c r="L36" s="279"/>
      <c r="M36" s="280">
        <v>30</v>
      </c>
      <c r="N36" s="281">
        <f>K36/M36</f>
        <v>3631.3025861382553</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172009.06986970684</v>
      </c>
      <c r="L37" s="279"/>
      <c r="M37" s="280">
        <v>30</v>
      </c>
      <c r="N37" s="281">
        <f>K37/M37</f>
        <v>5733.6356623235615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30</v>
      </c>
      <c r="N38" s="281">
        <f>K38/M38</f>
        <v>4044.7615191358323</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8.5112008676833337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13418.210968465333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37768.546305974451</v>
      </c>
      <c r="N48" s="281">
        <f>K48*M48</f>
        <v>47210.682882468063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47210.682882468063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3">
        <f>VLOOKUP(A59,TRANSPORTE!A5:D123,4,FALSE)</f>
        <v>720.65424911025718</v>
      </c>
      <c r="M59" s="904"/>
      <c r="N59" s="296">
        <f>K59*L59</f>
        <v>900.81781138782151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900.81781138782151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851.12008676833329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62380.831749089557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12476.166349817911</v>
      </c>
      <c r="M83" s="852"/>
      <c r="N83" s="57"/>
    </row>
    <row r="84" spans="1:14">
      <c r="B84" s="95" t="s">
        <v>1057</v>
      </c>
      <c r="C84" s="96"/>
      <c r="D84" s="96"/>
      <c r="E84" s="96"/>
      <c r="F84" s="96"/>
      <c r="G84" s="96"/>
      <c r="H84" s="96"/>
      <c r="I84" s="93"/>
      <c r="J84" s="94"/>
      <c r="K84" s="313">
        <v>0.05</v>
      </c>
      <c r="L84" s="851">
        <f>N78*K84</f>
        <v>3119.0415874544778</v>
      </c>
      <c r="M84" s="852"/>
      <c r="N84" s="57"/>
    </row>
    <row r="85" spans="1:14" ht="15" thickBot="1">
      <c r="B85" s="97" t="s">
        <v>1058</v>
      </c>
      <c r="C85" s="98"/>
      <c r="D85" s="98"/>
      <c r="E85" s="98"/>
      <c r="F85" s="98"/>
      <c r="G85" s="98"/>
      <c r="H85" s="98"/>
      <c r="I85" s="99"/>
      <c r="J85" s="100"/>
      <c r="K85" s="314">
        <v>0.05</v>
      </c>
      <c r="L85" s="853">
        <f>N78*K85</f>
        <v>3119.0415874544778</v>
      </c>
      <c r="M85" s="854"/>
      <c r="N85" s="57"/>
    </row>
    <row r="86" spans="1:14" ht="15" thickBot="1">
      <c r="B86" s="816" t="s">
        <v>1037</v>
      </c>
      <c r="C86" s="817"/>
      <c r="D86" s="817"/>
      <c r="E86" s="817"/>
      <c r="F86" s="817"/>
      <c r="G86" s="817"/>
      <c r="H86" s="817"/>
      <c r="I86" s="817"/>
      <c r="J86" s="817"/>
      <c r="K86" s="817"/>
      <c r="L86" s="817"/>
      <c r="M86" s="818"/>
      <c r="N86" s="58">
        <f>L83+L84+L85</f>
        <v>18714.249524726867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81095.081273816424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108939.07758414766</v>
      </c>
      <c r="L36" s="279"/>
      <c r="M36" s="280">
        <v>30</v>
      </c>
      <c r="N36" s="281">
        <f>K36/M36</f>
        <v>3631.3025861382553</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172009.06986970684</v>
      </c>
      <c r="L37" s="279"/>
      <c r="M37" s="280">
        <v>30</v>
      </c>
      <c r="N37" s="281">
        <f>K37/M37</f>
        <v>5733.6356623235615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30</v>
      </c>
      <c r="N38" s="281">
        <f>K38/M38</f>
        <v>4044.7615191358323</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8.5112008676833337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13418.210968465333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34401.684754276954</v>
      </c>
      <c r="N48" s="281">
        <f>K48*M48</f>
        <v>43002.105942846189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43002.105942846189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3">
        <f>VLOOKUP(A59,TRANSPORTE!A5:D123,4,FALSE)</f>
        <v>720.65424911025718</v>
      </c>
      <c r="M59" s="904"/>
      <c r="N59" s="296">
        <f>K59*L59</f>
        <v>900.81781138782151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900.81781138782151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851.12008676833329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58172.254809467682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11634.450961893537</v>
      </c>
      <c r="M83" s="852"/>
      <c r="N83" s="57"/>
    </row>
    <row r="84" spans="1:14">
      <c r="B84" s="95" t="s">
        <v>1057</v>
      </c>
      <c r="C84" s="96"/>
      <c r="D84" s="96"/>
      <c r="E84" s="96"/>
      <c r="F84" s="96"/>
      <c r="G84" s="96"/>
      <c r="H84" s="96"/>
      <c r="I84" s="93"/>
      <c r="J84" s="94"/>
      <c r="K84" s="313">
        <v>0.05</v>
      </c>
      <c r="L84" s="851">
        <f>N78*K84</f>
        <v>2908.6127404733843</v>
      </c>
      <c r="M84" s="852"/>
      <c r="N84" s="57"/>
    </row>
    <row r="85" spans="1:14" ht="15" thickBot="1">
      <c r="B85" s="97" t="s">
        <v>1058</v>
      </c>
      <c r="C85" s="98"/>
      <c r="D85" s="98"/>
      <c r="E85" s="98"/>
      <c r="F85" s="98"/>
      <c r="G85" s="98"/>
      <c r="H85" s="98"/>
      <c r="I85" s="99"/>
      <c r="J85" s="100"/>
      <c r="K85" s="314">
        <v>0.05</v>
      </c>
      <c r="L85" s="853">
        <f>N78*K85</f>
        <v>2908.6127404733843</v>
      </c>
      <c r="M85" s="854"/>
      <c r="N85" s="57"/>
    </row>
    <row r="86" spans="1:14" ht="15" thickBot="1">
      <c r="B86" s="816" t="s">
        <v>1037</v>
      </c>
      <c r="C86" s="817"/>
      <c r="D86" s="817"/>
      <c r="E86" s="817"/>
      <c r="F86" s="817"/>
      <c r="G86" s="817"/>
      <c r="H86" s="817"/>
      <c r="I86" s="817"/>
      <c r="J86" s="817"/>
      <c r="K86" s="817"/>
      <c r="L86" s="817"/>
      <c r="M86" s="818"/>
      <c r="N86" s="58">
        <f>L83+L84+L85</f>
        <v>17451.676442840308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75623.931252307986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108939.07758414766</v>
      </c>
      <c r="L36" s="279"/>
      <c r="M36" s="280">
        <v>30</v>
      </c>
      <c r="N36" s="281">
        <f>K36/M36</f>
        <v>3631.3025861382553</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172009.06986970684</v>
      </c>
      <c r="L37" s="279"/>
      <c r="M37" s="280">
        <v>30</v>
      </c>
      <c r="N37" s="281">
        <f>K37/M37</f>
        <v>5733.6356623235615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30</v>
      </c>
      <c r="N38" s="281">
        <f>K38/M38</f>
        <v>4044.7615191358323</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8.5112008676833337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13418.210968465333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34401.684754276954</v>
      </c>
      <c r="N48" s="281">
        <f>K48*M48</f>
        <v>43002.105942846189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43002.105942846189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3">
        <f>VLOOKUP(A59,TRANSPORTE!A5:D123,4,FALSE)</f>
        <v>720.65424911025718</v>
      </c>
      <c r="M59" s="904"/>
      <c r="N59" s="296">
        <f>K59*L59</f>
        <v>900.81781138782151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900.81781138782151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851.12008676833329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58172.254809467682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11634.450961893537</v>
      </c>
      <c r="M83" s="852"/>
      <c r="N83" s="57"/>
    </row>
    <row r="84" spans="1:14">
      <c r="B84" s="95" t="s">
        <v>1057</v>
      </c>
      <c r="C84" s="96"/>
      <c r="D84" s="96"/>
      <c r="E84" s="96"/>
      <c r="F84" s="96"/>
      <c r="G84" s="96"/>
      <c r="H84" s="96"/>
      <c r="I84" s="93"/>
      <c r="J84" s="94"/>
      <c r="K84" s="313">
        <v>0.05</v>
      </c>
      <c r="L84" s="851">
        <f>N78*K84</f>
        <v>2908.6127404733843</v>
      </c>
      <c r="M84" s="852"/>
      <c r="N84" s="57"/>
    </row>
    <row r="85" spans="1:14" ht="15" thickBot="1">
      <c r="B85" s="97" t="s">
        <v>1058</v>
      </c>
      <c r="C85" s="98"/>
      <c r="D85" s="98"/>
      <c r="E85" s="98"/>
      <c r="F85" s="98"/>
      <c r="G85" s="98"/>
      <c r="H85" s="98"/>
      <c r="I85" s="99"/>
      <c r="J85" s="100"/>
      <c r="K85" s="314">
        <v>0.05</v>
      </c>
      <c r="L85" s="853">
        <f>N78*K85</f>
        <v>2908.6127404733843</v>
      </c>
      <c r="M85" s="854"/>
      <c r="N85" s="57"/>
    </row>
    <row r="86" spans="1:14" ht="15" thickBot="1">
      <c r="B86" s="816" t="s">
        <v>1037</v>
      </c>
      <c r="C86" s="817"/>
      <c r="D86" s="817"/>
      <c r="E86" s="817"/>
      <c r="F86" s="817"/>
      <c r="G86" s="817"/>
      <c r="H86" s="817"/>
      <c r="I86" s="817"/>
      <c r="J86" s="817"/>
      <c r="K86" s="817"/>
      <c r="L86" s="817"/>
      <c r="M86" s="818"/>
      <c r="N86" s="58">
        <f>L83+L84+L85</f>
        <v>17451.676442840308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75623.931252307986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172009.06986970684</v>
      </c>
      <c r="L37" s="279"/>
      <c r="M37" s="280">
        <v>45</v>
      </c>
      <c r="N37" s="281">
        <f>K37/M37</f>
        <v>3822.4237748823743</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45</v>
      </c>
      <c r="N38" s="281">
        <f>K38/M38</f>
        <v>2696.507679423888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8069.4558835605658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37768.546305974451</v>
      </c>
      <c r="N48" s="281">
        <f>K48*M48</f>
        <v>49099.110197766786</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517.17519091964311</v>
      </c>
      <c r="N49" s="281">
        <f>K49*M49</f>
        <v>46545.767182767879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95644.877380534657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105218.59717911745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21043.719435823492</v>
      </c>
      <c r="M83" s="852"/>
      <c r="N83" s="57"/>
    </row>
    <row r="84" spans="1:14">
      <c r="B84" s="95" t="s">
        <v>1057</v>
      </c>
      <c r="C84" s="96"/>
      <c r="D84" s="96"/>
      <c r="E84" s="96"/>
      <c r="F84" s="96"/>
      <c r="G84" s="96"/>
      <c r="H84" s="96"/>
      <c r="I84" s="93"/>
      <c r="J84" s="94"/>
      <c r="K84" s="313">
        <v>0.05</v>
      </c>
      <c r="L84" s="851">
        <f>N78*K84</f>
        <v>5260.929858955873</v>
      </c>
      <c r="M84" s="852"/>
      <c r="N84" s="57"/>
    </row>
    <row r="85" spans="1:14" ht="15" thickBot="1">
      <c r="B85" s="97" t="s">
        <v>1058</v>
      </c>
      <c r="C85" s="98"/>
      <c r="D85" s="98"/>
      <c r="E85" s="98"/>
      <c r="F85" s="98"/>
      <c r="G85" s="98"/>
      <c r="H85" s="98"/>
      <c r="I85" s="99"/>
      <c r="J85" s="100"/>
      <c r="K85" s="314">
        <v>0.05</v>
      </c>
      <c r="L85" s="853">
        <f>N78*K85</f>
        <v>5260.929858955873</v>
      </c>
      <c r="M85" s="854"/>
      <c r="N85" s="57"/>
    </row>
    <row r="86" spans="1:14" ht="15" thickBot="1">
      <c r="B86" s="816" t="s">
        <v>1037</v>
      </c>
      <c r="C86" s="817"/>
      <c r="D86" s="817"/>
      <c r="E86" s="817"/>
      <c r="F86" s="817"/>
      <c r="G86" s="817"/>
      <c r="H86" s="817"/>
      <c r="I86" s="817"/>
      <c r="J86" s="817"/>
      <c r="K86" s="817"/>
      <c r="L86" s="817"/>
      <c r="M86" s="818"/>
      <c r="N86" s="58">
        <f>L83+L84+L85</f>
        <v>31565.579153735242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136784.17633285269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172009.06986970684</v>
      </c>
      <c r="L37" s="279"/>
      <c r="M37" s="280">
        <v>45</v>
      </c>
      <c r="N37" s="281">
        <f>K37/M37</f>
        <v>3822.4237748823743</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45</v>
      </c>
      <c r="N38" s="281">
        <f>K38/M38</f>
        <v>2696.507679423888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8069.4558835605658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35365.382501695065</v>
      </c>
      <c r="N48" s="281">
        <f>K48*M48</f>
        <v>45974.99725220359</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517.17519091964311</v>
      </c>
      <c r="N49" s="281">
        <f>K49*M49</f>
        <v>46545.767182767879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92520.764434971468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102094.48423355426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20418.896846710853</v>
      </c>
      <c r="M83" s="852"/>
      <c r="N83" s="57"/>
    </row>
    <row r="84" spans="1:14">
      <c r="B84" s="95" t="s">
        <v>1057</v>
      </c>
      <c r="C84" s="96"/>
      <c r="D84" s="96"/>
      <c r="E84" s="96"/>
      <c r="F84" s="96"/>
      <c r="G84" s="96"/>
      <c r="H84" s="96"/>
      <c r="I84" s="93"/>
      <c r="J84" s="94"/>
      <c r="K84" s="313">
        <v>0.05</v>
      </c>
      <c r="L84" s="851">
        <f>N78*K84</f>
        <v>5104.7242116777134</v>
      </c>
      <c r="M84" s="852"/>
      <c r="N84" s="57"/>
    </row>
    <row r="85" spans="1:14" ht="15" thickBot="1">
      <c r="B85" s="97" t="s">
        <v>1058</v>
      </c>
      <c r="C85" s="98"/>
      <c r="D85" s="98"/>
      <c r="E85" s="98"/>
      <c r="F85" s="98"/>
      <c r="G85" s="98"/>
      <c r="H85" s="98"/>
      <c r="I85" s="99"/>
      <c r="J85" s="100"/>
      <c r="K85" s="314">
        <v>0.05</v>
      </c>
      <c r="L85" s="853">
        <f>N78*K85</f>
        <v>5104.7242116777134</v>
      </c>
      <c r="M85" s="854"/>
      <c r="N85" s="57"/>
    </row>
    <row r="86" spans="1:14" ht="15" thickBot="1">
      <c r="B86" s="816" t="s">
        <v>1037</v>
      </c>
      <c r="C86" s="817"/>
      <c r="D86" s="817"/>
      <c r="E86" s="817"/>
      <c r="F86" s="817"/>
      <c r="G86" s="817"/>
      <c r="H86" s="817"/>
      <c r="I86" s="817"/>
      <c r="J86" s="817"/>
      <c r="K86" s="817"/>
      <c r="L86" s="817"/>
      <c r="M86" s="818"/>
      <c r="N86" s="58">
        <f>L83+L84+L85</f>
        <v>30628.345270066278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132722.82950362054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172009.06986970684</v>
      </c>
      <c r="L37" s="279"/>
      <c r="M37" s="280">
        <v>45</v>
      </c>
      <c r="N37" s="281">
        <f>K37/M37</f>
        <v>3822.4237748823743</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45</v>
      </c>
      <c r="N38" s="281">
        <f>K38/M38</f>
        <v>2696.507679423888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8069.4558835605658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37768.546305974451</v>
      </c>
      <c r="N48" s="281">
        <f>K48*M48</f>
        <v>49099.110197766786</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517.17519091964311</v>
      </c>
      <c r="N49" s="281">
        <f>K49*M49</f>
        <v>46545.767182767879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95644.877380534657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105218.59717911745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21043.719435823492</v>
      </c>
      <c r="M83" s="852"/>
      <c r="N83" s="57"/>
    </row>
    <row r="84" spans="1:14">
      <c r="B84" s="95" t="s">
        <v>1057</v>
      </c>
      <c r="C84" s="96"/>
      <c r="D84" s="96"/>
      <c r="E84" s="96"/>
      <c r="F84" s="96"/>
      <c r="G84" s="96"/>
      <c r="H84" s="96"/>
      <c r="I84" s="93"/>
      <c r="J84" s="94"/>
      <c r="K84" s="313">
        <v>0.05</v>
      </c>
      <c r="L84" s="851">
        <f>N78*K84</f>
        <v>5260.929858955873</v>
      </c>
      <c r="M84" s="852"/>
      <c r="N84" s="57"/>
    </row>
    <row r="85" spans="1:14" ht="15" thickBot="1">
      <c r="B85" s="97" t="s">
        <v>1058</v>
      </c>
      <c r="C85" s="98"/>
      <c r="D85" s="98"/>
      <c r="E85" s="98"/>
      <c r="F85" s="98"/>
      <c r="G85" s="98"/>
      <c r="H85" s="98"/>
      <c r="I85" s="99"/>
      <c r="J85" s="100"/>
      <c r="K85" s="314">
        <v>0.05</v>
      </c>
      <c r="L85" s="853">
        <f>N78*K85</f>
        <v>5260.929858955873</v>
      </c>
      <c r="M85" s="854"/>
      <c r="N85" s="57"/>
    </row>
    <row r="86" spans="1:14" ht="15" thickBot="1">
      <c r="B86" s="816" t="s">
        <v>1037</v>
      </c>
      <c r="C86" s="817"/>
      <c r="D86" s="817"/>
      <c r="E86" s="817"/>
      <c r="F86" s="817"/>
      <c r="G86" s="817"/>
      <c r="H86" s="817"/>
      <c r="I86" s="817"/>
      <c r="J86" s="817"/>
      <c r="K86" s="817"/>
      <c r="L86" s="817"/>
      <c r="M86" s="818"/>
      <c r="N86" s="58">
        <f>L83+L84+L85</f>
        <v>31565.579153735242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136784.17633285269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172009.06986970684</v>
      </c>
      <c r="L37" s="279"/>
      <c r="M37" s="280">
        <v>45</v>
      </c>
      <c r="N37" s="281">
        <f>K37/M37</f>
        <v>3822.4237748823743</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45</v>
      </c>
      <c r="N38" s="281">
        <f>K38/M38</f>
        <v>2696.507679423888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8069.4558835605658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35365.382501695065</v>
      </c>
      <c r="N48" s="281">
        <f>K48*M48</f>
        <v>45974.99725220359</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517.17519091964311</v>
      </c>
      <c r="N49" s="281">
        <f>K49*M49</f>
        <v>46545.767182767879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92520.764434971468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102094.48423355426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20418.896846710853</v>
      </c>
      <c r="M83" s="852"/>
      <c r="N83" s="57"/>
    </row>
    <row r="84" spans="1:14">
      <c r="B84" s="95" t="s">
        <v>1057</v>
      </c>
      <c r="C84" s="96"/>
      <c r="D84" s="96"/>
      <c r="E84" s="96"/>
      <c r="F84" s="96"/>
      <c r="G84" s="96"/>
      <c r="H84" s="96"/>
      <c r="I84" s="93"/>
      <c r="J84" s="94"/>
      <c r="K84" s="313">
        <v>0.05</v>
      </c>
      <c r="L84" s="851">
        <f>N78*K84</f>
        <v>5104.7242116777134</v>
      </c>
      <c r="M84" s="852"/>
      <c r="N84" s="57"/>
    </row>
    <row r="85" spans="1:14" ht="15" thickBot="1">
      <c r="B85" s="97" t="s">
        <v>1058</v>
      </c>
      <c r="C85" s="98"/>
      <c r="D85" s="98"/>
      <c r="E85" s="98"/>
      <c r="F85" s="98"/>
      <c r="G85" s="98"/>
      <c r="H85" s="98"/>
      <c r="I85" s="99"/>
      <c r="J85" s="100"/>
      <c r="K85" s="314">
        <v>0.05</v>
      </c>
      <c r="L85" s="853">
        <f>N78*K85</f>
        <v>5104.7242116777134</v>
      </c>
      <c r="M85" s="854"/>
      <c r="N85" s="57"/>
    </row>
    <row r="86" spans="1:14" ht="15" thickBot="1">
      <c r="B86" s="816" t="s">
        <v>1037</v>
      </c>
      <c r="C86" s="817"/>
      <c r="D86" s="817"/>
      <c r="E86" s="817"/>
      <c r="F86" s="817"/>
      <c r="G86" s="817"/>
      <c r="H86" s="817"/>
      <c r="I86" s="817"/>
      <c r="J86" s="817"/>
      <c r="K86" s="817"/>
      <c r="L86" s="817"/>
      <c r="M86" s="818"/>
      <c r="N86" s="58">
        <f>L83+L84+L85</f>
        <v>30628.345270066278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132722.82950362054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172009.06986970684</v>
      </c>
      <c r="L37" s="279"/>
      <c r="M37" s="280">
        <v>45</v>
      </c>
      <c r="N37" s="281">
        <f>K37/M37</f>
        <v>3822.4237748823743</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45</v>
      </c>
      <c r="N38" s="281">
        <f>K38/M38</f>
        <v>2696.507679423888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8069.4558835605658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37768.546305974451</v>
      </c>
      <c r="N48" s="281">
        <f>K48*M48</f>
        <v>49099.110197766786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49099.110197766786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58672.829996349574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11734.565999269915</v>
      </c>
      <c r="M83" s="852"/>
      <c r="N83" s="57"/>
    </row>
    <row r="84" spans="1:14">
      <c r="B84" s="95" t="s">
        <v>1057</v>
      </c>
      <c r="C84" s="96"/>
      <c r="D84" s="96"/>
      <c r="E84" s="96"/>
      <c r="F84" s="96"/>
      <c r="G84" s="96"/>
      <c r="H84" s="96"/>
      <c r="I84" s="93"/>
      <c r="J84" s="94"/>
      <c r="K84" s="313">
        <v>0.05</v>
      </c>
      <c r="L84" s="851">
        <f>N78*K84</f>
        <v>2933.6414998174787</v>
      </c>
      <c r="M84" s="852"/>
      <c r="N84" s="57"/>
    </row>
    <row r="85" spans="1:14" ht="15" thickBot="1">
      <c r="B85" s="97" t="s">
        <v>1058</v>
      </c>
      <c r="C85" s="98"/>
      <c r="D85" s="98"/>
      <c r="E85" s="98"/>
      <c r="F85" s="98"/>
      <c r="G85" s="98"/>
      <c r="H85" s="98"/>
      <c r="I85" s="99"/>
      <c r="J85" s="100"/>
      <c r="K85" s="314">
        <v>0.05</v>
      </c>
      <c r="L85" s="853">
        <f>N78*K85</f>
        <v>2933.6414998174787</v>
      </c>
      <c r="M85" s="854"/>
      <c r="N85" s="57"/>
    </row>
    <row r="86" spans="1:14" ht="15" thickBot="1">
      <c r="B86" s="816" t="s">
        <v>1037</v>
      </c>
      <c r="C86" s="817"/>
      <c r="D86" s="817"/>
      <c r="E86" s="817"/>
      <c r="F86" s="817"/>
      <c r="G86" s="817"/>
      <c r="H86" s="817"/>
      <c r="I86" s="817"/>
      <c r="J86" s="817"/>
      <c r="K86" s="817"/>
      <c r="L86" s="817"/>
      <c r="M86" s="818"/>
      <c r="N86" s="58">
        <f>L83+L84+L85</f>
        <v>17601.848998904872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76274.67899525445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172009.06986970684</v>
      </c>
      <c r="L37" s="279"/>
      <c r="M37" s="280">
        <v>45</v>
      </c>
      <c r="N37" s="281">
        <f>K37/M37</f>
        <v>3822.4237748823743</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45</v>
      </c>
      <c r="N38" s="281">
        <f>K38/M38</f>
        <v>2696.507679423888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8069.4558835605658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35365.382501695065</v>
      </c>
      <c r="N48" s="281">
        <f>K48*M48</f>
        <v>45974.99725220359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45974.99725220359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55548.717050786378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11109.743410157276</v>
      </c>
      <c r="M83" s="852"/>
      <c r="N83" s="57"/>
    </row>
    <row r="84" spans="1:14">
      <c r="B84" s="95" t="s">
        <v>1057</v>
      </c>
      <c r="C84" s="96"/>
      <c r="D84" s="96"/>
      <c r="E84" s="96"/>
      <c r="F84" s="96"/>
      <c r="G84" s="96"/>
      <c r="H84" s="96"/>
      <c r="I84" s="93"/>
      <c r="J84" s="94"/>
      <c r="K84" s="313">
        <v>0.05</v>
      </c>
      <c r="L84" s="851">
        <f>N78*K84</f>
        <v>2777.4358525393191</v>
      </c>
      <c r="M84" s="852"/>
      <c r="N84" s="57"/>
    </row>
    <row r="85" spans="1:14" ht="15" thickBot="1">
      <c r="B85" s="97" t="s">
        <v>1058</v>
      </c>
      <c r="C85" s="98"/>
      <c r="D85" s="98"/>
      <c r="E85" s="98"/>
      <c r="F85" s="98"/>
      <c r="G85" s="98"/>
      <c r="H85" s="98"/>
      <c r="I85" s="99"/>
      <c r="J85" s="100"/>
      <c r="K85" s="314">
        <v>0.05</v>
      </c>
      <c r="L85" s="853">
        <f>N78*K85</f>
        <v>2777.4358525393191</v>
      </c>
      <c r="M85" s="854"/>
      <c r="N85" s="57"/>
    </row>
    <row r="86" spans="1:14" ht="15" thickBot="1">
      <c r="B86" s="816" t="s">
        <v>1037</v>
      </c>
      <c r="C86" s="817"/>
      <c r="D86" s="817"/>
      <c r="E86" s="817"/>
      <c r="F86" s="817"/>
      <c r="G86" s="817"/>
      <c r="H86" s="817"/>
      <c r="I86" s="817"/>
      <c r="J86" s="817"/>
      <c r="K86" s="817"/>
      <c r="L86" s="817"/>
      <c r="M86" s="818"/>
      <c r="N86" s="58">
        <f>L83+L84+L85</f>
        <v>16664.615115235913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72213.332166022286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172009.06986970684</v>
      </c>
      <c r="L37" s="279"/>
      <c r="M37" s="280">
        <v>45</v>
      </c>
      <c r="N37" s="281">
        <f>K37/M37</f>
        <v>3822.4237748823743</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45</v>
      </c>
      <c r="N38" s="281">
        <f>K38/M38</f>
        <v>2696.507679423888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8069.4558835605658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37768.546305974451</v>
      </c>
      <c r="N48" s="281">
        <f>K48*M48</f>
        <v>49099.110197766786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49099.110197766786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58672.829996349574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11734.565999269915</v>
      </c>
      <c r="M83" s="852"/>
      <c r="N83" s="57"/>
    </row>
    <row r="84" spans="1:14">
      <c r="B84" s="95" t="s">
        <v>1057</v>
      </c>
      <c r="C84" s="96"/>
      <c r="D84" s="96"/>
      <c r="E84" s="96"/>
      <c r="F84" s="96"/>
      <c r="G84" s="96"/>
      <c r="H84" s="96"/>
      <c r="I84" s="93"/>
      <c r="J84" s="94"/>
      <c r="K84" s="313">
        <v>0.05</v>
      </c>
      <c r="L84" s="851">
        <f>N78*K84</f>
        <v>2933.6414998174787</v>
      </c>
      <c r="M84" s="852"/>
      <c r="N84" s="57"/>
    </row>
    <row r="85" spans="1:14" ht="15" thickBot="1">
      <c r="B85" s="97" t="s">
        <v>1058</v>
      </c>
      <c r="C85" s="98"/>
      <c r="D85" s="98"/>
      <c r="E85" s="98"/>
      <c r="F85" s="98"/>
      <c r="G85" s="98"/>
      <c r="H85" s="98"/>
      <c r="I85" s="99"/>
      <c r="J85" s="100"/>
      <c r="K85" s="314">
        <v>0.05</v>
      </c>
      <c r="L85" s="853">
        <f>N78*K85</f>
        <v>2933.6414998174787</v>
      </c>
      <c r="M85" s="854"/>
      <c r="N85" s="57"/>
    </row>
    <row r="86" spans="1:14" ht="15" thickBot="1">
      <c r="B86" s="816" t="s">
        <v>1037</v>
      </c>
      <c r="C86" s="817"/>
      <c r="D86" s="817"/>
      <c r="E86" s="817"/>
      <c r="F86" s="817"/>
      <c r="G86" s="817"/>
      <c r="H86" s="817"/>
      <c r="I86" s="817"/>
      <c r="J86" s="817"/>
      <c r="K86" s="817"/>
      <c r="L86" s="817"/>
      <c r="M86" s="818"/>
      <c r="N86" s="58">
        <f>L83+L84+L85</f>
        <v>17601.848998904872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76274.67899525445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172009.06986970684</v>
      </c>
      <c r="L37" s="279"/>
      <c r="M37" s="280">
        <v>45</v>
      </c>
      <c r="N37" s="281">
        <f>K37/M37</f>
        <v>3822.4237748823743</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45</v>
      </c>
      <c r="N38" s="281">
        <f>K38/M38</f>
        <v>2696.507679423888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8069.4558835605658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35365.382501695065</v>
      </c>
      <c r="N48" s="281">
        <f>K48*M48</f>
        <v>45974.99725220359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45974.99725220359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55548.717050786378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11109.743410157276</v>
      </c>
      <c r="M83" s="852"/>
      <c r="N83" s="57"/>
    </row>
    <row r="84" spans="1:14">
      <c r="B84" s="95" t="s">
        <v>1057</v>
      </c>
      <c r="C84" s="96"/>
      <c r="D84" s="96"/>
      <c r="E84" s="96"/>
      <c r="F84" s="96"/>
      <c r="G84" s="96"/>
      <c r="H84" s="96"/>
      <c r="I84" s="93"/>
      <c r="J84" s="94"/>
      <c r="K84" s="313">
        <v>0.05</v>
      </c>
      <c r="L84" s="851">
        <f>N78*K84</f>
        <v>2777.4358525393191</v>
      </c>
      <c r="M84" s="852"/>
      <c r="N84" s="57"/>
    </row>
    <row r="85" spans="1:14" ht="15" thickBot="1">
      <c r="B85" s="97" t="s">
        <v>1058</v>
      </c>
      <c r="C85" s="98"/>
      <c r="D85" s="98"/>
      <c r="E85" s="98"/>
      <c r="F85" s="98"/>
      <c r="G85" s="98"/>
      <c r="H85" s="98"/>
      <c r="I85" s="99"/>
      <c r="J85" s="100"/>
      <c r="K85" s="314">
        <v>0.05</v>
      </c>
      <c r="L85" s="853">
        <f>N78*K85</f>
        <v>2777.4358525393191</v>
      </c>
      <c r="M85" s="854"/>
      <c r="N85" s="57"/>
    </row>
    <row r="86" spans="1:14" ht="15" thickBot="1">
      <c r="B86" s="816" t="s">
        <v>1037</v>
      </c>
      <c r="C86" s="817"/>
      <c r="D86" s="817"/>
      <c r="E86" s="817"/>
      <c r="F86" s="817"/>
      <c r="G86" s="817"/>
      <c r="H86" s="817"/>
      <c r="I86" s="817"/>
      <c r="J86" s="817"/>
      <c r="K86" s="817"/>
      <c r="L86" s="817"/>
      <c r="M86" s="818"/>
      <c r="N86" s="58">
        <f>L83+L84+L85</f>
        <v>16664.615115235913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72213.332166022286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517.17519091964311</v>
      </c>
      <c r="N48" s="281">
        <f>K48*M48</f>
        <v>517.17519091964311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517.17519091964311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816" t="s">
        <v>1037</v>
      </c>
      <c r="C76" s="817"/>
      <c r="D76" s="817"/>
      <c r="E76" s="817"/>
      <c r="F76" s="817"/>
      <c r="G76" s="817"/>
      <c r="H76" s="817"/>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517.17519091964311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103.43503818392863</v>
      </c>
      <c r="M83" s="852"/>
      <c r="N83" s="57"/>
    </row>
    <row r="84" spans="1:14">
      <c r="B84" s="95" t="s">
        <v>1057</v>
      </c>
      <c r="C84" s="96"/>
      <c r="D84" s="96"/>
      <c r="E84" s="96"/>
      <c r="F84" s="96"/>
      <c r="G84" s="96"/>
      <c r="H84" s="96"/>
      <c r="I84" s="93"/>
      <c r="J84" s="94"/>
      <c r="K84" s="313">
        <v>0.05</v>
      </c>
      <c r="L84" s="851">
        <f>N78*K84</f>
        <v>25.858759545982156</v>
      </c>
      <c r="M84" s="852"/>
      <c r="N84" s="57"/>
    </row>
    <row r="85" spans="1:14" ht="15" thickBot="1">
      <c r="B85" s="97" t="s">
        <v>1058</v>
      </c>
      <c r="C85" s="98"/>
      <c r="D85" s="98"/>
      <c r="E85" s="98"/>
      <c r="F85" s="98"/>
      <c r="G85" s="98"/>
      <c r="H85" s="98"/>
      <c r="I85" s="99"/>
      <c r="J85" s="100"/>
      <c r="K85" s="314">
        <v>0.05</v>
      </c>
      <c r="L85" s="853">
        <f>N78*K85</f>
        <v>25.858759545982156</v>
      </c>
      <c r="M85" s="854"/>
      <c r="N85" s="57"/>
    </row>
    <row r="86" spans="1:14" ht="15" thickBot="1">
      <c r="B86" s="816" t="s">
        <v>1037</v>
      </c>
      <c r="C86" s="817"/>
      <c r="D86" s="817"/>
      <c r="E86" s="817"/>
      <c r="F86" s="817"/>
      <c r="G86" s="817"/>
      <c r="H86" s="817"/>
      <c r="I86" s="817"/>
      <c r="J86" s="817"/>
      <c r="K86" s="817"/>
      <c r="L86" s="817"/>
      <c r="M86" s="818"/>
      <c r="N86" s="58">
        <f>L83+L84+L85</f>
        <v>155.15255727589295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672.32774819553606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172009.06986970684</v>
      </c>
      <c r="L37" s="279"/>
      <c r="M37" s="280">
        <v>45</v>
      </c>
      <c r="N37" s="281">
        <f>K37/M37</f>
        <v>3822.4237748823743</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45</v>
      </c>
      <c r="N38" s="281">
        <f>K38/M38</f>
        <v>2696.507679423888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8069.4558835605658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35365.382501695065</v>
      </c>
      <c r="N48" s="281">
        <f>K48*M48</f>
        <v>45974.99725220359</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517.17519091964311</v>
      </c>
      <c r="N49" s="281">
        <f>K49*M49</f>
        <v>46545.767182767879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92520.764434971468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102094.48423355426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20418.896846710853</v>
      </c>
      <c r="M83" s="852"/>
      <c r="N83" s="57"/>
    </row>
    <row r="84" spans="1:14">
      <c r="B84" s="95" t="s">
        <v>1057</v>
      </c>
      <c r="C84" s="96"/>
      <c r="D84" s="96"/>
      <c r="E84" s="96"/>
      <c r="F84" s="96"/>
      <c r="G84" s="96"/>
      <c r="H84" s="96"/>
      <c r="I84" s="93"/>
      <c r="J84" s="94"/>
      <c r="K84" s="313">
        <v>0.05</v>
      </c>
      <c r="L84" s="851">
        <f>N78*K84</f>
        <v>5104.7242116777134</v>
      </c>
      <c r="M84" s="852"/>
      <c r="N84" s="57"/>
    </row>
    <row r="85" spans="1:14" ht="15" thickBot="1">
      <c r="B85" s="97" t="s">
        <v>1058</v>
      </c>
      <c r="C85" s="98"/>
      <c r="D85" s="98"/>
      <c r="E85" s="98"/>
      <c r="F85" s="98"/>
      <c r="G85" s="98"/>
      <c r="H85" s="98"/>
      <c r="I85" s="99"/>
      <c r="J85" s="100"/>
      <c r="K85" s="314">
        <v>0.05</v>
      </c>
      <c r="L85" s="853">
        <f>N78*K85</f>
        <v>5104.7242116777134</v>
      </c>
      <c r="M85" s="854"/>
      <c r="N85" s="57"/>
    </row>
    <row r="86" spans="1:14" ht="15" thickBot="1">
      <c r="B86" s="816" t="s">
        <v>1037</v>
      </c>
      <c r="C86" s="817"/>
      <c r="D86" s="817"/>
      <c r="E86" s="817"/>
      <c r="F86" s="817"/>
      <c r="G86" s="817"/>
      <c r="H86" s="817"/>
      <c r="I86" s="817"/>
      <c r="J86" s="817"/>
      <c r="K86" s="817"/>
      <c r="L86" s="817"/>
      <c r="M86" s="818"/>
      <c r="N86" s="58">
        <f>L83+L84+L85</f>
        <v>30628.345270066278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132722.82950362054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172009.06986970684</v>
      </c>
      <c r="L37" s="279"/>
      <c r="M37" s="280">
        <v>45</v>
      </c>
      <c r="N37" s="281">
        <f>K37/M37</f>
        <v>3822.4237748823743</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45</v>
      </c>
      <c r="N38" s="281">
        <f>K38/M38</f>
        <v>2696.507679423888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8069.4558835605658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35365.382501695065</v>
      </c>
      <c r="N48" s="281">
        <f>K48*M48</f>
        <v>45974.99725220359</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517.17519091964311</v>
      </c>
      <c r="N49" s="281">
        <f>K49*M49</f>
        <v>46545.767182767879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92520.764434971468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102094.48423355426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20418.896846710853</v>
      </c>
      <c r="M83" s="852"/>
      <c r="N83" s="57"/>
    </row>
    <row r="84" spans="1:14">
      <c r="B84" s="95" t="s">
        <v>1057</v>
      </c>
      <c r="C84" s="96"/>
      <c r="D84" s="96"/>
      <c r="E84" s="96"/>
      <c r="F84" s="96"/>
      <c r="G84" s="96"/>
      <c r="H84" s="96"/>
      <c r="I84" s="93"/>
      <c r="J84" s="94"/>
      <c r="K84" s="313">
        <v>0.05</v>
      </c>
      <c r="L84" s="851">
        <f>N78*K84</f>
        <v>5104.7242116777134</v>
      </c>
      <c r="M84" s="852"/>
      <c r="N84" s="57"/>
    </row>
    <row r="85" spans="1:14" ht="15" thickBot="1">
      <c r="B85" s="97" t="s">
        <v>1058</v>
      </c>
      <c r="C85" s="98"/>
      <c r="D85" s="98"/>
      <c r="E85" s="98"/>
      <c r="F85" s="98"/>
      <c r="G85" s="98"/>
      <c r="H85" s="98"/>
      <c r="I85" s="99"/>
      <c r="J85" s="100"/>
      <c r="K85" s="314">
        <v>0.05</v>
      </c>
      <c r="L85" s="853">
        <f>N78*K85</f>
        <v>5104.7242116777134</v>
      </c>
      <c r="M85" s="854"/>
      <c r="N85" s="57"/>
    </row>
    <row r="86" spans="1:14" ht="15" thickBot="1">
      <c r="B86" s="816" t="s">
        <v>1037</v>
      </c>
      <c r="C86" s="817"/>
      <c r="D86" s="817"/>
      <c r="E86" s="817"/>
      <c r="F86" s="817"/>
      <c r="G86" s="817"/>
      <c r="H86" s="817"/>
      <c r="I86" s="817"/>
      <c r="J86" s="817"/>
      <c r="K86" s="817"/>
      <c r="L86" s="817"/>
      <c r="M86" s="818"/>
      <c r="N86" s="58">
        <f>L83+L84+L85</f>
        <v>30628.345270066278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132722.82950362054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172009.06986970684</v>
      </c>
      <c r="L37" s="279"/>
      <c r="M37" s="280">
        <v>45</v>
      </c>
      <c r="N37" s="281">
        <f>K37/M37</f>
        <v>3822.4237748823743</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45</v>
      </c>
      <c r="N38" s="281">
        <f>K38/M38</f>
        <v>2696.507679423888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8069.4558835605658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35365.382501695065</v>
      </c>
      <c r="N48" s="281">
        <f>K48*M48</f>
        <v>45974.99725220359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45974.99725220359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55548.717050786378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11109.743410157276</v>
      </c>
      <c r="M83" s="852"/>
      <c r="N83" s="57"/>
    </row>
    <row r="84" spans="1:14">
      <c r="B84" s="95" t="s">
        <v>1057</v>
      </c>
      <c r="C84" s="96"/>
      <c r="D84" s="96"/>
      <c r="E84" s="96"/>
      <c r="F84" s="96"/>
      <c r="G84" s="96"/>
      <c r="H84" s="96"/>
      <c r="I84" s="93"/>
      <c r="J84" s="94"/>
      <c r="K84" s="313">
        <v>0.05</v>
      </c>
      <c r="L84" s="851">
        <f>N78*K84</f>
        <v>2777.4358525393191</v>
      </c>
      <c r="M84" s="852"/>
      <c r="N84" s="57"/>
    </row>
    <row r="85" spans="1:14" ht="15" thickBot="1">
      <c r="B85" s="97" t="s">
        <v>1058</v>
      </c>
      <c r="C85" s="98"/>
      <c r="D85" s="98"/>
      <c r="E85" s="98"/>
      <c r="F85" s="98"/>
      <c r="G85" s="98"/>
      <c r="H85" s="98"/>
      <c r="I85" s="99"/>
      <c r="J85" s="100"/>
      <c r="K85" s="314">
        <v>0.05</v>
      </c>
      <c r="L85" s="853">
        <f>N78*K85</f>
        <v>2777.4358525393191</v>
      </c>
      <c r="M85" s="854"/>
      <c r="N85" s="57"/>
    </row>
    <row r="86" spans="1:14" ht="15" thickBot="1">
      <c r="B86" s="816" t="s">
        <v>1037</v>
      </c>
      <c r="C86" s="817"/>
      <c r="D86" s="817"/>
      <c r="E86" s="817"/>
      <c r="F86" s="817"/>
      <c r="G86" s="817"/>
      <c r="H86" s="817"/>
      <c r="I86" s="817"/>
      <c r="J86" s="817"/>
      <c r="K86" s="817"/>
      <c r="L86" s="817"/>
      <c r="M86" s="818"/>
      <c r="N86" s="58">
        <f>L83+L84+L85</f>
        <v>16664.615115235913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72213.332166022286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172009.06986970684</v>
      </c>
      <c r="L37" s="279"/>
      <c r="M37" s="280">
        <v>45</v>
      </c>
      <c r="N37" s="281">
        <f>K37/M37</f>
        <v>3822.4237748823743</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121342.84557407496</v>
      </c>
      <c r="L38" s="279"/>
      <c r="M38" s="280">
        <v>45</v>
      </c>
      <c r="N38" s="281">
        <f>K38/M38</f>
        <v>2696.507679423888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8069.4558835605658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35365.382501695065</v>
      </c>
      <c r="N48" s="281">
        <f>K48*M48</f>
        <v>45974.99725220359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45974.99725220359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720.65424911025718</v>
      </c>
      <c r="M59" s="904"/>
      <c r="N59" s="296">
        <f>K59*L59</f>
        <v>936.85052384333437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55548.717050786378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11109.743410157276</v>
      </c>
      <c r="M83" s="852"/>
      <c r="N83" s="57"/>
    </row>
    <row r="84" spans="1:14">
      <c r="B84" s="95" t="s">
        <v>1057</v>
      </c>
      <c r="C84" s="96"/>
      <c r="D84" s="96"/>
      <c r="E84" s="96"/>
      <c r="F84" s="96"/>
      <c r="G84" s="96"/>
      <c r="H84" s="96"/>
      <c r="I84" s="93"/>
      <c r="J84" s="94"/>
      <c r="K84" s="313">
        <v>0.05</v>
      </c>
      <c r="L84" s="851">
        <f>N78*K84</f>
        <v>2777.4358525393191</v>
      </c>
      <c r="M84" s="852"/>
      <c r="N84" s="57"/>
    </row>
    <row r="85" spans="1:14" ht="15" thickBot="1">
      <c r="B85" s="97" t="s">
        <v>1058</v>
      </c>
      <c r="C85" s="98"/>
      <c r="D85" s="98"/>
      <c r="E85" s="98"/>
      <c r="F85" s="98"/>
      <c r="G85" s="98"/>
      <c r="H85" s="98"/>
      <c r="I85" s="99"/>
      <c r="J85" s="100"/>
      <c r="K85" s="314">
        <v>0.05</v>
      </c>
      <c r="L85" s="853">
        <f>N78*K85</f>
        <v>2777.4358525393191</v>
      </c>
      <c r="M85" s="854"/>
      <c r="N85" s="57"/>
    </row>
    <row r="86" spans="1:14" ht="15" thickBot="1">
      <c r="B86" s="816" t="s">
        <v>1037</v>
      </c>
      <c r="C86" s="817"/>
      <c r="D86" s="817"/>
      <c r="E86" s="817"/>
      <c r="F86" s="817"/>
      <c r="G86" s="817"/>
      <c r="H86" s="817"/>
      <c r="I86" s="817"/>
      <c r="J86" s="817"/>
      <c r="K86" s="817"/>
      <c r="L86" s="817"/>
      <c r="M86" s="818"/>
      <c r="N86" s="58">
        <f>L83+L84+L85</f>
        <v>16664.615115235913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72213.332166022286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517.17519091964311</v>
      </c>
      <c r="N48" s="281">
        <f>K48*M48</f>
        <v>517.17519091964311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517.17519091964311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816" t="s">
        <v>1037</v>
      </c>
      <c r="C76" s="817"/>
      <c r="D76" s="817"/>
      <c r="E76" s="817"/>
      <c r="F76" s="817"/>
      <c r="G76" s="817"/>
      <c r="H76" s="817"/>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517.17519091964311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103.43503818392863</v>
      </c>
      <c r="M83" s="852"/>
      <c r="N83" s="57"/>
    </row>
    <row r="84" spans="1:14">
      <c r="B84" s="95" t="s">
        <v>1057</v>
      </c>
      <c r="C84" s="96"/>
      <c r="D84" s="96"/>
      <c r="E84" s="96"/>
      <c r="F84" s="96"/>
      <c r="G84" s="96"/>
      <c r="H84" s="96"/>
      <c r="I84" s="93"/>
      <c r="J84" s="94"/>
      <c r="K84" s="313">
        <v>0.05</v>
      </c>
      <c r="L84" s="851">
        <f>N78*K84</f>
        <v>25.858759545982156</v>
      </c>
      <c r="M84" s="852"/>
      <c r="N84" s="57"/>
    </row>
    <row r="85" spans="1:14" ht="15" thickBot="1">
      <c r="B85" s="97" t="s">
        <v>1058</v>
      </c>
      <c r="C85" s="98"/>
      <c r="D85" s="98"/>
      <c r="E85" s="98"/>
      <c r="F85" s="98"/>
      <c r="G85" s="98"/>
      <c r="H85" s="98"/>
      <c r="I85" s="99"/>
      <c r="J85" s="100"/>
      <c r="K85" s="314">
        <v>0.05</v>
      </c>
      <c r="L85" s="853">
        <f>N78*K85</f>
        <v>25.858759545982156</v>
      </c>
      <c r="M85" s="854"/>
      <c r="N85" s="57"/>
    </row>
    <row r="86" spans="1:14" ht="15" thickBot="1">
      <c r="B86" s="816" t="s">
        <v>1037</v>
      </c>
      <c r="C86" s="817"/>
      <c r="D86" s="817"/>
      <c r="E86" s="817"/>
      <c r="F86" s="817"/>
      <c r="G86" s="817"/>
      <c r="H86" s="817"/>
      <c r="I86" s="817"/>
      <c r="J86" s="817"/>
      <c r="K86" s="817"/>
      <c r="L86" s="817"/>
      <c r="M86" s="818"/>
      <c r="N86" s="58">
        <f>L83+L84+L85</f>
        <v>155.15255727589295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672.32774819553606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461"/>
      <c r="L30" s="792" t="s">
        <v>1029</v>
      </c>
      <c r="M30" s="793"/>
      <c r="N30" s="77" t="s">
        <v>1030</v>
      </c>
    </row>
    <row r="31" spans="1:14" ht="1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1091.3296642976327</v>
      </c>
      <c r="N48" s="281">
        <f>K48*M48</f>
        <v>1091.3296642976327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1091.3296642976327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1091.3296642976327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218.26593285952654</v>
      </c>
      <c r="M83" s="852"/>
      <c r="N83" s="57"/>
    </row>
    <row r="84" spans="1:14">
      <c r="B84" s="95" t="s">
        <v>1057</v>
      </c>
      <c r="C84" s="96"/>
      <c r="D84" s="96"/>
      <c r="E84" s="96"/>
      <c r="F84" s="96"/>
      <c r="G84" s="96"/>
      <c r="H84" s="96"/>
      <c r="I84" s="93"/>
      <c r="J84" s="94"/>
      <c r="K84" s="313">
        <v>0.05</v>
      </c>
      <c r="L84" s="851">
        <f>N78*K84</f>
        <v>54.566483214881636</v>
      </c>
      <c r="M84" s="852"/>
      <c r="N84" s="57"/>
    </row>
    <row r="85" spans="1:14" ht="15" thickBot="1">
      <c r="B85" s="97" t="s">
        <v>1058</v>
      </c>
      <c r="C85" s="98"/>
      <c r="D85" s="98"/>
      <c r="E85" s="98"/>
      <c r="F85" s="98"/>
      <c r="G85" s="98"/>
      <c r="H85" s="98"/>
      <c r="I85" s="99"/>
      <c r="J85" s="100"/>
      <c r="K85" s="314">
        <v>0.05</v>
      </c>
      <c r="L85" s="853">
        <f>N78*K85</f>
        <v>54.566483214881636</v>
      </c>
      <c r="M85" s="854"/>
      <c r="N85" s="57"/>
    </row>
    <row r="86" spans="1:14" ht="15" thickBot="1">
      <c r="B86" s="816" t="s">
        <v>1037</v>
      </c>
      <c r="C86" s="817"/>
      <c r="D86" s="817"/>
      <c r="E86" s="817"/>
      <c r="F86" s="817"/>
      <c r="G86" s="817"/>
      <c r="H86" s="817"/>
      <c r="I86" s="817"/>
      <c r="J86" s="817"/>
      <c r="K86" s="817"/>
      <c r="L86" s="817"/>
      <c r="M86" s="818"/>
      <c r="N86" s="58">
        <f>L83+L84+L85</f>
        <v>327.39889928928983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1418.7285635869225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1556.8739942273105</v>
      </c>
      <c r="N48" s="281">
        <f>K48*M48</f>
        <v>1556.8739942273105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1556.8739942273105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1556.8739942273105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311.37479884546212</v>
      </c>
      <c r="M83" s="852"/>
      <c r="N83" s="57"/>
    </row>
    <row r="84" spans="1:14">
      <c r="B84" s="95" t="s">
        <v>1057</v>
      </c>
      <c r="C84" s="96"/>
      <c r="D84" s="96"/>
      <c r="E84" s="96"/>
      <c r="F84" s="96"/>
      <c r="G84" s="96"/>
      <c r="H84" s="96"/>
      <c r="I84" s="93"/>
      <c r="J84" s="94"/>
      <c r="K84" s="313">
        <v>0.05</v>
      </c>
      <c r="L84" s="851">
        <f>N78*K84</f>
        <v>77.843699711365531</v>
      </c>
      <c r="M84" s="852"/>
      <c r="N84" s="57"/>
    </row>
    <row r="85" spans="1:14" ht="15" thickBot="1">
      <c r="B85" s="97" t="s">
        <v>1058</v>
      </c>
      <c r="C85" s="98"/>
      <c r="D85" s="98"/>
      <c r="E85" s="98"/>
      <c r="F85" s="98"/>
      <c r="G85" s="98"/>
      <c r="H85" s="98"/>
      <c r="I85" s="99"/>
      <c r="J85" s="100"/>
      <c r="K85" s="314">
        <v>0.05</v>
      </c>
      <c r="L85" s="853">
        <f>N78*K85</f>
        <v>77.843699711365531</v>
      </c>
      <c r="M85" s="854"/>
      <c r="N85" s="57"/>
    </row>
    <row r="86" spans="1:14" ht="15" thickBot="1">
      <c r="B86" s="816" t="s">
        <v>1037</v>
      </c>
      <c r="C86" s="817"/>
      <c r="D86" s="817"/>
      <c r="E86" s="817"/>
      <c r="F86" s="817"/>
      <c r="G86" s="817"/>
      <c r="H86" s="817"/>
      <c r="I86" s="817"/>
      <c r="J86" s="817"/>
      <c r="K86" s="817"/>
      <c r="L86" s="817"/>
      <c r="M86" s="818"/>
      <c r="N86" s="58">
        <f>L83+L84+L85</f>
        <v>467.06219826819313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2023.9361924955037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1988.3195575718435</v>
      </c>
      <c r="N48" s="281">
        <f>K48*M48</f>
        <v>1988.3195575718435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1988.3195575718435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1988.3195575718435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397.66391151436869</v>
      </c>
      <c r="M83" s="852"/>
      <c r="N83" s="57"/>
    </row>
    <row r="84" spans="1:14">
      <c r="B84" s="95" t="s">
        <v>1057</v>
      </c>
      <c r="C84" s="96"/>
      <c r="D84" s="96"/>
      <c r="E84" s="96"/>
      <c r="F84" s="96"/>
      <c r="G84" s="96"/>
      <c r="H84" s="96"/>
      <c r="I84" s="93"/>
      <c r="J84" s="94"/>
      <c r="K84" s="313">
        <v>0.05</v>
      </c>
      <c r="L84" s="851">
        <f>N78*K84</f>
        <v>99.415977878592173</v>
      </c>
      <c r="M84" s="852"/>
      <c r="N84" s="57"/>
    </row>
    <row r="85" spans="1:14" ht="15" thickBot="1">
      <c r="B85" s="97" t="s">
        <v>1058</v>
      </c>
      <c r="C85" s="98"/>
      <c r="D85" s="98"/>
      <c r="E85" s="98"/>
      <c r="F85" s="98"/>
      <c r="G85" s="98"/>
      <c r="H85" s="98"/>
      <c r="I85" s="99"/>
      <c r="J85" s="100"/>
      <c r="K85" s="314">
        <v>0.05</v>
      </c>
      <c r="L85" s="853">
        <f>N78*K85</f>
        <v>99.415977878592173</v>
      </c>
      <c r="M85" s="854"/>
      <c r="N85" s="57"/>
    </row>
    <row r="86" spans="1:14" ht="15" thickBot="1">
      <c r="B86" s="816" t="s">
        <v>1037</v>
      </c>
      <c r="C86" s="817"/>
      <c r="D86" s="817"/>
      <c r="E86" s="817"/>
      <c r="F86" s="817"/>
      <c r="G86" s="817"/>
      <c r="H86" s="817"/>
      <c r="I86" s="817"/>
      <c r="J86" s="817"/>
      <c r="K86" s="817"/>
      <c r="L86" s="817"/>
      <c r="M86" s="818"/>
      <c r="N86" s="58">
        <f>L83+L84+L85</f>
        <v>596.49586727155304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2584.8154248433966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1814.2056174233803</v>
      </c>
      <c r="N48" s="281">
        <f>K48*M48</f>
        <v>1814.2056174233803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1814.2056174233803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1814.2056174233803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362.84112348467607</v>
      </c>
      <c r="M83" s="852"/>
      <c r="N83" s="57"/>
    </row>
    <row r="84" spans="1:14">
      <c r="B84" s="95" t="s">
        <v>1057</v>
      </c>
      <c r="C84" s="96"/>
      <c r="D84" s="96"/>
      <c r="E84" s="96"/>
      <c r="F84" s="96"/>
      <c r="G84" s="96"/>
      <c r="H84" s="96"/>
      <c r="I84" s="93"/>
      <c r="J84" s="94"/>
      <c r="K84" s="313">
        <v>0.05</v>
      </c>
      <c r="L84" s="851">
        <f>N78*K84</f>
        <v>90.710280871169019</v>
      </c>
      <c r="M84" s="852"/>
      <c r="N84" s="57"/>
    </row>
    <row r="85" spans="1:14" ht="15" thickBot="1">
      <c r="B85" s="97" t="s">
        <v>1058</v>
      </c>
      <c r="C85" s="98"/>
      <c r="D85" s="98"/>
      <c r="E85" s="98"/>
      <c r="F85" s="98"/>
      <c r="G85" s="98"/>
      <c r="H85" s="98"/>
      <c r="I85" s="99"/>
      <c r="J85" s="100"/>
      <c r="K85" s="314">
        <v>0.05</v>
      </c>
      <c r="L85" s="853">
        <f>N78*K85</f>
        <v>90.710280871169019</v>
      </c>
      <c r="M85" s="854"/>
      <c r="N85" s="57"/>
    </row>
    <row r="86" spans="1:14" ht="15" thickBot="1">
      <c r="B86" s="816" t="s">
        <v>1037</v>
      </c>
      <c r="C86" s="817"/>
      <c r="D86" s="817"/>
      <c r="E86" s="817"/>
      <c r="F86" s="817"/>
      <c r="G86" s="817"/>
      <c r="H86" s="817"/>
      <c r="I86" s="817"/>
      <c r="J86" s="817"/>
      <c r="K86" s="817"/>
      <c r="L86" s="817"/>
      <c r="M86" s="818"/>
      <c r="N86" s="58">
        <f>L83+L84+L85</f>
        <v>544.26168522701414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2358.4673026503942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1878.4017624893916</v>
      </c>
      <c r="N48" s="281">
        <f>K48*M48</f>
        <v>1878.4017624893916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1878.4017624893916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1878.4017624893916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375.68035249787835</v>
      </c>
      <c r="M83" s="852"/>
      <c r="N83" s="57"/>
    </row>
    <row r="84" spans="1:14">
      <c r="B84" s="95" t="s">
        <v>1057</v>
      </c>
      <c r="C84" s="96"/>
      <c r="D84" s="96"/>
      <c r="E84" s="96"/>
      <c r="F84" s="96"/>
      <c r="G84" s="96"/>
      <c r="H84" s="96"/>
      <c r="I84" s="93"/>
      <c r="J84" s="94"/>
      <c r="K84" s="313">
        <v>0.05</v>
      </c>
      <c r="L84" s="851">
        <f>N78*K84</f>
        <v>93.920088124469586</v>
      </c>
      <c r="M84" s="852"/>
      <c r="N84" s="57"/>
    </row>
    <row r="85" spans="1:14" ht="15" thickBot="1">
      <c r="B85" s="97" t="s">
        <v>1058</v>
      </c>
      <c r="C85" s="98"/>
      <c r="D85" s="98"/>
      <c r="E85" s="98"/>
      <c r="F85" s="98"/>
      <c r="G85" s="98"/>
      <c r="H85" s="98"/>
      <c r="I85" s="99"/>
      <c r="J85" s="100"/>
      <c r="K85" s="314">
        <v>0.05</v>
      </c>
      <c r="L85" s="853">
        <f>N78*K85</f>
        <v>93.920088124469586</v>
      </c>
      <c r="M85" s="854"/>
      <c r="N85" s="57"/>
    </row>
    <row r="86" spans="1:14" ht="15" thickBot="1">
      <c r="B86" s="816" t="s">
        <v>1037</v>
      </c>
      <c r="C86" s="817"/>
      <c r="D86" s="817"/>
      <c r="E86" s="817"/>
      <c r="F86" s="817"/>
      <c r="G86" s="817"/>
      <c r="H86" s="817"/>
      <c r="I86" s="817"/>
      <c r="J86" s="817"/>
      <c r="K86" s="817"/>
      <c r="L86" s="817"/>
      <c r="M86" s="818"/>
      <c r="N86" s="58">
        <f>L83+L84+L85</f>
        <v>563.52052874681749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2441.9222912362093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2211.1195207452779</v>
      </c>
      <c r="N48" s="281">
        <f>K48*M48</f>
        <v>2211.1195207452779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2211.1195207452779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2211.1195207452779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442.22390414905561</v>
      </c>
      <c r="M83" s="852"/>
      <c r="N83" s="57"/>
    </row>
    <row r="84" spans="1:14">
      <c r="B84" s="95" t="s">
        <v>1057</v>
      </c>
      <c r="C84" s="96"/>
      <c r="D84" s="96"/>
      <c r="E84" s="96"/>
      <c r="F84" s="96"/>
      <c r="G84" s="96"/>
      <c r="H84" s="96"/>
      <c r="I84" s="93"/>
      <c r="J84" s="94"/>
      <c r="K84" s="313">
        <v>0.05</v>
      </c>
      <c r="L84" s="851">
        <f>N78*K84</f>
        <v>110.5559760372639</v>
      </c>
      <c r="M84" s="852"/>
      <c r="N84" s="57"/>
    </row>
    <row r="85" spans="1:14" ht="15" thickBot="1">
      <c r="B85" s="97" t="s">
        <v>1058</v>
      </c>
      <c r="C85" s="98"/>
      <c r="D85" s="98"/>
      <c r="E85" s="98"/>
      <c r="F85" s="98"/>
      <c r="G85" s="98"/>
      <c r="H85" s="98"/>
      <c r="I85" s="99"/>
      <c r="J85" s="100"/>
      <c r="K85" s="314">
        <v>0.05</v>
      </c>
      <c r="L85" s="853">
        <f>N78*K85</f>
        <v>110.5559760372639</v>
      </c>
      <c r="M85" s="854"/>
      <c r="N85" s="57"/>
    </row>
    <row r="86" spans="1:14" ht="15" thickBot="1">
      <c r="B86" s="816" t="s">
        <v>1037</v>
      </c>
      <c r="C86" s="817"/>
      <c r="D86" s="817"/>
      <c r="E86" s="817"/>
      <c r="F86" s="817"/>
      <c r="G86" s="817"/>
      <c r="H86" s="817"/>
      <c r="I86" s="817"/>
      <c r="J86" s="817"/>
      <c r="K86" s="817"/>
      <c r="L86" s="817"/>
      <c r="M86" s="818"/>
      <c r="N86" s="58">
        <f>L83+L84+L85</f>
        <v>663.33585622358339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2874.4553769688614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1798.3481077223298</v>
      </c>
      <c r="N48" s="281">
        <f>K48*M48</f>
        <v>1798.3481077223298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1798.3481077223298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1798.3481077223298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359.669621544466</v>
      </c>
      <c r="M83" s="852"/>
      <c r="N83" s="57"/>
    </row>
    <row r="84" spans="1:14">
      <c r="B84" s="95" t="s">
        <v>1057</v>
      </c>
      <c r="C84" s="96"/>
      <c r="D84" s="96"/>
      <c r="E84" s="96"/>
      <c r="F84" s="96"/>
      <c r="G84" s="96"/>
      <c r="H84" s="96"/>
      <c r="I84" s="93"/>
      <c r="J84" s="94"/>
      <c r="K84" s="313">
        <v>0.05</v>
      </c>
      <c r="L84" s="851">
        <f>N78*K84</f>
        <v>89.917405386116499</v>
      </c>
      <c r="M84" s="852"/>
      <c r="N84" s="57"/>
    </row>
    <row r="85" spans="1:14" ht="15" thickBot="1">
      <c r="B85" s="97" t="s">
        <v>1058</v>
      </c>
      <c r="C85" s="98"/>
      <c r="D85" s="98"/>
      <c r="E85" s="98"/>
      <c r="F85" s="98"/>
      <c r="G85" s="98"/>
      <c r="H85" s="98"/>
      <c r="I85" s="99"/>
      <c r="J85" s="100"/>
      <c r="K85" s="314">
        <v>0.05</v>
      </c>
      <c r="L85" s="853">
        <f>N78*K85</f>
        <v>89.917405386116499</v>
      </c>
      <c r="M85" s="854"/>
      <c r="N85" s="57"/>
    </row>
    <row r="86" spans="1:14" ht="15" thickBot="1">
      <c r="B86" s="816" t="s">
        <v>1037</v>
      </c>
      <c r="C86" s="817"/>
      <c r="D86" s="817"/>
      <c r="E86" s="817"/>
      <c r="F86" s="817"/>
      <c r="G86" s="817"/>
      <c r="H86" s="817"/>
      <c r="I86" s="817"/>
      <c r="J86" s="817"/>
      <c r="K86" s="817"/>
      <c r="L86" s="817"/>
      <c r="M86" s="818"/>
      <c r="N86" s="58">
        <f>L83+L84+L85</f>
        <v>539.50443231669897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2337.852540039029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1623.1360693135764</v>
      </c>
      <c r="N48" s="281">
        <f>K48*M48</f>
        <v>1623.1360693135764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1623.1360693135764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1623.1360693135764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324.62721386271528</v>
      </c>
      <c r="M83" s="852"/>
      <c r="N83" s="57"/>
    </row>
    <row r="84" spans="1:14">
      <c r="B84" s="95" t="s">
        <v>1057</v>
      </c>
      <c r="C84" s="96"/>
      <c r="D84" s="96"/>
      <c r="E84" s="96"/>
      <c r="F84" s="96"/>
      <c r="G84" s="96"/>
      <c r="H84" s="96"/>
      <c r="I84" s="93"/>
      <c r="J84" s="94"/>
      <c r="K84" s="313">
        <v>0.05</v>
      </c>
      <c r="L84" s="851">
        <f>N78*K84</f>
        <v>81.15680346567882</v>
      </c>
      <c r="M84" s="852"/>
      <c r="N84" s="57"/>
    </row>
    <row r="85" spans="1:14" ht="15" thickBot="1">
      <c r="B85" s="97" t="s">
        <v>1058</v>
      </c>
      <c r="C85" s="98"/>
      <c r="D85" s="98"/>
      <c r="E85" s="98"/>
      <c r="F85" s="98"/>
      <c r="G85" s="98"/>
      <c r="H85" s="98"/>
      <c r="I85" s="99"/>
      <c r="J85" s="100"/>
      <c r="K85" s="314">
        <v>0.05</v>
      </c>
      <c r="L85" s="853">
        <f>N78*K85</f>
        <v>81.15680346567882</v>
      </c>
      <c r="M85" s="854"/>
      <c r="N85" s="57"/>
    </row>
    <row r="86" spans="1:14" ht="15" thickBot="1">
      <c r="B86" s="816" t="s">
        <v>1037</v>
      </c>
      <c r="C86" s="817"/>
      <c r="D86" s="817"/>
      <c r="E86" s="817"/>
      <c r="F86" s="817"/>
      <c r="G86" s="817"/>
      <c r="H86" s="817"/>
      <c r="I86" s="817"/>
      <c r="J86" s="817"/>
      <c r="K86" s="817"/>
      <c r="L86" s="817"/>
      <c r="M86" s="818"/>
      <c r="N86" s="58">
        <f>L83+L84+L85</f>
        <v>486.94082079407292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2110.0768901076494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1645.8821300802238</v>
      </c>
      <c r="N48" s="281">
        <f>K48*M48</f>
        <v>1645.8821300802238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1645.8821300802238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816" t="s">
        <v>1037</v>
      </c>
      <c r="C76" s="817"/>
      <c r="D76" s="817"/>
      <c r="E76" s="817"/>
      <c r="F76" s="817"/>
      <c r="G76" s="817"/>
      <c r="H76" s="817"/>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1645.8821300802238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329.17642601604479</v>
      </c>
      <c r="M83" s="852"/>
      <c r="N83" s="57"/>
    </row>
    <row r="84" spans="1:14">
      <c r="B84" s="95" t="s">
        <v>1057</v>
      </c>
      <c r="C84" s="96"/>
      <c r="D84" s="96"/>
      <c r="E84" s="96"/>
      <c r="F84" s="96"/>
      <c r="G84" s="96"/>
      <c r="H84" s="96"/>
      <c r="I84" s="93"/>
      <c r="J84" s="94"/>
      <c r="K84" s="313">
        <v>0.05</v>
      </c>
      <c r="L84" s="851">
        <f>N78*K84</f>
        <v>82.294106504011197</v>
      </c>
      <c r="M84" s="852"/>
      <c r="N84" s="57"/>
    </row>
    <row r="85" spans="1:14" ht="15" thickBot="1">
      <c r="B85" s="97" t="s">
        <v>1058</v>
      </c>
      <c r="C85" s="98"/>
      <c r="D85" s="98"/>
      <c r="E85" s="98"/>
      <c r="F85" s="98"/>
      <c r="G85" s="98"/>
      <c r="H85" s="98"/>
      <c r="I85" s="99"/>
      <c r="J85" s="100"/>
      <c r="K85" s="314">
        <v>0.05</v>
      </c>
      <c r="L85" s="853">
        <f>N78*K85</f>
        <v>82.294106504011197</v>
      </c>
      <c r="M85" s="854"/>
      <c r="N85" s="57"/>
    </row>
    <row r="86" spans="1:14" ht="15" thickBot="1">
      <c r="B86" s="816" t="s">
        <v>1037</v>
      </c>
      <c r="C86" s="817"/>
      <c r="D86" s="817"/>
      <c r="E86" s="817"/>
      <c r="F86" s="817"/>
      <c r="G86" s="817"/>
      <c r="H86" s="817"/>
      <c r="I86" s="817"/>
      <c r="J86" s="817"/>
      <c r="K86" s="817"/>
      <c r="L86" s="817"/>
      <c r="M86" s="818"/>
      <c r="N86" s="58">
        <f>L83+L84+L85</f>
        <v>493.76463902406721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2139.6467691042908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1694.8342641311719</v>
      </c>
      <c r="N48" s="281">
        <f>K48*M48</f>
        <v>1694.8342641311719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1694.8342641311719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1694.8342641311719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338.9668528262344</v>
      </c>
      <c r="M83" s="852"/>
      <c r="N83" s="57"/>
    </row>
    <row r="84" spans="1:14">
      <c r="B84" s="95" t="s">
        <v>1057</v>
      </c>
      <c r="C84" s="96"/>
      <c r="D84" s="96"/>
      <c r="E84" s="96"/>
      <c r="F84" s="96"/>
      <c r="G84" s="96"/>
      <c r="H84" s="96"/>
      <c r="I84" s="93"/>
      <c r="J84" s="94"/>
      <c r="K84" s="313">
        <v>0.05</v>
      </c>
      <c r="L84" s="851">
        <f>N78*K84</f>
        <v>84.7417132065586</v>
      </c>
      <c r="M84" s="852"/>
      <c r="N84" s="57"/>
    </row>
    <row r="85" spans="1:14" ht="15" thickBot="1">
      <c r="B85" s="97" t="s">
        <v>1058</v>
      </c>
      <c r="C85" s="98"/>
      <c r="D85" s="98"/>
      <c r="E85" s="98"/>
      <c r="F85" s="98"/>
      <c r="G85" s="98"/>
      <c r="H85" s="98"/>
      <c r="I85" s="99"/>
      <c r="J85" s="100"/>
      <c r="K85" s="314">
        <v>0.05</v>
      </c>
      <c r="L85" s="853">
        <f>N78*K85</f>
        <v>84.7417132065586</v>
      </c>
      <c r="M85" s="854"/>
      <c r="N85" s="57"/>
    </row>
    <row r="86" spans="1:14" ht="15" thickBot="1">
      <c r="B86" s="816" t="s">
        <v>1037</v>
      </c>
      <c r="C86" s="817"/>
      <c r="D86" s="817"/>
      <c r="E86" s="817"/>
      <c r="F86" s="817"/>
      <c r="G86" s="817"/>
      <c r="H86" s="817"/>
      <c r="I86" s="817"/>
      <c r="J86" s="817"/>
      <c r="K86" s="817"/>
      <c r="L86" s="817"/>
      <c r="M86" s="818"/>
      <c r="N86" s="58">
        <f>L83+L84+L85</f>
        <v>508.45027923935157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2203.2845433705234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3195.4734325476261</v>
      </c>
      <c r="N48" s="281">
        <f>K48*M48</f>
        <v>3195.4734325476261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3195.4734325476261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3195.4734325476261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639.09468650952522</v>
      </c>
      <c r="M83" s="852"/>
      <c r="N83" s="57"/>
    </row>
    <row r="84" spans="1:14">
      <c r="B84" s="95" t="s">
        <v>1057</v>
      </c>
      <c r="C84" s="96"/>
      <c r="D84" s="96"/>
      <c r="E84" s="96"/>
      <c r="F84" s="96"/>
      <c r="G84" s="96"/>
      <c r="H84" s="96"/>
      <c r="I84" s="93"/>
      <c r="J84" s="94"/>
      <c r="K84" s="313">
        <v>0.05</v>
      </c>
      <c r="L84" s="851">
        <f>N78*K84</f>
        <v>159.7736716273813</v>
      </c>
      <c r="M84" s="852"/>
      <c r="N84" s="57"/>
    </row>
    <row r="85" spans="1:14" ht="15" thickBot="1">
      <c r="B85" s="97" t="s">
        <v>1058</v>
      </c>
      <c r="C85" s="98"/>
      <c r="D85" s="98"/>
      <c r="E85" s="98"/>
      <c r="F85" s="98"/>
      <c r="G85" s="98"/>
      <c r="H85" s="98"/>
      <c r="I85" s="99"/>
      <c r="J85" s="100"/>
      <c r="K85" s="314">
        <v>0.05</v>
      </c>
      <c r="L85" s="853">
        <f>N78*K85</f>
        <v>159.7736716273813</v>
      </c>
      <c r="M85" s="854"/>
      <c r="N85" s="57"/>
    </row>
    <row r="86" spans="1:14" ht="15" thickBot="1">
      <c r="B86" s="816" t="s">
        <v>1037</v>
      </c>
      <c r="C86" s="817"/>
      <c r="D86" s="817"/>
      <c r="E86" s="817"/>
      <c r="F86" s="817"/>
      <c r="G86" s="817"/>
      <c r="H86" s="817"/>
      <c r="I86" s="817"/>
      <c r="J86" s="817"/>
      <c r="K86" s="817"/>
      <c r="L86" s="817"/>
      <c r="M86" s="818"/>
      <c r="N86" s="58">
        <f>L83+L84+L85</f>
        <v>958.64202976428783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4154.1154623119137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3344.9626926703259</v>
      </c>
      <c r="N48" s="281">
        <f>K48*M48</f>
        <v>3344.9626926703259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3344.9626926703259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3344.9626926703259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668.99253853406526</v>
      </c>
      <c r="M83" s="852"/>
      <c r="N83" s="57"/>
    </row>
    <row r="84" spans="1:14">
      <c r="B84" s="95" t="s">
        <v>1057</v>
      </c>
      <c r="C84" s="96"/>
      <c r="D84" s="96"/>
      <c r="E84" s="96"/>
      <c r="F84" s="96"/>
      <c r="G84" s="96"/>
      <c r="H84" s="96"/>
      <c r="I84" s="93"/>
      <c r="J84" s="94"/>
      <c r="K84" s="313">
        <v>0.05</v>
      </c>
      <c r="L84" s="851">
        <f>N78*K84</f>
        <v>167.24813463351632</v>
      </c>
      <c r="M84" s="852"/>
      <c r="N84" s="57"/>
    </row>
    <row r="85" spans="1:14" ht="15" thickBot="1">
      <c r="B85" s="97" t="s">
        <v>1058</v>
      </c>
      <c r="C85" s="98"/>
      <c r="D85" s="98"/>
      <c r="E85" s="98"/>
      <c r="F85" s="98"/>
      <c r="G85" s="98"/>
      <c r="H85" s="98"/>
      <c r="I85" s="99"/>
      <c r="J85" s="100"/>
      <c r="K85" s="314">
        <v>0.05</v>
      </c>
      <c r="L85" s="853">
        <f>N78*K85</f>
        <v>167.24813463351632</v>
      </c>
      <c r="M85" s="854"/>
      <c r="N85" s="57"/>
    </row>
    <row r="86" spans="1:14" ht="15" thickBot="1">
      <c r="B86" s="816" t="s">
        <v>1037</v>
      </c>
      <c r="C86" s="817"/>
      <c r="D86" s="817"/>
      <c r="E86" s="817"/>
      <c r="F86" s="817"/>
      <c r="G86" s="817"/>
      <c r="H86" s="817"/>
      <c r="I86" s="817"/>
      <c r="J86" s="817"/>
      <c r="K86" s="817"/>
      <c r="L86" s="817"/>
      <c r="M86" s="818"/>
      <c r="N86" s="58">
        <f>L83+L84+L85</f>
        <v>1003.4888078010979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4348.451500471424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3344.9626926703259</v>
      </c>
      <c r="N48" s="281">
        <f>K48*M48</f>
        <v>3344.9626926703259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3344.9626926703259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3344.9626926703259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668.99253853406526</v>
      </c>
      <c r="M83" s="852"/>
      <c r="N83" s="57"/>
    </row>
    <row r="84" spans="1:14">
      <c r="B84" s="95" t="s">
        <v>1057</v>
      </c>
      <c r="C84" s="96"/>
      <c r="D84" s="96"/>
      <c r="E84" s="96"/>
      <c r="F84" s="96"/>
      <c r="G84" s="96"/>
      <c r="H84" s="96"/>
      <c r="I84" s="93"/>
      <c r="J84" s="94"/>
      <c r="K84" s="313">
        <v>0.05</v>
      </c>
      <c r="L84" s="851">
        <f>N78*K84</f>
        <v>167.24813463351632</v>
      </c>
      <c r="M84" s="852"/>
      <c r="N84" s="57"/>
    </row>
    <row r="85" spans="1:14" ht="15" thickBot="1">
      <c r="B85" s="97" t="s">
        <v>1058</v>
      </c>
      <c r="C85" s="98"/>
      <c r="D85" s="98"/>
      <c r="E85" s="98"/>
      <c r="F85" s="98"/>
      <c r="G85" s="98"/>
      <c r="H85" s="98"/>
      <c r="I85" s="99"/>
      <c r="J85" s="100"/>
      <c r="K85" s="314">
        <v>0.05</v>
      </c>
      <c r="L85" s="853">
        <f>N78*K85</f>
        <v>167.24813463351632</v>
      </c>
      <c r="M85" s="854"/>
      <c r="N85" s="57"/>
    </row>
    <row r="86" spans="1:14" ht="15" thickBot="1">
      <c r="B86" s="816" t="s">
        <v>1037</v>
      </c>
      <c r="C86" s="817"/>
      <c r="D86" s="817"/>
      <c r="E86" s="817"/>
      <c r="F86" s="817"/>
      <c r="G86" s="817"/>
      <c r="H86" s="817"/>
      <c r="I86" s="817"/>
      <c r="J86" s="817"/>
      <c r="K86" s="817"/>
      <c r="L86" s="817"/>
      <c r="M86" s="818"/>
      <c r="N86" s="58">
        <f>L83+L84+L85</f>
        <v>1003.4888078010979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4348.451500471424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2660.5595361792962</v>
      </c>
      <c r="N48" s="281">
        <f>K48*M48</f>
        <v>2660.5595361792962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2660.5595361792962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2660.5595361792962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532.11190723585923</v>
      </c>
      <c r="M83" s="852"/>
      <c r="N83" s="57"/>
    </row>
    <row r="84" spans="1:14">
      <c r="B84" s="95" t="s">
        <v>1057</v>
      </c>
      <c r="C84" s="96"/>
      <c r="D84" s="96"/>
      <c r="E84" s="96"/>
      <c r="F84" s="96"/>
      <c r="G84" s="96"/>
      <c r="H84" s="96"/>
      <c r="I84" s="93"/>
      <c r="J84" s="94"/>
      <c r="K84" s="313">
        <v>0.05</v>
      </c>
      <c r="L84" s="851">
        <f>N78*K84</f>
        <v>133.02797680896481</v>
      </c>
      <c r="M84" s="852"/>
      <c r="N84" s="57"/>
    </row>
    <row r="85" spans="1:14" ht="15" thickBot="1">
      <c r="B85" s="97" t="s">
        <v>1058</v>
      </c>
      <c r="C85" s="98"/>
      <c r="D85" s="98"/>
      <c r="E85" s="98"/>
      <c r="F85" s="98"/>
      <c r="G85" s="98"/>
      <c r="H85" s="98"/>
      <c r="I85" s="99"/>
      <c r="J85" s="100"/>
      <c r="K85" s="314">
        <v>0.05</v>
      </c>
      <c r="L85" s="853">
        <f>N78*K85</f>
        <v>133.02797680896481</v>
      </c>
      <c r="M85" s="854"/>
      <c r="N85" s="57"/>
    </row>
    <row r="86" spans="1:14" ht="15" thickBot="1">
      <c r="B86" s="816" t="s">
        <v>1037</v>
      </c>
      <c r="C86" s="817"/>
      <c r="D86" s="817"/>
      <c r="E86" s="817"/>
      <c r="F86" s="817"/>
      <c r="G86" s="817"/>
      <c r="H86" s="817"/>
      <c r="I86" s="817"/>
      <c r="J86" s="817"/>
      <c r="K86" s="817"/>
      <c r="L86" s="817"/>
      <c r="M86" s="818"/>
      <c r="N86" s="58">
        <f>L83+L84+L85</f>
        <v>798.16786085378885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3458.7273970330853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2754.0096951863338</v>
      </c>
      <c r="N48" s="281">
        <f>K48*M48</f>
        <v>2754.0096951863338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2754.0096951863338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2754.0096951863338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550.80193903726683</v>
      </c>
      <c r="M83" s="852"/>
      <c r="N83" s="57"/>
    </row>
    <row r="84" spans="1:14">
      <c r="B84" s="95" t="s">
        <v>1057</v>
      </c>
      <c r="C84" s="96"/>
      <c r="D84" s="96"/>
      <c r="E84" s="96"/>
      <c r="F84" s="96"/>
      <c r="G84" s="96"/>
      <c r="H84" s="96"/>
      <c r="I84" s="93"/>
      <c r="J84" s="94"/>
      <c r="K84" s="313">
        <v>0.05</v>
      </c>
      <c r="L84" s="851">
        <f>N78*K84</f>
        <v>137.70048475931671</v>
      </c>
      <c r="M84" s="852"/>
      <c r="N84" s="57"/>
    </row>
    <row r="85" spans="1:14" ht="15" thickBot="1">
      <c r="B85" s="97" t="s">
        <v>1058</v>
      </c>
      <c r="C85" s="98"/>
      <c r="D85" s="98"/>
      <c r="E85" s="98"/>
      <c r="F85" s="98"/>
      <c r="G85" s="98"/>
      <c r="H85" s="98"/>
      <c r="I85" s="99"/>
      <c r="J85" s="100"/>
      <c r="K85" s="314">
        <v>0.05</v>
      </c>
      <c r="L85" s="853">
        <f>N78*K85</f>
        <v>137.70048475931671</v>
      </c>
      <c r="M85" s="854"/>
      <c r="N85" s="57"/>
    </row>
    <row r="86" spans="1:14" ht="15" thickBot="1">
      <c r="B86" s="816" t="s">
        <v>1037</v>
      </c>
      <c r="C86" s="817"/>
      <c r="D86" s="817"/>
      <c r="E86" s="817"/>
      <c r="F86" s="817"/>
      <c r="G86" s="817"/>
      <c r="H86" s="817"/>
      <c r="I86" s="817"/>
      <c r="J86" s="817"/>
      <c r="K86" s="817"/>
      <c r="L86" s="817"/>
      <c r="M86" s="818"/>
      <c r="N86" s="58">
        <f>L83+L84+L85</f>
        <v>826.20290855590031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3580.212603742234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1980.5316142906531</v>
      </c>
      <c r="N48" s="281">
        <f>K48*M48</f>
        <v>1980.5316142906531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1980.5316142906531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1980.5316142906531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396.10632285813062</v>
      </c>
      <c r="M83" s="852"/>
      <c r="N83" s="57"/>
    </row>
    <row r="84" spans="1:14">
      <c r="B84" s="95" t="s">
        <v>1057</v>
      </c>
      <c r="C84" s="96"/>
      <c r="D84" s="96"/>
      <c r="E84" s="96"/>
      <c r="F84" s="96"/>
      <c r="G84" s="96"/>
      <c r="H84" s="96"/>
      <c r="I84" s="93"/>
      <c r="J84" s="94"/>
      <c r="K84" s="313">
        <v>0.05</v>
      </c>
      <c r="L84" s="851">
        <f>N78*K84</f>
        <v>99.026580714532656</v>
      </c>
      <c r="M84" s="852"/>
      <c r="N84" s="57"/>
    </row>
    <row r="85" spans="1:14" ht="15" thickBot="1">
      <c r="B85" s="97" t="s">
        <v>1058</v>
      </c>
      <c r="C85" s="98"/>
      <c r="D85" s="98"/>
      <c r="E85" s="98"/>
      <c r="F85" s="98"/>
      <c r="G85" s="98"/>
      <c r="H85" s="98"/>
      <c r="I85" s="99"/>
      <c r="J85" s="100"/>
      <c r="K85" s="314">
        <v>0.05</v>
      </c>
      <c r="L85" s="853">
        <f>N78*K85</f>
        <v>99.026580714532656</v>
      </c>
      <c r="M85" s="854"/>
      <c r="N85" s="57"/>
    </row>
    <row r="86" spans="1:14" ht="15" thickBot="1">
      <c r="B86" s="816" t="s">
        <v>1037</v>
      </c>
      <c r="C86" s="817"/>
      <c r="D86" s="817"/>
      <c r="E86" s="817"/>
      <c r="F86" s="817"/>
      <c r="G86" s="817"/>
      <c r="H86" s="817"/>
      <c r="I86" s="817"/>
      <c r="J86" s="817"/>
      <c r="K86" s="817"/>
      <c r="L86" s="817"/>
      <c r="M86" s="818"/>
      <c r="N86" s="58">
        <f>L83+L84+L85</f>
        <v>594.15948428719594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2574.6910985778491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1620.8014275744338</v>
      </c>
      <c r="N48" s="281">
        <f>K48*M48</f>
        <v>1620.8014275744338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1620.8014275744338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1620.8014275744338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324.16028551488677</v>
      </c>
      <c r="M83" s="852"/>
      <c r="N83" s="57"/>
    </row>
    <row r="84" spans="1:14">
      <c r="B84" s="95" t="s">
        <v>1057</v>
      </c>
      <c r="C84" s="96"/>
      <c r="D84" s="96"/>
      <c r="E84" s="96"/>
      <c r="F84" s="96"/>
      <c r="G84" s="96"/>
      <c r="H84" s="96"/>
      <c r="I84" s="93"/>
      <c r="J84" s="94"/>
      <c r="K84" s="313">
        <v>0.05</v>
      </c>
      <c r="L84" s="851">
        <f>N78*K84</f>
        <v>81.040071378721692</v>
      </c>
      <c r="M84" s="852"/>
      <c r="N84" s="57"/>
    </row>
    <row r="85" spans="1:14" ht="15" thickBot="1">
      <c r="B85" s="97" t="s">
        <v>1058</v>
      </c>
      <c r="C85" s="98"/>
      <c r="D85" s="98"/>
      <c r="E85" s="98"/>
      <c r="F85" s="98"/>
      <c r="G85" s="98"/>
      <c r="H85" s="98"/>
      <c r="I85" s="99"/>
      <c r="J85" s="100"/>
      <c r="K85" s="314">
        <v>0.05</v>
      </c>
      <c r="L85" s="853">
        <f>N78*K85</f>
        <v>81.040071378721692</v>
      </c>
      <c r="M85" s="854"/>
      <c r="N85" s="57"/>
    </row>
    <row r="86" spans="1:14" ht="15" thickBot="1">
      <c r="B86" s="816" t="s">
        <v>1037</v>
      </c>
      <c r="C86" s="817"/>
      <c r="D86" s="817"/>
      <c r="E86" s="817"/>
      <c r="F86" s="817"/>
      <c r="G86" s="817"/>
      <c r="H86" s="817"/>
      <c r="I86" s="817"/>
      <c r="J86" s="817"/>
      <c r="K86" s="817"/>
      <c r="L86" s="817"/>
      <c r="M86" s="818"/>
      <c r="N86" s="58">
        <f>L83+L84+L85</f>
        <v>486.24042827233012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2107.0418558467641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108939.07758414766</v>
      </c>
      <c r="L36" s="279"/>
      <c r="M36" s="280">
        <v>500</v>
      </c>
      <c r="N36" s="281">
        <f>K36/M36</f>
        <v>217.87815516829531</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62285.982825986452</v>
      </c>
      <c r="L37" s="279"/>
      <c r="M37" s="280">
        <v>500</v>
      </c>
      <c r="N37" s="281">
        <f>K37/M37</f>
        <v>124.5719656519729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N75*M41</f>
        <v>0.51067205206099997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342.96079287232925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1800.6245081415136</v>
      </c>
      <c r="N48" s="281">
        <f>K48*M48</f>
        <v>1800.6245081415136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1800.6245081415136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4" ht="15" thickBot="1">
      <c r="B65" s="905" t="s">
        <v>1037</v>
      </c>
      <c r="C65" s="859"/>
      <c r="D65" s="859"/>
      <c r="E65" s="859"/>
      <c r="F65" s="859"/>
      <c r="G65" s="859"/>
      <c r="H65" s="859"/>
      <c r="I65" s="859"/>
      <c r="J65" s="859"/>
      <c r="K65" s="859"/>
      <c r="L65" s="859"/>
      <c r="M65" s="860"/>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55" t="s">
        <v>1047</v>
      </c>
      <c r="C69" s="856"/>
      <c r="D69" s="856"/>
      <c r="E69" s="856"/>
      <c r="F69" s="856"/>
      <c r="G69" s="856"/>
      <c r="H69" s="856"/>
      <c r="I69" s="79" t="s">
        <v>1048</v>
      </c>
      <c r="J69" s="81" t="s">
        <v>1494</v>
      </c>
      <c r="K69" s="80" t="s">
        <v>1050</v>
      </c>
      <c r="L69" s="857" t="s">
        <v>1034</v>
      </c>
      <c r="M69" s="858"/>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 thickBot="1">
      <c r="B74" s="892"/>
      <c r="C74" s="893"/>
      <c r="D74" s="893"/>
      <c r="E74" s="893"/>
      <c r="F74" s="893"/>
      <c r="G74" s="893"/>
      <c r="H74" s="893"/>
      <c r="I74" s="132"/>
      <c r="J74" s="132"/>
      <c r="K74" s="132"/>
      <c r="L74" s="906"/>
      <c r="M74" s="906"/>
      <c r="N74" s="51"/>
    </row>
    <row r="75" spans="1:14" ht="15" thickBot="1">
      <c r="B75" s="905" t="s">
        <v>1037</v>
      </c>
      <c r="C75" s="859"/>
      <c r="D75" s="859"/>
      <c r="E75" s="859"/>
      <c r="F75" s="859"/>
      <c r="G75" s="859"/>
      <c r="H75" s="859"/>
      <c r="I75" s="859"/>
      <c r="J75" s="859"/>
      <c r="K75" s="859"/>
      <c r="L75" s="859"/>
      <c r="M75" s="860"/>
      <c r="N75" s="310">
        <f>SUM(N70:N74)</f>
        <v>51.067205206099999</v>
      </c>
    </row>
    <row r="76" spans="1:14" ht="15" thickBot="1">
      <c r="B76" s="39"/>
      <c r="C76" s="40"/>
      <c r="D76" s="40"/>
      <c r="E76" s="40"/>
      <c r="F76" s="40"/>
      <c r="G76" s="40"/>
      <c r="H76" s="40"/>
      <c r="I76" s="40"/>
      <c r="J76" s="40"/>
      <c r="K76" s="40"/>
      <c r="L76" s="40"/>
      <c r="M76" s="40"/>
      <c r="N76" s="41"/>
    </row>
    <row r="77" spans="1:14" ht="15" thickBot="1">
      <c r="B77" s="816" t="s">
        <v>1051</v>
      </c>
      <c r="C77" s="817"/>
      <c r="D77" s="817"/>
      <c r="E77" s="817"/>
      <c r="F77" s="817"/>
      <c r="G77" s="817"/>
      <c r="H77" s="817"/>
      <c r="I77" s="817"/>
      <c r="J77" s="817"/>
      <c r="K77" s="817"/>
      <c r="L77" s="817"/>
      <c r="M77" s="818"/>
      <c r="N77" s="105">
        <f>N43+N54+N65+N75</f>
        <v>2194.652506219943</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438.9305012439886</v>
      </c>
      <c r="M82" s="852"/>
      <c r="N82" s="57"/>
    </row>
    <row r="83" spans="1:14">
      <c r="B83" s="95" t="s">
        <v>1057</v>
      </c>
      <c r="C83" s="96"/>
      <c r="D83" s="96"/>
      <c r="E83" s="96"/>
      <c r="F83" s="96"/>
      <c r="G83" s="96"/>
      <c r="H83" s="96"/>
      <c r="I83" s="93"/>
      <c r="J83" s="94"/>
      <c r="K83" s="313">
        <v>0.05</v>
      </c>
      <c r="L83" s="851">
        <f>N77*K83</f>
        <v>109.73262531099715</v>
      </c>
      <c r="M83" s="852"/>
      <c r="N83" s="57"/>
    </row>
    <row r="84" spans="1:14" ht="15" thickBot="1">
      <c r="B84" s="97" t="s">
        <v>1058</v>
      </c>
      <c r="C84" s="98"/>
      <c r="D84" s="98"/>
      <c r="E84" s="98"/>
      <c r="F84" s="98"/>
      <c r="G84" s="98"/>
      <c r="H84" s="98"/>
      <c r="I84" s="99"/>
      <c r="J84" s="100"/>
      <c r="K84" s="314">
        <v>0.05</v>
      </c>
      <c r="L84" s="853">
        <f>N77*K84</f>
        <v>109.73262531099715</v>
      </c>
      <c r="M84" s="854"/>
      <c r="N84" s="57"/>
    </row>
    <row r="85" spans="1:14" ht="15" thickBot="1">
      <c r="B85" s="816" t="s">
        <v>1037</v>
      </c>
      <c r="C85" s="817"/>
      <c r="D85" s="817"/>
      <c r="E85" s="817"/>
      <c r="F85" s="817"/>
      <c r="G85" s="817"/>
      <c r="H85" s="817"/>
      <c r="I85" s="817"/>
      <c r="J85" s="817"/>
      <c r="K85" s="817"/>
      <c r="L85" s="817"/>
      <c r="M85" s="818"/>
      <c r="N85" s="58">
        <f>L82+L83+L84</f>
        <v>658.3957518659829</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2853.0482580859261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108939.07758414766</v>
      </c>
      <c r="L36" s="279"/>
      <c r="M36" s="280">
        <v>500</v>
      </c>
      <c r="N36" s="281">
        <f>K36/M36</f>
        <v>217.87815516829531</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62285.982825986452</v>
      </c>
      <c r="L37" s="279"/>
      <c r="M37" s="280">
        <v>500</v>
      </c>
      <c r="N37" s="281">
        <f>K37/M37</f>
        <v>124.5719656519729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342.96079287232925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1799.7483117638617</v>
      </c>
      <c r="N48" s="281">
        <f>K48*M48</f>
        <v>1799.7483117638617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1799.7483117638617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51.067205206099999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2193.7763098422911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438.75526196845823</v>
      </c>
      <c r="M83" s="852"/>
      <c r="N83" s="57"/>
    </row>
    <row r="84" spans="1:14">
      <c r="B84" s="95" t="s">
        <v>1057</v>
      </c>
      <c r="C84" s="96"/>
      <c r="D84" s="96"/>
      <c r="E84" s="96"/>
      <c r="F84" s="96"/>
      <c r="G84" s="96"/>
      <c r="H84" s="96"/>
      <c r="I84" s="93"/>
      <c r="J84" s="94"/>
      <c r="K84" s="313">
        <v>0.05</v>
      </c>
      <c r="L84" s="851">
        <f>N78*K84</f>
        <v>109.68881549211456</v>
      </c>
      <c r="M84" s="852"/>
      <c r="N84" s="57"/>
    </row>
    <row r="85" spans="1:14" ht="15" thickBot="1">
      <c r="B85" s="97" t="s">
        <v>1058</v>
      </c>
      <c r="C85" s="98"/>
      <c r="D85" s="98"/>
      <c r="E85" s="98"/>
      <c r="F85" s="98"/>
      <c r="G85" s="98"/>
      <c r="H85" s="98"/>
      <c r="I85" s="99"/>
      <c r="J85" s="100"/>
      <c r="K85" s="314">
        <v>0.05</v>
      </c>
      <c r="L85" s="853">
        <f>N78*K85</f>
        <v>109.68881549211456</v>
      </c>
      <c r="M85" s="854"/>
      <c r="N85" s="57"/>
    </row>
    <row r="86" spans="1:14" ht="15" thickBot="1">
      <c r="B86" s="816" t="s">
        <v>1037</v>
      </c>
      <c r="C86" s="817"/>
      <c r="D86" s="817"/>
      <c r="E86" s="817"/>
      <c r="F86" s="817"/>
      <c r="G86" s="817"/>
      <c r="H86" s="817"/>
      <c r="I86" s="817"/>
      <c r="J86" s="817"/>
      <c r="K86" s="817"/>
      <c r="L86" s="817"/>
      <c r="M86" s="818"/>
      <c r="N86" s="58">
        <f>L83+L84+L85</f>
        <v>658.13289295268737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2851.9092027949782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108939.07758414766</v>
      </c>
      <c r="L36" s="279"/>
      <c r="M36" s="280">
        <v>500</v>
      </c>
      <c r="N36" s="281">
        <f>K36/M36</f>
        <v>217.87815516829531</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62285.982825986452</v>
      </c>
      <c r="L37" s="279"/>
      <c r="M37" s="280">
        <v>500</v>
      </c>
      <c r="N37" s="281">
        <f>K37/M37</f>
        <v>124.5719656519729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342.96079287232925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5386.1833241806135</v>
      </c>
      <c r="N48" s="281">
        <f>K48*M48</f>
        <v>1615.8549972541839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1615.8549972541839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51.067205206099999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2009.8829953326131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401.97659906652262</v>
      </c>
      <c r="M83" s="852"/>
      <c r="N83" s="57"/>
    </row>
    <row r="84" spans="1:14">
      <c r="B84" s="95" t="s">
        <v>1057</v>
      </c>
      <c r="C84" s="96"/>
      <c r="D84" s="96"/>
      <c r="E84" s="96"/>
      <c r="F84" s="96"/>
      <c r="G84" s="96"/>
      <c r="H84" s="96"/>
      <c r="I84" s="93"/>
      <c r="J84" s="94"/>
      <c r="K84" s="313">
        <v>0.05</v>
      </c>
      <c r="L84" s="851">
        <f>N78*K84</f>
        <v>100.49414976663066</v>
      </c>
      <c r="M84" s="852"/>
      <c r="N84" s="57"/>
    </row>
    <row r="85" spans="1:14" ht="15" thickBot="1">
      <c r="B85" s="97" t="s">
        <v>1058</v>
      </c>
      <c r="C85" s="98"/>
      <c r="D85" s="98"/>
      <c r="E85" s="98"/>
      <c r="F85" s="98"/>
      <c r="G85" s="98"/>
      <c r="H85" s="98"/>
      <c r="I85" s="99"/>
      <c r="J85" s="100"/>
      <c r="K85" s="314">
        <v>0.05</v>
      </c>
      <c r="L85" s="853">
        <f>N78*K85</f>
        <v>100.49414976663066</v>
      </c>
      <c r="M85" s="854"/>
      <c r="N85" s="57"/>
    </row>
    <row r="86" spans="1:14" ht="15" thickBot="1">
      <c r="B86" s="816" t="s">
        <v>1037</v>
      </c>
      <c r="C86" s="817"/>
      <c r="D86" s="817"/>
      <c r="E86" s="817"/>
      <c r="F86" s="817"/>
      <c r="G86" s="817"/>
      <c r="H86" s="817"/>
      <c r="I86" s="817"/>
      <c r="J86" s="817"/>
      <c r="K86" s="817"/>
      <c r="L86" s="817"/>
      <c r="M86" s="818"/>
      <c r="N86" s="58">
        <f>L83+L84+L85</f>
        <v>602.96489859978396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2612.8478939323968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948" t="str">
        <f>VLOOKUP(A36,EQUIPOS!A6:D154,3,FALSE)</f>
        <v>Carrotanque Irrigador de asfalto, 1000 GALONES DE CAPACIDAD</v>
      </c>
      <c r="C36" s="949"/>
      <c r="D36" s="949"/>
      <c r="E36" s="949"/>
      <c r="F36" s="949"/>
      <c r="G36" s="949"/>
      <c r="H36" s="950"/>
      <c r="I36" s="276"/>
      <c r="J36" s="277"/>
      <c r="K36" s="278">
        <f>VLOOKUP(A36,EQUIPOS!A6:D163,4,FALSE)</f>
        <v>108939.07758414766</v>
      </c>
      <c r="L36" s="279"/>
      <c r="M36" s="280">
        <v>500</v>
      </c>
      <c r="N36" s="281">
        <f>K36/M36</f>
        <v>217.87815516829531</v>
      </c>
    </row>
    <row r="37" spans="1:14">
      <c r="A37" s="119" t="s">
        <v>176</v>
      </c>
      <c r="B37" s="948" t="str">
        <f>VLOOKUP(A37,EQUIPOS!A7:D154,3,FALSE)</f>
        <v xml:space="preserve">Compresor (barrido y soplado)
</v>
      </c>
      <c r="C37" s="949"/>
      <c r="D37" s="949"/>
      <c r="E37" s="949"/>
      <c r="F37" s="949"/>
      <c r="G37" s="949"/>
      <c r="H37" s="950"/>
      <c r="I37" s="276"/>
      <c r="J37" s="277"/>
      <c r="K37" s="278">
        <f>VLOOKUP(A37,EQUIPOS!A7:D164,4,FALSE)</f>
        <v>62285.982825986452</v>
      </c>
      <c r="L37" s="279"/>
      <c r="M37" s="280">
        <v>500</v>
      </c>
      <c r="N37" s="281">
        <f>K37/M37</f>
        <v>124.5719656519729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342.96079287232925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1811.4463639561131</v>
      </c>
      <c r="N48" s="281">
        <f>K48*M48</f>
        <v>815.15086378025092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815.15086378025092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51.067205206099999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1209.1788618586802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241.83577237173606</v>
      </c>
      <c r="M83" s="852"/>
      <c r="N83" s="57"/>
    </row>
    <row r="84" spans="1:14">
      <c r="B84" s="95" t="s">
        <v>1057</v>
      </c>
      <c r="C84" s="96"/>
      <c r="D84" s="96"/>
      <c r="E84" s="96"/>
      <c r="F84" s="96"/>
      <c r="G84" s="96"/>
      <c r="H84" s="96"/>
      <c r="I84" s="93"/>
      <c r="J84" s="94"/>
      <c r="K84" s="313">
        <v>0.05</v>
      </c>
      <c r="L84" s="851">
        <f>N78*K84</f>
        <v>60.458943092934014</v>
      </c>
      <c r="M84" s="852"/>
      <c r="N84" s="57"/>
    </row>
    <row r="85" spans="1:14" ht="15" thickBot="1">
      <c r="B85" s="97" t="s">
        <v>1058</v>
      </c>
      <c r="C85" s="98"/>
      <c r="D85" s="98"/>
      <c r="E85" s="98"/>
      <c r="F85" s="98"/>
      <c r="G85" s="98"/>
      <c r="H85" s="98"/>
      <c r="I85" s="99"/>
      <c r="J85" s="100"/>
      <c r="K85" s="314">
        <v>0.05</v>
      </c>
      <c r="L85" s="853">
        <f>N78*K85</f>
        <v>60.458943092934014</v>
      </c>
      <c r="M85" s="854"/>
      <c r="N85" s="57"/>
    </row>
    <row r="86" spans="1:14" ht="15" thickBot="1">
      <c r="B86" s="816" t="s">
        <v>1037</v>
      </c>
      <c r="C86" s="817"/>
      <c r="D86" s="817"/>
      <c r="E86" s="817"/>
      <c r="F86" s="817"/>
      <c r="G86" s="817"/>
      <c r="H86" s="817"/>
      <c r="I86" s="817"/>
      <c r="J86" s="817"/>
      <c r="K86" s="817"/>
      <c r="L86" s="817"/>
      <c r="M86" s="818"/>
      <c r="N86" s="58">
        <f>L83+L84+L85</f>
        <v>362.75365855760407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1571.9325204162842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108939.07758414766</v>
      </c>
      <c r="L36" s="279"/>
      <c r="M36" s="280">
        <v>500</v>
      </c>
      <c r="N36" s="281">
        <f>K36/M36</f>
        <v>217.87815516829531</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62285.982825986452</v>
      </c>
      <c r="L37" s="279"/>
      <c r="M37" s="280">
        <v>500</v>
      </c>
      <c r="N37" s="281">
        <f>K37/M37</f>
        <v>124.5719656519729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342.96079287232925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1881.1877516260731</v>
      </c>
      <c r="N48" s="281">
        <f>K48*M48</f>
        <v>846.53448823173289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846.53448823173289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51.067205206099999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1240.5624863101621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248.11249726203243</v>
      </c>
      <c r="M83" s="852"/>
      <c r="N83" s="57"/>
    </row>
    <row r="84" spans="1:14">
      <c r="B84" s="95" t="s">
        <v>1057</v>
      </c>
      <c r="C84" s="96"/>
      <c r="D84" s="96"/>
      <c r="E84" s="96"/>
      <c r="F84" s="96"/>
      <c r="G84" s="96"/>
      <c r="H84" s="96"/>
      <c r="I84" s="93"/>
      <c r="J84" s="94"/>
      <c r="K84" s="313">
        <v>0.05</v>
      </c>
      <c r="L84" s="851">
        <f>N78*K84</f>
        <v>62.028124315508109</v>
      </c>
      <c r="M84" s="852"/>
      <c r="N84" s="57"/>
    </row>
    <row r="85" spans="1:14" ht="15" thickBot="1">
      <c r="B85" s="97" t="s">
        <v>1058</v>
      </c>
      <c r="C85" s="98"/>
      <c r="D85" s="98"/>
      <c r="E85" s="98"/>
      <c r="F85" s="98"/>
      <c r="G85" s="98"/>
      <c r="H85" s="98"/>
      <c r="I85" s="99"/>
      <c r="J85" s="100"/>
      <c r="K85" s="314">
        <v>0.05</v>
      </c>
      <c r="L85" s="853">
        <f>N78*K85</f>
        <v>62.028124315508109</v>
      </c>
      <c r="M85" s="854"/>
      <c r="N85" s="57"/>
    </row>
    <row r="86" spans="1:14" ht="15" thickBot="1">
      <c r="B86" s="816" t="s">
        <v>1037</v>
      </c>
      <c r="C86" s="817"/>
      <c r="D86" s="817"/>
      <c r="E86" s="817"/>
      <c r="F86" s="817"/>
      <c r="G86" s="817"/>
      <c r="H86" s="817"/>
      <c r="I86" s="817"/>
      <c r="J86" s="817"/>
      <c r="K86" s="817"/>
      <c r="L86" s="817"/>
      <c r="M86" s="818"/>
      <c r="N86" s="58">
        <f>L83+L84+L85</f>
        <v>372.16874589304859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1612.7312322032108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108939.07758414766</v>
      </c>
      <c r="L36" s="279"/>
      <c r="M36" s="280">
        <v>500</v>
      </c>
      <c r="N36" s="281">
        <f>K36/M36</f>
        <v>217.87815516829531</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62285.982825986452</v>
      </c>
      <c r="L37" s="279"/>
      <c r="M37" s="280">
        <v>500</v>
      </c>
      <c r="N37" s="281">
        <f>K37/M37</f>
        <v>124.5719656519729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342.96079287232925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1931.3220516901395</v>
      </c>
      <c r="N48" s="281">
        <f>K48*M48</f>
        <v>869.09492326056272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869.09492326056272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51.067205206099999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1263.122921338992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252.62458426779841</v>
      </c>
      <c r="M83" s="852"/>
      <c r="N83" s="57"/>
    </row>
    <row r="84" spans="1:14">
      <c r="B84" s="95" t="s">
        <v>1057</v>
      </c>
      <c r="C84" s="96"/>
      <c r="D84" s="96"/>
      <c r="E84" s="96"/>
      <c r="F84" s="96"/>
      <c r="G84" s="96"/>
      <c r="H84" s="96"/>
      <c r="I84" s="93"/>
      <c r="J84" s="94"/>
      <c r="K84" s="313">
        <v>0.05</v>
      </c>
      <c r="L84" s="851">
        <f>N78*K84</f>
        <v>63.156146066949603</v>
      </c>
      <c r="M84" s="852"/>
      <c r="N84" s="57"/>
    </row>
    <row r="85" spans="1:14" ht="15" thickBot="1">
      <c r="B85" s="97" t="s">
        <v>1058</v>
      </c>
      <c r="C85" s="98"/>
      <c r="D85" s="98"/>
      <c r="E85" s="98"/>
      <c r="F85" s="98"/>
      <c r="G85" s="98"/>
      <c r="H85" s="98"/>
      <c r="I85" s="99"/>
      <c r="J85" s="100"/>
      <c r="K85" s="314">
        <v>0.05</v>
      </c>
      <c r="L85" s="853">
        <f>N78*K85</f>
        <v>63.156146066949603</v>
      </c>
      <c r="M85" s="854"/>
      <c r="N85" s="57"/>
    </row>
    <row r="86" spans="1:14" ht="15" thickBot="1">
      <c r="B86" s="816" t="s">
        <v>1037</v>
      </c>
      <c r="C86" s="817"/>
      <c r="D86" s="817"/>
      <c r="E86" s="817"/>
      <c r="F86" s="817"/>
      <c r="G86" s="817"/>
      <c r="H86" s="817"/>
      <c r="I86" s="817"/>
      <c r="J86" s="817"/>
      <c r="K86" s="817"/>
      <c r="L86" s="817"/>
      <c r="M86" s="818"/>
      <c r="N86" s="58">
        <f>L83+L84+L85</f>
        <v>378.93687640169759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1642.0597977406896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108939.07758414766</v>
      </c>
      <c r="L36" s="279"/>
      <c r="M36" s="280">
        <v>500</v>
      </c>
      <c r="N36" s="281">
        <f>K36/M36</f>
        <v>217.87815516829531</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62285.982825986452</v>
      </c>
      <c r="L37" s="279"/>
      <c r="M37" s="280">
        <v>500</v>
      </c>
      <c r="N37" s="281">
        <f>K37/M37</f>
        <v>124.5719656519729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342.96079287232925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2003.5265125723472</v>
      </c>
      <c r="N48" s="281">
        <f>K48*M48</f>
        <v>901.58693065755631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901.58693065755631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51.067205206099999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1295.6149287359856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259.12298574719711</v>
      </c>
      <c r="M83" s="852"/>
      <c r="N83" s="57"/>
    </row>
    <row r="84" spans="1:14">
      <c r="B84" s="95" t="s">
        <v>1057</v>
      </c>
      <c r="C84" s="96"/>
      <c r="D84" s="96"/>
      <c r="E84" s="96"/>
      <c r="F84" s="96"/>
      <c r="G84" s="96"/>
      <c r="H84" s="96"/>
      <c r="I84" s="93"/>
      <c r="J84" s="94"/>
      <c r="K84" s="313">
        <v>0.05</v>
      </c>
      <c r="L84" s="851">
        <f>N78*K84</f>
        <v>64.780746436799276</v>
      </c>
      <c r="M84" s="852"/>
      <c r="N84" s="57"/>
    </row>
    <row r="85" spans="1:14" ht="15" thickBot="1">
      <c r="B85" s="97" t="s">
        <v>1058</v>
      </c>
      <c r="C85" s="98"/>
      <c r="D85" s="98"/>
      <c r="E85" s="98"/>
      <c r="F85" s="98"/>
      <c r="G85" s="98"/>
      <c r="H85" s="98"/>
      <c r="I85" s="99"/>
      <c r="J85" s="100"/>
      <c r="K85" s="314">
        <v>0.05</v>
      </c>
      <c r="L85" s="853">
        <f>N78*K85</f>
        <v>64.780746436799276</v>
      </c>
      <c r="M85" s="854"/>
      <c r="N85" s="57"/>
    </row>
    <row r="86" spans="1:14" ht="15" thickBot="1">
      <c r="B86" s="816" t="s">
        <v>1037</v>
      </c>
      <c r="C86" s="817"/>
      <c r="D86" s="817"/>
      <c r="E86" s="817"/>
      <c r="F86" s="817"/>
      <c r="G86" s="817"/>
      <c r="H86" s="817"/>
      <c r="I86" s="817"/>
      <c r="J86" s="817"/>
      <c r="K86" s="817"/>
      <c r="L86" s="817"/>
      <c r="M86" s="818"/>
      <c r="N86" s="58">
        <f>L83+L84+L85</f>
        <v>388.68447862079569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1684.2994073567813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108939.07758414766</v>
      </c>
      <c r="L36" s="279"/>
      <c r="M36" s="280">
        <v>400</v>
      </c>
      <c r="N36" s="281">
        <f>K36/M36</f>
        <v>272.34769396036916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400</v>
      </c>
      <c r="N37" s="281">
        <f>K37/M37</f>
        <v>401.35449636264929</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62285.982825986452</v>
      </c>
      <c r="L38" s="279"/>
      <c r="M38" s="280">
        <v>400</v>
      </c>
      <c r="N38" s="281">
        <f>K38/M38</f>
        <v>155.71495706496614</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76395.8174311045</v>
      </c>
      <c r="L39" s="870">
        <v>400</v>
      </c>
      <c r="M39" s="871"/>
      <c r="N39" s="281">
        <f>K39/L39</f>
        <v>190.98954357776125</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N75*M41</f>
        <v>0.957510097614375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1021.3642010633603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1881.1877516260731</v>
      </c>
      <c r="N48" s="281">
        <f>K48*M48</f>
        <v>3442.573585475714</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42469.732994511905</v>
      </c>
      <c r="N49" s="281">
        <f>K49*M49</f>
        <v>806.92492689572623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4249.4985123714405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3">
        <f>VLOOKUP(A58,TRANSPORTE!A5:D117,4,FALSE)</f>
        <v>720.65424911025718</v>
      </c>
      <c r="M58" s="904"/>
      <c r="N58" s="296">
        <f>K58*L58</f>
        <v>13.692430733094886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13.692430733094886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95.751009761437501</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5380.306153929333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1076.0612307858667</v>
      </c>
      <c r="M82" s="852"/>
      <c r="N82" s="57"/>
    </row>
    <row r="83" spans="1:14">
      <c r="B83" s="95" t="s">
        <v>1057</v>
      </c>
      <c r="C83" s="96"/>
      <c r="D83" s="96"/>
      <c r="E83" s="96"/>
      <c r="F83" s="96"/>
      <c r="G83" s="96"/>
      <c r="H83" s="96"/>
      <c r="I83" s="93"/>
      <c r="J83" s="94"/>
      <c r="K83" s="313">
        <v>0.05</v>
      </c>
      <c r="L83" s="851">
        <f>N77*K83</f>
        <v>269.01530769646666</v>
      </c>
      <c r="M83" s="852"/>
      <c r="N83" s="57"/>
    </row>
    <row r="84" spans="1:14" ht="15" thickBot="1">
      <c r="B84" s="97" t="s">
        <v>1058</v>
      </c>
      <c r="C84" s="98"/>
      <c r="D84" s="98"/>
      <c r="E84" s="98"/>
      <c r="F84" s="98"/>
      <c r="G84" s="98"/>
      <c r="H84" s="98"/>
      <c r="I84" s="99"/>
      <c r="J84" s="100"/>
      <c r="K84" s="314">
        <v>0.05</v>
      </c>
      <c r="L84" s="853">
        <f>N77*K84</f>
        <v>269.01530769646666</v>
      </c>
      <c r="M84" s="854"/>
      <c r="N84" s="57"/>
    </row>
    <row r="85" spans="1:14" ht="15" thickBot="1">
      <c r="B85" s="816" t="s">
        <v>1037</v>
      </c>
      <c r="C85" s="817"/>
      <c r="D85" s="817"/>
      <c r="E85" s="817"/>
      <c r="F85" s="817"/>
      <c r="G85" s="817"/>
      <c r="H85" s="817"/>
      <c r="I85" s="817"/>
      <c r="J85" s="817"/>
      <c r="K85" s="817"/>
      <c r="L85" s="817"/>
      <c r="M85" s="818"/>
      <c r="N85" s="58">
        <f>L82+L83+L84</f>
        <v>1614.0918461787999</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6994.3980001081327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108939.07758414766</v>
      </c>
      <c r="L36" s="279"/>
      <c r="M36" s="280">
        <v>400</v>
      </c>
      <c r="N36" s="281">
        <f>K36/M36</f>
        <v>272.34769396036916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400</v>
      </c>
      <c r="N37" s="281">
        <f>K37/M37</f>
        <v>401.35449636264929</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62285.982825986452</v>
      </c>
      <c r="L38" s="279"/>
      <c r="M38" s="280">
        <v>400</v>
      </c>
      <c r="N38" s="281">
        <f>K38/M38</f>
        <v>155.71495706496614</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76395.8174311045</v>
      </c>
      <c r="L39" s="870">
        <v>400</v>
      </c>
      <c r="M39" s="871"/>
      <c r="N39" s="281">
        <f>K39/L39</f>
        <v>190.98954357776125</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0.957510097614375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1021.3642010633603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1881.1877516260731</v>
      </c>
      <c r="N48" s="281">
        <f>K48*M48</f>
        <v>2821.7816274391098</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42469.732994511905</v>
      </c>
      <c r="N49" s="281">
        <f>K49*M49</f>
        <v>552.10652892865471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3373.8881563677646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3">
        <f>VLOOKUP(A58,TRANSPORTE!A5:D117,4,FALSE)</f>
        <v>720.65424911025718</v>
      </c>
      <c r="M58" s="904"/>
      <c r="N58" s="296">
        <f>K58*L58</f>
        <v>9.3685052384333432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9.3685052384333432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95.751009761437501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4500.3718724309965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900.0743744861993</v>
      </c>
      <c r="M83" s="852"/>
      <c r="N83" s="57"/>
    </row>
    <row r="84" spans="1:14">
      <c r="B84" s="95" t="s">
        <v>1057</v>
      </c>
      <c r="C84" s="96"/>
      <c r="D84" s="96"/>
      <c r="E84" s="96"/>
      <c r="F84" s="96"/>
      <c r="G84" s="96"/>
      <c r="H84" s="96"/>
      <c r="I84" s="93"/>
      <c r="J84" s="94"/>
      <c r="K84" s="313">
        <v>0.05</v>
      </c>
      <c r="L84" s="851">
        <f>N78*K84</f>
        <v>225.01859362154983</v>
      </c>
      <c r="M84" s="852"/>
      <c r="N84" s="57"/>
    </row>
    <row r="85" spans="1:14" ht="15" thickBot="1">
      <c r="B85" s="97" t="s">
        <v>1058</v>
      </c>
      <c r="C85" s="98"/>
      <c r="D85" s="98"/>
      <c r="E85" s="98"/>
      <c r="F85" s="98"/>
      <c r="G85" s="98"/>
      <c r="H85" s="98"/>
      <c r="I85" s="99"/>
      <c r="J85" s="100"/>
      <c r="K85" s="314">
        <v>0.05</v>
      </c>
      <c r="L85" s="853">
        <f>N78*K85</f>
        <v>225.01859362154983</v>
      </c>
      <c r="M85" s="854"/>
      <c r="N85" s="57"/>
    </row>
    <row r="86" spans="1:14" ht="15" thickBot="1">
      <c r="B86" s="816" t="s">
        <v>1037</v>
      </c>
      <c r="C86" s="817"/>
      <c r="D86" s="817"/>
      <c r="E86" s="817"/>
      <c r="F86" s="817"/>
      <c r="G86" s="817"/>
      <c r="H86" s="817"/>
      <c r="I86" s="817"/>
      <c r="J86" s="817"/>
      <c r="K86" s="817"/>
      <c r="L86" s="817"/>
      <c r="M86" s="818"/>
      <c r="N86" s="58">
        <f>L83+L84+L85</f>
        <v>1350.111561729299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5850.4834341602955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108939.07758414766</v>
      </c>
      <c r="L36" s="279"/>
      <c r="M36" s="280">
        <v>400</v>
      </c>
      <c r="N36" s="281">
        <f>K36/M36</f>
        <v>272.34769396036916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400</v>
      </c>
      <c r="N37" s="281">
        <f>K37/M37</f>
        <v>401.35449636264929</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62285.982825986452</v>
      </c>
      <c r="L38" s="279"/>
      <c r="M38" s="280">
        <v>400</v>
      </c>
      <c r="N38" s="281">
        <f>K38/M38</f>
        <v>155.71495706496614</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76395.8174311045</v>
      </c>
      <c r="L39" s="870">
        <v>400</v>
      </c>
      <c r="M39" s="871"/>
      <c r="N39" s="281">
        <f>K39/L39</f>
        <v>190.98954357776125</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0.957510097614375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1021.3642010633603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1881.1877516260731</v>
      </c>
      <c r="N48" s="281">
        <f>K48*M48</f>
        <v>3442.573585475714</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42469.732994511905</v>
      </c>
      <c r="N49" s="281">
        <f>K49*M49</f>
        <v>806.92492689572623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4249.4985123714405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3">
        <f>VLOOKUP(A58,TRANSPORTE!A5:D117,4,FALSE)</f>
        <v>720.65424911025718</v>
      </c>
      <c r="M58" s="904"/>
      <c r="N58" s="296">
        <f>K58*L58</f>
        <v>13.692430733094886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13.692430733094886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SUM(N69:N75)</f>
        <v>95.751009761437501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5380.306153929333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1076.0612307858667</v>
      </c>
      <c r="M83" s="852"/>
      <c r="N83" s="57"/>
    </row>
    <row r="84" spans="1:14">
      <c r="B84" s="95" t="s">
        <v>1057</v>
      </c>
      <c r="C84" s="96"/>
      <c r="D84" s="96"/>
      <c r="E84" s="96"/>
      <c r="F84" s="96"/>
      <c r="G84" s="96"/>
      <c r="H84" s="96"/>
      <c r="I84" s="93"/>
      <c r="J84" s="94"/>
      <c r="K84" s="313">
        <v>0.05</v>
      </c>
      <c r="L84" s="851">
        <f>N78*K84</f>
        <v>269.01530769646666</v>
      </c>
      <c r="M84" s="852"/>
      <c r="N84" s="57"/>
    </row>
    <row r="85" spans="1:14" ht="15" thickBot="1">
      <c r="B85" s="97" t="s">
        <v>1058</v>
      </c>
      <c r="C85" s="98"/>
      <c r="D85" s="98"/>
      <c r="E85" s="98"/>
      <c r="F85" s="98"/>
      <c r="G85" s="98"/>
      <c r="H85" s="98"/>
      <c r="I85" s="99"/>
      <c r="J85" s="100"/>
      <c r="K85" s="314">
        <v>0.05</v>
      </c>
      <c r="L85" s="853">
        <f>N78*K85</f>
        <v>269.01530769646666</v>
      </c>
      <c r="M85" s="854"/>
      <c r="N85" s="57"/>
    </row>
    <row r="86" spans="1:14" ht="15" thickBot="1">
      <c r="B86" s="816" t="s">
        <v>1037</v>
      </c>
      <c r="C86" s="817"/>
      <c r="D86" s="817"/>
      <c r="E86" s="817"/>
      <c r="F86" s="817"/>
      <c r="G86" s="817"/>
      <c r="H86" s="817"/>
      <c r="I86" s="817"/>
      <c r="J86" s="817"/>
      <c r="K86" s="817"/>
      <c r="L86" s="817"/>
      <c r="M86" s="818"/>
      <c r="N86" s="58">
        <f>L83+L84+L85</f>
        <v>1614.0918461787999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6994.3980001081327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108939.07758414766</v>
      </c>
      <c r="L36" s="279"/>
      <c r="M36" s="280">
        <v>400</v>
      </c>
      <c r="N36" s="281">
        <f>K36/M36</f>
        <v>272.34769396036916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400</v>
      </c>
      <c r="N37" s="281">
        <f>K37/M37</f>
        <v>401.35449636264929</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62285.982825986452</v>
      </c>
      <c r="L38" s="279"/>
      <c r="M38" s="280">
        <v>400</v>
      </c>
      <c r="N38" s="281">
        <f>K38/M38</f>
        <v>155.71495706496614</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76395.8174311045</v>
      </c>
      <c r="L39" s="870">
        <v>400</v>
      </c>
      <c r="M39" s="871"/>
      <c r="N39" s="281">
        <f>K39/L39</f>
        <v>190.98954357776125</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0.957510097614375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1021.3642010633603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42469.732994511905</v>
      </c>
      <c r="N48" s="281">
        <f>K48*M48</f>
        <v>552.10652892865471</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1881.1877516260731</v>
      </c>
      <c r="N49" s="281">
        <f>K49*M49</f>
        <v>2821.7816274391098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3373.8881563677646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3">
        <f>VLOOKUP(A58,TRANSPORTE!A5:D117,4,FALSE)</f>
        <v>720.65424911025718</v>
      </c>
      <c r="M58" s="904"/>
      <c r="N58" s="296">
        <f>K58*L58</f>
        <v>9.3685052384333432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9.3685052384333432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95.751009761437501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4500.3718724309965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900.0743744861993</v>
      </c>
      <c r="M83" s="852"/>
      <c r="N83" s="57"/>
    </row>
    <row r="84" spans="1:14">
      <c r="B84" s="95" t="s">
        <v>1057</v>
      </c>
      <c r="C84" s="96"/>
      <c r="D84" s="96"/>
      <c r="E84" s="96"/>
      <c r="F84" s="96"/>
      <c r="G84" s="96"/>
      <c r="H84" s="96"/>
      <c r="I84" s="93"/>
      <c r="J84" s="94"/>
      <c r="K84" s="313">
        <v>0.05</v>
      </c>
      <c r="L84" s="851">
        <f>N78*K84</f>
        <v>225.01859362154983</v>
      </c>
      <c r="M84" s="852"/>
      <c r="N84" s="57"/>
    </row>
    <row r="85" spans="1:14" ht="15" thickBot="1">
      <c r="B85" s="97" t="s">
        <v>1058</v>
      </c>
      <c r="C85" s="98"/>
      <c r="D85" s="98"/>
      <c r="E85" s="98"/>
      <c r="F85" s="98"/>
      <c r="G85" s="98"/>
      <c r="H85" s="98"/>
      <c r="I85" s="99"/>
      <c r="J85" s="100"/>
      <c r="K85" s="314">
        <v>0.05</v>
      </c>
      <c r="L85" s="853">
        <f>N78*K85</f>
        <v>225.01859362154983</v>
      </c>
      <c r="M85" s="854"/>
      <c r="N85" s="57"/>
    </row>
    <row r="86" spans="1:14" ht="15" thickBot="1">
      <c r="B86" s="816" t="s">
        <v>1037</v>
      </c>
      <c r="C86" s="817"/>
      <c r="D86" s="817"/>
      <c r="E86" s="817"/>
      <c r="F86" s="817"/>
      <c r="G86" s="817"/>
      <c r="H86" s="817"/>
      <c r="I86" s="817"/>
      <c r="J86" s="817"/>
      <c r="K86" s="817"/>
      <c r="L86" s="817"/>
      <c r="M86" s="818"/>
      <c r="N86" s="58">
        <f>L83+L84+L85</f>
        <v>1350.111561729299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5850.4834341602955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108939.07758414766</v>
      </c>
      <c r="L36" s="279"/>
      <c r="M36" s="292">
        <v>275</v>
      </c>
      <c r="N36" s="281">
        <f>K36/M36</f>
        <v>396.14210030599151</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92">
        <f>M36</f>
        <v>275</v>
      </c>
      <c r="N37" s="281">
        <f>K37/M37</f>
        <v>583.78835834567167</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62285.982825986452</v>
      </c>
      <c r="L38" s="279"/>
      <c r="M38" s="292">
        <v>275</v>
      </c>
      <c r="N38" s="281">
        <f>K38/M38</f>
        <v>226.49448300358711</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76395.8174311045</v>
      </c>
      <c r="L39" s="946">
        <v>275</v>
      </c>
      <c r="M39" s="947"/>
      <c r="N39" s="281">
        <f>K39/L39</f>
        <v>277.80297247674366</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1.3927419601663635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1485.6206560921603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39817.618918088992</v>
      </c>
      <c r="N48" s="281">
        <f>K48*M48</f>
        <v>995.44047295222481</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40875.997250260167</v>
      </c>
      <c r="N49" s="281">
        <f>K49*M49</f>
        <v>531.38796425338217</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1881.1877516260731</v>
      </c>
      <c r="N50" s="281">
        <f>K50*M50</f>
        <v>7976.2360668945503</v>
      </c>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9503.0645041001571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3">
        <f>VLOOKUP(A58,TRANSPORTE!A5:D117,4,FALSE)</f>
        <v>720.65424911025718</v>
      </c>
      <c r="M58" s="904"/>
      <c r="N58" s="296">
        <f>K58*L58</f>
        <v>27.384861466189772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27.384861466189772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SUM(N69:N75)</f>
        <v>139.27419601663635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11155.344217675143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2231.0688435350289</v>
      </c>
      <c r="M83" s="852"/>
      <c r="N83" s="57"/>
    </row>
    <row r="84" spans="1:14">
      <c r="B84" s="95" t="s">
        <v>1057</v>
      </c>
      <c r="C84" s="96"/>
      <c r="D84" s="96"/>
      <c r="E84" s="96"/>
      <c r="F84" s="96"/>
      <c r="G84" s="96"/>
      <c r="H84" s="96"/>
      <c r="I84" s="93"/>
      <c r="J84" s="94"/>
      <c r="K84" s="313">
        <v>0.05</v>
      </c>
      <c r="L84" s="851">
        <f>N78*K84</f>
        <v>557.76721088375723</v>
      </c>
      <c r="M84" s="852"/>
      <c r="N84" s="57"/>
    </row>
    <row r="85" spans="1:14" ht="15" thickBot="1">
      <c r="B85" s="97" t="s">
        <v>1058</v>
      </c>
      <c r="C85" s="98"/>
      <c r="D85" s="98"/>
      <c r="E85" s="98"/>
      <c r="F85" s="98"/>
      <c r="G85" s="98"/>
      <c r="H85" s="98"/>
      <c r="I85" s="99"/>
      <c r="J85" s="100"/>
      <c r="K85" s="314">
        <v>0.05</v>
      </c>
      <c r="L85" s="853">
        <f>N78*K85</f>
        <v>557.76721088375723</v>
      </c>
      <c r="M85" s="854"/>
      <c r="N85" s="57"/>
    </row>
    <row r="86" spans="1:14" ht="15" thickBot="1">
      <c r="B86" s="816" t="s">
        <v>1037</v>
      </c>
      <c r="C86" s="817"/>
      <c r="D86" s="817"/>
      <c r="E86" s="817"/>
      <c r="F86" s="817"/>
      <c r="G86" s="817"/>
      <c r="H86" s="817"/>
      <c r="I86" s="817"/>
      <c r="J86" s="817"/>
      <c r="K86" s="817"/>
      <c r="L86" s="817"/>
      <c r="M86" s="818"/>
      <c r="N86" s="58">
        <f>L83+L84+L85</f>
        <v>3346.6032653025436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14501.947482977686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108939.07758414766</v>
      </c>
      <c r="L36" s="279"/>
      <c r="M36" s="292">
        <v>275</v>
      </c>
      <c r="N36" s="281">
        <f>K36/M36</f>
        <v>396.14210030599151</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92">
        <v>275</v>
      </c>
      <c r="N37" s="281">
        <f>K37/M37</f>
        <v>583.78835834567167</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62285.982825986452</v>
      </c>
      <c r="L38" s="279"/>
      <c r="M38" s="292">
        <v>275</v>
      </c>
      <c r="N38" s="281">
        <f>K38/M38</f>
        <v>226.49448300358711</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76395.8174311045</v>
      </c>
      <c r="L39" s="946">
        <v>275</v>
      </c>
      <c r="M39" s="947"/>
      <c r="N39" s="281">
        <f>K39/L39</f>
        <v>277.80297247674366</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1.3927419601663635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1485.6206560921603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39817.618918088992</v>
      </c>
      <c r="N48" s="281">
        <f>K48*M48</f>
        <v>756.53475944369086</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40875.997250260167</v>
      </c>
      <c r="N49" s="281">
        <f>K49*M49</f>
        <v>408.75997250260167</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1881.1877516260731</v>
      </c>
      <c r="N50" s="281">
        <f>K50*M50</f>
        <v>6095.0483152684774</v>
      </c>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7260.3430472147702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3">
        <f>VLOOKUP(A58,TRANSPORTE!A5:D117,4,FALSE)</f>
        <v>720.65424911025718</v>
      </c>
      <c r="M58" s="904"/>
      <c r="N58" s="296">
        <f>K58*L58</f>
        <v>20.898973224197459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20.898973224197459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139.27419601663635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8906.1368725477641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1781.2273745095529</v>
      </c>
      <c r="M83" s="852"/>
      <c r="N83" s="57"/>
    </row>
    <row r="84" spans="1:14">
      <c r="B84" s="95" t="s">
        <v>1057</v>
      </c>
      <c r="C84" s="96"/>
      <c r="D84" s="96"/>
      <c r="E84" s="96"/>
      <c r="F84" s="96"/>
      <c r="G84" s="96"/>
      <c r="H84" s="96"/>
      <c r="I84" s="93"/>
      <c r="J84" s="94"/>
      <c r="K84" s="313">
        <v>0.05</v>
      </c>
      <c r="L84" s="851">
        <f>N78*K84</f>
        <v>445.30684362738822</v>
      </c>
      <c r="M84" s="852"/>
      <c r="N84" s="57"/>
    </row>
    <row r="85" spans="1:14" ht="15" thickBot="1">
      <c r="B85" s="97" t="s">
        <v>1058</v>
      </c>
      <c r="C85" s="98"/>
      <c r="D85" s="98"/>
      <c r="E85" s="98"/>
      <c r="F85" s="98"/>
      <c r="G85" s="98"/>
      <c r="H85" s="98"/>
      <c r="I85" s="99"/>
      <c r="J85" s="100"/>
      <c r="K85" s="314">
        <v>0.05</v>
      </c>
      <c r="L85" s="853">
        <f>N78*K85</f>
        <v>445.30684362738822</v>
      </c>
      <c r="M85" s="854"/>
      <c r="N85" s="57"/>
    </row>
    <row r="86" spans="1:14" ht="15" thickBot="1">
      <c r="B86" s="816" t="s">
        <v>1037</v>
      </c>
      <c r="C86" s="817"/>
      <c r="D86" s="817"/>
      <c r="E86" s="817"/>
      <c r="F86" s="817"/>
      <c r="G86" s="817"/>
      <c r="H86" s="817"/>
      <c r="I86" s="817"/>
      <c r="J86" s="817"/>
      <c r="K86" s="817"/>
      <c r="L86" s="817"/>
      <c r="M86" s="818"/>
      <c r="N86" s="58">
        <f>L83+L84+L85</f>
        <v>2671.8410617643294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11577.977934312094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108939.07758414766</v>
      </c>
      <c r="L36" s="279"/>
      <c r="M36" s="280">
        <v>275</v>
      </c>
      <c r="N36" s="281">
        <f>K36/M36</f>
        <v>396.14210030599151</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275</v>
      </c>
      <c r="N37" s="281">
        <f>K37/M37</f>
        <v>583.78835834567167</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62285.982825986452</v>
      </c>
      <c r="L38" s="279"/>
      <c r="M38" s="280">
        <v>275</v>
      </c>
      <c r="N38" s="281">
        <f>K38/M38</f>
        <v>226.49448300358711</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76395.8174311045</v>
      </c>
      <c r="L39" s="870">
        <v>275</v>
      </c>
      <c r="M39" s="871"/>
      <c r="N39" s="281">
        <f>K39/L39</f>
        <v>277.80297247674366</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1.3927419601663635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1485.6206560921603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39817.618918088992</v>
      </c>
      <c r="N48" s="281">
        <f>K48*M48</f>
        <v>995.44047295222481</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40875.997250260167</v>
      </c>
      <c r="N49" s="281">
        <f>K49*M49</f>
        <v>531.38796425338217</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2003.5265125723472</v>
      </c>
      <c r="N50" s="281">
        <f>K50*M50</f>
        <v>8494.9524133067534</v>
      </c>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10021.780850512361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3">
        <f>VLOOKUP(A58,TRANSPORTE!A5:D117,4,FALSE)</f>
        <v>720.65424911025718</v>
      </c>
      <c r="M58" s="904"/>
      <c r="N58" s="296">
        <f>K58*L58</f>
        <v>27.384861466189772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27.384861466189772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139.27419601663635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11674.060564087347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2334.8121128174694</v>
      </c>
      <c r="M83" s="852"/>
      <c r="N83" s="57"/>
    </row>
    <row r="84" spans="1:14">
      <c r="B84" s="95" t="s">
        <v>1057</v>
      </c>
      <c r="C84" s="96"/>
      <c r="D84" s="96"/>
      <c r="E84" s="96"/>
      <c r="F84" s="96"/>
      <c r="G84" s="96"/>
      <c r="H84" s="96"/>
      <c r="I84" s="93"/>
      <c r="J84" s="94"/>
      <c r="K84" s="313">
        <v>0.05</v>
      </c>
      <c r="L84" s="851">
        <f>N78*K84</f>
        <v>583.70302820436734</v>
      </c>
      <c r="M84" s="852"/>
      <c r="N84" s="57"/>
    </row>
    <row r="85" spans="1:14" ht="15" thickBot="1">
      <c r="B85" s="97" t="s">
        <v>1058</v>
      </c>
      <c r="C85" s="98"/>
      <c r="D85" s="98"/>
      <c r="E85" s="98"/>
      <c r="F85" s="98"/>
      <c r="G85" s="98"/>
      <c r="H85" s="98"/>
      <c r="I85" s="99"/>
      <c r="J85" s="100"/>
      <c r="K85" s="314">
        <v>0.05</v>
      </c>
      <c r="L85" s="853">
        <f>N78*K85</f>
        <v>583.70302820436734</v>
      </c>
      <c r="M85" s="854"/>
      <c r="N85" s="57"/>
    </row>
    <row r="86" spans="1:14" ht="15" thickBot="1">
      <c r="B86" s="816" t="s">
        <v>1037</v>
      </c>
      <c r="C86" s="817"/>
      <c r="D86" s="817"/>
      <c r="E86" s="817"/>
      <c r="F86" s="817"/>
      <c r="G86" s="817"/>
      <c r="H86" s="817"/>
      <c r="I86" s="817"/>
      <c r="J86" s="817"/>
      <c r="K86" s="817"/>
      <c r="L86" s="817"/>
      <c r="M86" s="818"/>
      <c r="N86" s="58">
        <f>L83+L84+L85</f>
        <v>3502.2181692262043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15176.278733313551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108939.07758414766</v>
      </c>
      <c r="L36" s="279"/>
      <c r="M36" s="280">
        <v>275</v>
      </c>
      <c r="N36" s="281">
        <f>K36/M36</f>
        <v>396.14210030599151</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275</v>
      </c>
      <c r="N37" s="281">
        <f>K37/M37</f>
        <v>583.78835834567167</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62285.982825986452</v>
      </c>
      <c r="L38" s="279"/>
      <c r="M38" s="280">
        <v>275</v>
      </c>
      <c r="N38" s="281">
        <f>K38/M38</f>
        <v>226.49448300358711</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76395.8174311045</v>
      </c>
      <c r="L39" s="870">
        <v>275</v>
      </c>
      <c r="M39" s="871"/>
      <c r="N39" s="281">
        <f>K39/L39</f>
        <v>277.80297247674366</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1.3927419601663635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1485.6206560921603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39817.618918088992</v>
      </c>
      <c r="N48" s="281">
        <f>K48*M48</f>
        <v>756.53475944369086</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40875.997250260167</v>
      </c>
      <c r="N49" s="281">
        <f>K49*M49</f>
        <v>408.75997250260167</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2003.5265125723472</v>
      </c>
      <c r="N50" s="281">
        <f>K50*M50</f>
        <v>6491.4259007344053</v>
      </c>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7656.7206326806981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3">
        <f>VLOOKUP(A58,TRANSPORTE!A5:D117,4,FALSE)</f>
        <v>720.65424911025718</v>
      </c>
      <c r="M58" s="904"/>
      <c r="N58" s="296">
        <f>K58*L58</f>
        <v>20.898973224197459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20.898973224197459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139.27419601663635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9302.514458013693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1860.5028916027386</v>
      </c>
      <c r="M83" s="852"/>
      <c r="N83" s="57"/>
    </row>
    <row r="84" spans="1:14">
      <c r="B84" s="95" t="s">
        <v>1057</v>
      </c>
      <c r="C84" s="96"/>
      <c r="D84" s="96"/>
      <c r="E84" s="96"/>
      <c r="F84" s="96"/>
      <c r="G84" s="96"/>
      <c r="H84" s="96"/>
      <c r="I84" s="93"/>
      <c r="J84" s="94"/>
      <c r="K84" s="313">
        <v>0.05</v>
      </c>
      <c r="L84" s="851">
        <f>N78*K84</f>
        <v>465.12572290068465</v>
      </c>
      <c r="M84" s="852"/>
      <c r="N84" s="57"/>
    </row>
    <row r="85" spans="1:14" ht="15" thickBot="1">
      <c r="B85" s="97" t="s">
        <v>1058</v>
      </c>
      <c r="C85" s="98"/>
      <c r="D85" s="98"/>
      <c r="E85" s="98"/>
      <c r="F85" s="98"/>
      <c r="G85" s="98"/>
      <c r="H85" s="98"/>
      <c r="I85" s="99"/>
      <c r="J85" s="100"/>
      <c r="K85" s="314">
        <v>0.05</v>
      </c>
      <c r="L85" s="853">
        <f>N78*K85</f>
        <v>465.12572290068465</v>
      </c>
      <c r="M85" s="854"/>
      <c r="N85" s="57"/>
    </row>
    <row r="86" spans="1:14" ht="15" thickBot="1">
      <c r="B86" s="816" t="s">
        <v>1037</v>
      </c>
      <c r="C86" s="817"/>
      <c r="D86" s="817"/>
      <c r="E86" s="817"/>
      <c r="F86" s="817"/>
      <c r="G86" s="817"/>
      <c r="H86" s="817"/>
      <c r="I86" s="817"/>
      <c r="J86" s="817"/>
      <c r="K86" s="817"/>
      <c r="L86" s="817"/>
      <c r="M86" s="818"/>
      <c r="N86" s="58">
        <f>L83+L84+L85</f>
        <v>2790.7543374041079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12093.2687954178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108939.07758414766</v>
      </c>
      <c r="L36" s="279"/>
      <c r="M36" s="280">
        <v>418</v>
      </c>
      <c r="N36" s="281">
        <f>K36/M36</f>
        <v>260.61980283288915</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418</v>
      </c>
      <c r="N37" s="281">
        <f>K37/M37</f>
        <v>384.07128838531031</v>
      </c>
    </row>
    <row r="38" spans="1:14">
      <c r="A38" t="s">
        <v>225</v>
      </c>
      <c r="B38" s="865" t="str">
        <f>VLOOKUP(A38,EQUIPOS!A8:D154,3,FALSE)</f>
        <v>Esparcidor de gravilla, Ancho de esparcimiento 3100mm, Velocidad de trabajo 10—20km2/h</v>
      </c>
      <c r="C38" s="866"/>
      <c r="D38" s="866"/>
      <c r="E38" s="866"/>
      <c r="F38" s="866"/>
      <c r="G38" s="866"/>
      <c r="H38" s="867"/>
      <c r="I38" s="276"/>
      <c r="J38" s="277"/>
      <c r="K38" s="278">
        <f>VLOOKUP(A38,EQUIPOS!A8:D165,4,FALSE)</f>
        <v>76395.8174311045</v>
      </c>
      <c r="L38" s="279"/>
      <c r="M38" s="280">
        <v>418</v>
      </c>
      <c r="N38" s="281">
        <f>K38/M38</f>
        <v>182.76511347154187</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0.91627760537260772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828.37248229511397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55890.999615498869</v>
      </c>
      <c r="N48" s="281">
        <f>K48*M48</f>
        <v>558.90999615498868</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1881.1877516260731</v>
      </c>
      <c r="N49" s="281">
        <f>K49*M49</f>
        <v>2351.4846895325913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2910.39468568758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903">
        <f>VLOOKUP(A58,TRANSPORTE!A5:D117,4,FALSE)</f>
        <v>720.65424911025718</v>
      </c>
      <c r="M58" s="904"/>
      <c r="N58" s="296">
        <f>K58*L58</f>
        <v>7.2065424911025717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7.2065424911025717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91.62776053726077</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3837.6014710110571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767.52029420221152</v>
      </c>
      <c r="M83" s="852"/>
      <c r="N83" s="57"/>
    </row>
    <row r="84" spans="1:14">
      <c r="B84" s="95" t="s">
        <v>1057</v>
      </c>
      <c r="C84" s="96"/>
      <c r="D84" s="96"/>
      <c r="E84" s="96"/>
      <c r="F84" s="96"/>
      <c r="G84" s="96"/>
      <c r="H84" s="96"/>
      <c r="I84" s="93"/>
      <c r="J84" s="94"/>
      <c r="K84" s="313">
        <v>0.05</v>
      </c>
      <c r="L84" s="851">
        <f>N78*K84</f>
        <v>191.88007355055288</v>
      </c>
      <c r="M84" s="852"/>
      <c r="N84" s="57"/>
    </row>
    <row r="85" spans="1:14" ht="15" thickBot="1">
      <c r="B85" s="97" t="s">
        <v>1058</v>
      </c>
      <c r="C85" s="98"/>
      <c r="D85" s="98"/>
      <c r="E85" s="98"/>
      <c r="F85" s="98"/>
      <c r="G85" s="98"/>
      <c r="H85" s="98"/>
      <c r="I85" s="99"/>
      <c r="J85" s="100"/>
      <c r="K85" s="314">
        <v>0.05</v>
      </c>
      <c r="L85" s="853">
        <f>N78*K85</f>
        <v>191.88007355055288</v>
      </c>
      <c r="M85" s="854"/>
      <c r="N85" s="57"/>
    </row>
    <row r="86" spans="1:14" ht="15" thickBot="1">
      <c r="B86" s="816" t="s">
        <v>1037</v>
      </c>
      <c r="C86" s="817"/>
      <c r="D86" s="817"/>
      <c r="E86" s="817"/>
      <c r="F86" s="817"/>
      <c r="G86" s="817"/>
      <c r="H86" s="817"/>
      <c r="I86" s="817"/>
      <c r="J86" s="817"/>
      <c r="K86" s="817"/>
      <c r="L86" s="817"/>
      <c r="M86" s="818"/>
      <c r="N86" s="58">
        <f>L83+L84+L85</f>
        <v>1151.2804413033173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4988.8819123143749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108939.07758414766</v>
      </c>
      <c r="L36" s="279"/>
      <c r="M36" s="280">
        <v>418</v>
      </c>
      <c r="N36" s="281">
        <f>K36/M36</f>
        <v>260.61980283288915</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418</v>
      </c>
      <c r="N37" s="281">
        <f>K37/M37</f>
        <v>384.07128838531031</v>
      </c>
    </row>
    <row r="38" spans="1:14">
      <c r="A38" t="s">
        <v>225</v>
      </c>
      <c r="B38" s="865" t="str">
        <f>VLOOKUP(A38,EQUIPOS!A8:D154,3,FALSE)</f>
        <v>Esparcidor de gravilla, Ancho de esparcimiento 3100mm, Velocidad de trabajo 10—20km2/h</v>
      </c>
      <c r="C38" s="866"/>
      <c r="D38" s="866"/>
      <c r="E38" s="866"/>
      <c r="F38" s="866"/>
      <c r="G38" s="866"/>
      <c r="H38" s="867"/>
      <c r="I38" s="276"/>
      <c r="J38" s="277"/>
      <c r="K38" s="278">
        <f>VLOOKUP(A38,EQUIPOS!A8:D165,4,FALSE)</f>
        <v>76395.8174311045</v>
      </c>
      <c r="L38" s="279"/>
      <c r="M38" s="280">
        <v>418</v>
      </c>
      <c r="N38" s="281">
        <f>K38/M38</f>
        <v>182.76511347154187</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0.91627760537260772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828.37248229511397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55890.999615498869</v>
      </c>
      <c r="N48" s="281">
        <f>K48*M48</f>
        <v>558.90999615498868</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1811.4463639561131</v>
      </c>
      <c r="N49" s="281">
        <f>K49*M49</f>
        <v>2264.3079549451413</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 thickBot="1">
      <c r="B52" s="898"/>
      <c r="C52" s="899"/>
      <c r="D52" s="899"/>
      <c r="E52" s="899"/>
      <c r="F52" s="899"/>
      <c r="G52" s="899"/>
      <c r="H52" s="899"/>
      <c r="I52" s="869"/>
      <c r="J52" s="48"/>
      <c r="K52" s="50"/>
      <c r="L52" s="900"/>
      <c r="M52" s="901"/>
      <c r="N52" s="51"/>
    </row>
    <row r="53" spans="1:72" ht="15" thickBot="1">
      <c r="B53" s="816" t="s">
        <v>1037</v>
      </c>
      <c r="C53" s="817"/>
      <c r="D53" s="817"/>
      <c r="E53" s="817"/>
      <c r="F53" s="817"/>
      <c r="G53" s="817"/>
      <c r="H53" s="817"/>
      <c r="I53" s="817"/>
      <c r="J53" s="817"/>
      <c r="K53" s="817"/>
      <c r="L53" s="817"/>
      <c r="M53" s="818"/>
      <c r="N53" s="403">
        <f>SUM(N48:N52)</f>
        <v>2823.21795110013</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2" t="s">
        <v>1041</v>
      </c>
      <c r="C57" s="323"/>
      <c r="D57" s="323"/>
      <c r="E57" s="323"/>
      <c r="F57" s="323"/>
      <c r="G57" s="323"/>
      <c r="H57" s="79" t="s">
        <v>1029</v>
      </c>
      <c r="I57" s="80" t="s">
        <v>1042</v>
      </c>
      <c r="J57" s="81" t="s">
        <v>1043</v>
      </c>
      <c r="K57" s="79" t="s">
        <v>1044</v>
      </c>
      <c r="L57" s="902" t="s">
        <v>1045</v>
      </c>
      <c r="M57" s="881"/>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903">
        <f>VLOOKUP(A58,TRANSPORTE!A5:D117,4,FALSE)</f>
        <v>720.65424911025718</v>
      </c>
      <c r="M58" s="904"/>
      <c r="N58" s="296">
        <f>K58*L58</f>
        <v>7.2065424911025717</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 thickBot="1">
      <c r="B63" s="456"/>
      <c r="C63" s="457"/>
      <c r="D63" s="457"/>
      <c r="E63" s="457"/>
      <c r="F63" s="457"/>
      <c r="G63" s="457"/>
      <c r="H63" s="54"/>
      <c r="I63" s="132"/>
      <c r="J63" s="132"/>
      <c r="K63" s="132"/>
      <c r="L63" s="894"/>
      <c r="M63" s="895"/>
      <c r="N63" s="133"/>
    </row>
    <row r="64" spans="1:72" ht="15" thickBot="1">
      <c r="B64" s="905" t="s">
        <v>1037</v>
      </c>
      <c r="C64" s="859"/>
      <c r="D64" s="859"/>
      <c r="E64" s="859"/>
      <c r="F64" s="859"/>
      <c r="G64" s="859"/>
      <c r="H64" s="859"/>
      <c r="I64" s="859"/>
      <c r="J64" s="859"/>
      <c r="K64" s="859"/>
      <c r="L64" s="859"/>
      <c r="M64" s="860"/>
      <c r="N64" s="110">
        <f>N58+N59+N60+N61+N62</f>
        <v>7.2065424911025717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91.62776053726077</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3750.4247364236071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750.08494728472147</v>
      </c>
      <c r="M83" s="852"/>
      <c r="N83" s="57"/>
    </row>
    <row r="84" spans="1:14">
      <c r="B84" s="95" t="s">
        <v>1057</v>
      </c>
      <c r="C84" s="96"/>
      <c r="D84" s="96"/>
      <c r="E84" s="96"/>
      <c r="F84" s="96"/>
      <c r="G84" s="96"/>
      <c r="H84" s="96"/>
      <c r="I84" s="93"/>
      <c r="J84" s="94"/>
      <c r="K84" s="313">
        <v>0.05</v>
      </c>
      <c r="L84" s="851">
        <f>N78*K84</f>
        <v>187.52123682118037</v>
      </c>
      <c r="M84" s="852"/>
      <c r="N84" s="57"/>
    </row>
    <row r="85" spans="1:14" ht="15" thickBot="1">
      <c r="B85" s="97" t="s">
        <v>1058</v>
      </c>
      <c r="C85" s="98"/>
      <c r="D85" s="98"/>
      <c r="E85" s="98"/>
      <c r="F85" s="98"/>
      <c r="G85" s="98"/>
      <c r="H85" s="98"/>
      <c r="I85" s="99"/>
      <c r="J85" s="100"/>
      <c r="K85" s="314">
        <v>0.05</v>
      </c>
      <c r="L85" s="853">
        <f>N78*K85</f>
        <v>187.52123682118037</v>
      </c>
      <c r="M85" s="854"/>
      <c r="N85" s="57"/>
    </row>
    <row r="86" spans="1:14" ht="15" thickBot="1">
      <c r="B86" s="816" t="s">
        <v>1037</v>
      </c>
      <c r="C86" s="817"/>
      <c r="D86" s="817"/>
      <c r="E86" s="817"/>
      <c r="F86" s="817"/>
      <c r="G86" s="817"/>
      <c r="H86" s="817"/>
      <c r="I86" s="817"/>
      <c r="J86" s="817"/>
      <c r="K86" s="817"/>
      <c r="L86" s="817"/>
      <c r="M86" s="818"/>
      <c r="N86" s="58">
        <f>L83+L84+L85</f>
        <v>1125.1274209270821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4875.5521573506894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155220.77030890336</v>
      </c>
      <c r="L36" s="279"/>
      <c r="M36" s="280">
        <v>600</v>
      </c>
      <c r="N36" s="281">
        <f>K36/M36</f>
        <v>258.7012838481723</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62285.982825986452</v>
      </c>
      <c r="L37" s="279"/>
      <c r="M37" s="280">
        <v>600</v>
      </c>
      <c r="N37" s="281">
        <f>K37/M37</f>
        <v>103.80997137664409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363.14959528989266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38303.146170076681</v>
      </c>
      <c r="N48" s="281">
        <f>K48*M48</f>
        <v>478.78932712595855</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1798.3481077223298</v>
      </c>
      <c r="N49" s="281">
        <f>K49*M49</f>
        <v>2630.0841075439075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3108.8734346698661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3">
        <f>VLOOKUP(A58,TRANSPORTE!A5:D117,4,FALSE)</f>
        <v>720.65424911025718</v>
      </c>
      <c r="M58" s="904"/>
      <c r="N58" s="296">
        <f>K58*L58</f>
        <v>9.0081781138782144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9.0081781138782144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3544.8652145812621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708.97304291625244</v>
      </c>
      <c r="M83" s="852"/>
      <c r="N83" s="57"/>
    </row>
    <row r="84" spans="1:14">
      <c r="B84" s="95" t="s">
        <v>1057</v>
      </c>
      <c r="C84" s="96"/>
      <c r="D84" s="96"/>
      <c r="E84" s="96"/>
      <c r="F84" s="96"/>
      <c r="G84" s="96"/>
      <c r="H84" s="96"/>
      <c r="I84" s="93"/>
      <c r="J84" s="94"/>
      <c r="K84" s="313">
        <v>0.05</v>
      </c>
      <c r="L84" s="851">
        <f>N78*K84</f>
        <v>177.24326072906311</v>
      </c>
      <c r="M84" s="852"/>
      <c r="N84" s="57"/>
    </row>
    <row r="85" spans="1:14" ht="15" thickBot="1">
      <c r="B85" s="97" t="s">
        <v>1058</v>
      </c>
      <c r="C85" s="98"/>
      <c r="D85" s="98"/>
      <c r="E85" s="98"/>
      <c r="F85" s="98"/>
      <c r="G85" s="98"/>
      <c r="H85" s="98"/>
      <c r="I85" s="99"/>
      <c r="J85" s="100"/>
      <c r="K85" s="314">
        <v>0.05</v>
      </c>
      <c r="L85" s="853">
        <f>N78*K85</f>
        <v>177.24326072906311</v>
      </c>
      <c r="M85" s="854"/>
      <c r="N85" s="57"/>
    </row>
    <row r="86" spans="1:14" ht="15" thickBot="1">
      <c r="B86" s="816" t="s">
        <v>1037</v>
      </c>
      <c r="C86" s="817"/>
      <c r="D86" s="817"/>
      <c r="E86" s="817"/>
      <c r="F86" s="817"/>
      <c r="G86" s="817"/>
      <c r="H86" s="817"/>
      <c r="I86" s="817"/>
      <c r="J86" s="817"/>
      <c r="K86" s="817"/>
      <c r="L86" s="817"/>
      <c r="M86" s="818"/>
      <c r="N86" s="58">
        <f>L83+L84+L85</f>
        <v>1063.4595643743787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4608.3247789556408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155220.77030890336</v>
      </c>
      <c r="L36" s="279"/>
      <c r="M36" s="280">
        <v>600</v>
      </c>
      <c r="N36" s="281">
        <f>K36/M36</f>
        <v>258.7012838481723</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62285.982825986452</v>
      </c>
      <c r="L37" s="279"/>
      <c r="M37" s="280">
        <v>600</v>
      </c>
      <c r="N37" s="281">
        <f>K37/M37</f>
        <v>103.80997137664409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363.14959528989266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36868.341048889968</v>
      </c>
      <c r="N48" s="281">
        <f>K48*M48</f>
        <v>350.24923996445472</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1798.3481077223298</v>
      </c>
      <c r="N49" s="281">
        <f>K49*M49</f>
        <v>2537.0195929692768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2887.2688329337316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3">
        <f>VLOOKUP(A58,TRANSPORTE!A5:D117,4,FALSE)</f>
        <v>720.65424911025718</v>
      </c>
      <c r="M58" s="904"/>
      <c r="N58" s="296">
        <f>K58*L58</f>
        <v>6.846215366547443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6.846215366547443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3321.0986500977965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664.21973001955939</v>
      </c>
      <c r="M83" s="852"/>
      <c r="N83" s="57"/>
    </row>
    <row r="84" spans="1:14">
      <c r="B84" s="95" t="s">
        <v>1057</v>
      </c>
      <c r="C84" s="96"/>
      <c r="D84" s="96"/>
      <c r="E84" s="96"/>
      <c r="F84" s="96"/>
      <c r="G84" s="96"/>
      <c r="H84" s="96"/>
      <c r="I84" s="93"/>
      <c r="J84" s="94"/>
      <c r="K84" s="313">
        <v>0.05</v>
      </c>
      <c r="L84" s="851">
        <f>N78*K84</f>
        <v>166.05493250488985</v>
      </c>
      <c r="M84" s="852"/>
      <c r="N84" s="57"/>
    </row>
    <row r="85" spans="1:14" ht="15" thickBot="1">
      <c r="B85" s="97" t="s">
        <v>1058</v>
      </c>
      <c r="C85" s="98"/>
      <c r="D85" s="98"/>
      <c r="E85" s="98"/>
      <c r="F85" s="98"/>
      <c r="G85" s="98"/>
      <c r="H85" s="98"/>
      <c r="I85" s="99"/>
      <c r="J85" s="100"/>
      <c r="K85" s="314">
        <v>0.05</v>
      </c>
      <c r="L85" s="853">
        <f>N78*K85</f>
        <v>166.05493250488985</v>
      </c>
      <c r="M85" s="854"/>
      <c r="N85" s="57"/>
    </row>
    <row r="86" spans="1:14" ht="15" thickBot="1">
      <c r="B86" s="816" t="s">
        <v>1037</v>
      </c>
      <c r="C86" s="817"/>
      <c r="D86" s="817"/>
      <c r="E86" s="817"/>
      <c r="F86" s="817"/>
      <c r="G86" s="817"/>
      <c r="H86" s="817"/>
      <c r="I86" s="817"/>
      <c r="J86" s="817"/>
      <c r="K86" s="817"/>
      <c r="L86" s="817"/>
      <c r="M86" s="818"/>
      <c r="N86" s="58">
        <f>L83+L84+L85</f>
        <v>996.32959502933909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4317.4282451271356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155220.77030890336</v>
      </c>
      <c r="L36" s="279"/>
      <c r="M36" s="280">
        <v>600</v>
      </c>
      <c r="N36" s="281">
        <f>K36/M36</f>
        <v>258.7012838481723</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62285.982825986452</v>
      </c>
      <c r="L37" s="279"/>
      <c r="M37" s="280">
        <v>600</v>
      </c>
      <c r="N37" s="281">
        <f>K37/M37</f>
        <v>103.80997137664409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363.14959528989266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39609.106776964327</v>
      </c>
      <c r="N48" s="281">
        <f>K48*M48</f>
        <v>376.28651438116111</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1798.3481077223298</v>
      </c>
      <c r="N49" s="281">
        <f>K49*M49</f>
        <v>3075.1752642051838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3451.4617785863447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903">
        <f>VLOOKUP(A59,TRANSPORTE!A5:D117,4,FALSE)</f>
        <v>720.65424911025718</v>
      </c>
      <c r="M59" s="904"/>
      <c r="N59" s="296">
        <f>K59*L59</f>
        <v>6.846215366547443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6.846215366547443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3885.2915957504097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777.05831915008196</v>
      </c>
      <c r="M83" s="852"/>
      <c r="N83" s="57"/>
    </row>
    <row r="84" spans="1:14">
      <c r="B84" s="95" t="s">
        <v>1057</v>
      </c>
      <c r="C84" s="96"/>
      <c r="D84" s="96"/>
      <c r="E84" s="96"/>
      <c r="F84" s="96"/>
      <c r="G84" s="96"/>
      <c r="H84" s="96"/>
      <c r="I84" s="93"/>
      <c r="J84" s="94"/>
      <c r="K84" s="313">
        <v>0.05</v>
      </c>
      <c r="L84" s="851">
        <f>N78*K84</f>
        <v>194.26457978752049</v>
      </c>
      <c r="M84" s="852"/>
      <c r="N84" s="57"/>
    </row>
    <row r="85" spans="1:14" ht="15" thickBot="1">
      <c r="B85" s="97" t="s">
        <v>1058</v>
      </c>
      <c r="C85" s="98"/>
      <c r="D85" s="98"/>
      <c r="E85" s="98"/>
      <c r="F85" s="98"/>
      <c r="G85" s="98"/>
      <c r="H85" s="98"/>
      <c r="I85" s="99"/>
      <c r="J85" s="100"/>
      <c r="K85" s="314">
        <v>0.05</v>
      </c>
      <c r="L85" s="853">
        <f>N78*K85</f>
        <v>194.26457978752049</v>
      </c>
      <c r="M85" s="854"/>
      <c r="N85" s="57"/>
    </row>
    <row r="86" spans="1:14" ht="15" thickBot="1">
      <c r="B86" s="816" t="s">
        <v>1037</v>
      </c>
      <c r="C86" s="817"/>
      <c r="D86" s="817"/>
      <c r="E86" s="817"/>
      <c r="F86" s="817"/>
      <c r="G86" s="817"/>
      <c r="H86" s="817"/>
      <c r="I86" s="817"/>
      <c r="J86" s="817"/>
      <c r="K86" s="817"/>
      <c r="L86" s="817"/>
      <c r="M86" s="818"/>
      <c r="N86" s="58">
        <f>L83+L84+L85</f>
        <v>1165.587478725123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5050.8790744755324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155220.77030890336</v>
      </c>
      <c r="L36" s="279"/>
      <c r="M36" s="280">
        <v>600</v>
      </c>
      <c r="N36" s="281">
        <f>K36/M36</f>
        <v>258.7012838481723</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62285.982825986452</v>
      </c>
      <c r="L37" s="279"/>
      <c r="M37" s="280">
        <v>600</v>
      </c>
      <c r="N37" s="281">
        <f>K37/M37</f>
        <v>103.80997137664409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363.14959528989266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38732.005316751318</v>
      </c>
      <c r="N48" s="281">
        <f>K48*M48</f>
        <v>183.97702525456876</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1798.3481077223298</v>
      </c>
      <c r="N49" s="281">
        <f>K49*M49</f>
        <v>1921.9845401282398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2105.9615653828087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3">
        <f>VLOOKUP(A58,TRANSPORTE!A5:D117,4,FALSE)</f>
        <v>720.65424911025718</v>
      </c>
      <c r="M58" s="904"/>
      <c r="N58" s="296">
        <f>K58*L58</f>
        <v>3.4231076832737215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3.4231076832737215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2536.3682748636002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507.27365497272007</v>
      </c>
      <c r="M83" s="852"/>
      <c r="N83" s="57"/>
    </row>
    <row r="84" spans="1:14">
      <c r="B84" s="95" t="s">
        <v>1057</v>
      </c>
      <c r="C84" s="96"/>
      <c r="D84" s="96"/>
      <c r="E84" s="96"/>
      <c r="F84" s="96"/>
      <c r="G84" s="96"/>
      <c r="H84" s="96"/>
      <c r="I84" s="93"/>
      <c r="J84" s="94"/>
      <c r="K84" s="313">
        <v>0.05</v>
      </c>
      <c r="L84" s="851">
        <f>N78*K84</f>
        <v>126.81841374318002</v>
      </c>
      <c r="M84" s="852"/>
      <c r="N84" s="57"/>
    </row>
    <row r="85" spans="1:14" ht="15" thickBot="1">
      <c r="B85" s="97" t="s">
        <v>1058</v>
      </c>
      <c r="C85" s="98"/>
      <c r="D85" s="98"/>
      <c r="E85" s="98"/>
      <c r="F85" s="98"/>
      <c r="G85" s="98"/>
      <c r="H85" s="98"/>
      <c r="I85" s="99"/>
      <c r="J85" s="100"/>
      <c r="K85" s="314">
        <v>0.05</v>
      </c>
      <c r="L85" s="853">
        <f>N78*K85</f>
        <v>126.81841374318002</v>
      </c>
      <c r="M85" s="854"/>
      <c r="N85" s="57"/>
    </row>
    <row r="86" spans="1:14" ht="15" thickBot="1">
      <c r="B86" s="816" t="s">
        <v>1037</v>
      </c>
      <c r="C86" s="817"/>
      <c r="D86" s="817"/>
      <c r="E86" s="817"/>
      <c r="F86" s="817"/>
      <c r="G86" s="817"/>
      <c r="H86" s="817"/>
      <c r="I86" s="817"/>
      <c r="J86" s="817"/>
      <c r="K86" s="817"/>
      <c r="L86" s="817"/>
      <c r="M86" s="818"/>
      <c r="N86" s="58">
        <f>L83+L84+L85</f>
        <v>760.91048245908007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3297.2787573226801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155220.77030890336</v>
      </c>
      <c r="L36" s="279"/>
      <c r="M36" s="280">
        <v>600</v>
      </c>
      <c r="N36" s="281">
        <f>K36/M36</f>
        <v>258.7012838481723</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62285.982825986452</v>
      </c>
      <c r="L37" s="279"/>
      <c r="M37" s="280">
        <v>600</v>
      </c>
      <c r="N37" s="281">
        <f>K37/M37</f>
        <v>103.80997137664409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363.14959528989266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38303.146170076681</v>
      </c>
      <c r="N48" s="281">
        <f>K48*M48</f>
        <v>478.78932712595855</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2211.1195207452779</v>
      </c>
      <c r="N49" s="281">
        <f>K49*M49</f>
        <v>3233.762299089969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3712.5516262159276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3">
        <f>VLOOKUP(A58,TRANSPORTE!A5:D117,4,FALSE)</f>
        <v>720.65424911025718</v>
      </c>
      <c r="M58" s="904"/>
      <c r="N58" s="296">
        <f>K58*L58</f>
        <v>9.0081781138782144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9.0081781138782144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SUM(N69:N75)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4148.5434061273236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829.70868122546472</v>
      </c>
      <c r="M83" s="852"/>
      <c r="N83" s="57"/>
    </row>
    <row r="84" spans="1:14">
      <c r="B84" s="95" t="s">
        <v>1057</v>
      </c>
      <c r="C84" s="96"/>
      <c r="D84" s="96"/>
      <c r="E84" s="96"/>
      <c r="F84" s="96"/>
      <c r="G84" s="96"/>
      <c r="H84" s="96"/>
      <c r="I84" s="93"/>
      <c r="J84" s="94"/>
      <c r="K84" s="313">
        <v>0.05</v>
      </c>
      <c r="L84" s="851">
        <f>N78*K84</f>
        <v>207.42717030636618</v>
      </c>
      <c r="M84" s="852"/>
      <c r="N84" s="57"/>
    </row>
    <row r="85" spans="1:14" ht="15" thickBot="1">
      <c r="B85" s="97" t="s">
        <v>1058</v>
      </c>
      <c r="C85" s="98"/>
      <c r="D85" s="98"/>
      <c r="E85" s="98"/>
      <c r="F85" s="98"/>
      <c r="G85" s="98"/>
      <c r="H85" s="98"/>
      <c r="I85" s="99"/>
      <c r="J85" s="100"/>
      <c r="K85" s="314">
        <v>0.05</v>
      </c>
      <c r="L85" s="853">
        <f>N78*K85</f>
        <v>207.42717030636618</v>
      </c>
      <c r="M85" s="854"/>
      <c r="N85" s="57"/>
    </row>
    <row r="86" spans="1:14" ht="15" thickBot="1">
      <c r="B86" s="816" t="s">
        <v>1037</v>
      </c>
      <c r="C86" s="817"/>
      <c r="D86" s="817"/>
      <c r="E86" s="817"/>
      <c r="F86" s="817"/>
      <c r="G86" s="817"/>
      <c r="H86" s="817"/>
      <c r="I86" s="817"/>
      <c r="J86" s="817"/>
      <c r="K86" s="817"/>
      <c r="L86" s="817"/>
      <c r="M86" s="818"/>
      <c r="N86" s="58">
        <f>L83+L84+L85</f>
        <v>1244.5630218381971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5393.1064279655202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155220.77030890336</v>
      </c>
      <c r="L36" s="279"/>
      <c r="M36" s="280">
        <v>600</v>
      </c>
      <c r="N36" s="281">
        <f>K36/M36</f>
        <v>258.7012838481723</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62285.982825986452</v>
      </c>
      <c r="L37" s="279"/>
      <c r="M37" s="280">
        <v>600</v>
      </c>
      <c r="N37" s="281">
        <f>K37/M37</f>
        <v>103.80997137664409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363.14959528989266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36868.341048889968</v>
      </c>
      <c r="N48" s="281">
        <f>K48*M48</f>
        <v>350.24923996445472</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2211.1195207452779</v>
      </c>
      <c r="N49" s="281">
        <f>K49*M49</f>
        <v>3119.3368638914008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3469.5861038558555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3">
        <f>VLOOKUP(A58,TRANSPORTE!A5:D117,4,FALSE)</f>
        <v>720.65424911025718</v>
      </c>
      <c r="M58" s="904"/>
      <c r="N58" s="296">
        <f>K58*L58</f>
        <v>6.846215366547443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6.846215366547443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3903.4159210199205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780.68318420398418</v>
      </c>
      <c r="M83" s="852"/>
      <c r="N83" s="57"/>
    </row>
    <row r="84" spans="1:14">
      <c r="B84" s="95" t="s">
        <v>1057</v>
      </c>
      <c r="C84" s="96"/>
      <c r="D84" s="96"/>
      <c r="E84" s="96"/>
      <c r="F84" s="96"/>
      <c r="G84" s="96"/>
      <c r="H84" s="96"/>
      <c r="I84" s="93"/>
      <c r="J84" s="94"/>
      <c r="K84" s="313">
        <v>0.05</v>
      </c>
      <c r="L84" s="851">
        <f>N78*K84</f>
        <v>195.17079605099605</v>
      </c>
      <c r="M84" s="852"/>
      <c r="N84" s="57"/>
    </row>
    <row r="85" spans="1:14" ht="15" thickBot="1">
      <c r="B85" s="97" t="s">
        <v>1058</v>
      </c>
      <c r="C85" s="98"/>
      <c r="D85" s="98"/>
      <c r="E85" s="98"/>
      <c r="F85" s="98"/>
      <c r="G85" s="98"/>
      <c r="H85" s="98"/>
      <c r="I85" s="99"/>
      <c r="J85" s="100"/>
      <c r="K85" s="314">
        <v>0.05</v>
      </c>
      <c r="L85" s="853">
        <f>N78*K85</f>
        <v>195.17079605099605</v>
      </c>
      <c r="M85" s="854"/>
      <c r="N85" s="57"/>
    </row>
    <row r="86" spans="1:14" ht="15" thickBot="1">
      <c r="B86" s="816" t="s">
        <v>1037</v>
      </c>
      <c r="C86" s="817"/>
      <c r="D86" s="817"/>
      <c r="E86" s="817"/>
      <c r="F86" s="817"/>
      <c r="G86" s="817"/>
      <c r="H86" s="817"/>
      <c r="I86" s="817"/>
      <c r="J86" s="817"/>
      <c r="K86" s="817"/>
      <c r="L86" s="817"/>
      <c r="M86" s="818"/>
      <c r="N86" s="58">
        <f>L83+L84+L85</f>
        <v>1171.0247763059763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5074.4406973258965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155220.77030890336</v>
      </c>
      <c r="L36" s="279"/>
      <c r="M36" s="280">
        <v>600</v>
      </c>
      <c r="N36" s="281">
        <f>K36/M36</f>
        <v>258.7012838481723</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62285.982825986452</v>
      </c>
      <c r="L37" s="279"/>
      <c r="M37" s="280">
        <v>600</v>
      </c>
      <c r="N37" s="281">
        <f>K37/M37</f>
        <v>103.80997137664409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363.14959528989266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39609.106776964327</v>
      </c>
      <c r="N48" s="281">
        <f>K48*M48</f>
        <v>376.28651438116111</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2211.1195207452779</v>
      </c>
      <c r="N49" s="281">
        <f>K49*M49</f>
        <v>3781.0143804744253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4157.3008948555862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903">
        <f>VLOOKUP(A58,TRANSPORTE!A5:D117,4,FALSE)</f>
        <v>720.65424911025718</v>
      </c>
      <c r="M58" s="904"/>
      <c r="N58" s="296">
        <f>K58*L58</f>
        <v>6.846215366547443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6.846215366547443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SUM(N69:N75)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4591.1307120196516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918.22614240393034</v>
      </c>
      <c r="M83" s="852"/>
      <c r="N83" s="57"/>
    </row>
    <row r="84" spans="1:14">
      <c r="B84" s="95" t="s">
        <v>1057</v>
      </c>
      <c r="C84" s="96"/>
      <c r="D84" s="96"/>
      <c r="E84" s="96"/>
      <c r="F84" s="96"/>
      <c r="G84" s="96"/>
      <c r="H84" s="96"/>
      <c r="I84" s="93"/>
      <c r="J84" s="94"/>
      <c r="K84" s="313">
        <v>0.05</v>
      </c>
      <c r="L84" s="851">
        <f>N78*K84</f>
        <v>229.55653560098258</v>
      </c>
      <c r="M84" s="852"/>
      <c r="N84" s="57"/>
    </row>
    <row r="85" spans="1:14" ht="15" thickBot="1">
      <c r="B85" s="97" t="s">
        <v>1058</v>
      </c>
      <c r="C85" s="98"/>
      <c r="D85" s="98"/>
      <c r="E85" s="98"/>
      <c r="F85" s="98"/>
      <c r="G85" s="98"/>
      <c r="H85" s="98"/>
      <c r="I85" s="99"/>
      <c r="J85" s="100"/>
      <c r="K85" s="314">
        <v>0.05</v>
      </c>
      <c r="L85" s="853">
        <f>N78*K85</f>
        <v>229.55653560098258</v>
      </c>
      <c r="M85" s="854"/>
      <c r="N85" s="57"/>
    </row>
    <row r="86" spans="1:14" ht="15" thickBot="1">
      <c r="B86" s="816" t="s">
        <v>1037</v>
      </c>
      <c r="C86" s="817"/>
      <c r="D86" s="817"/>
      <c r="E86" s="817"/>
      <c r="F86" s="817"/>
      <c r="G86" s="817"/>
      <c r="H86" s="817"/>
      <c r="I86" s="817"/>
      <c r="J86" s="817"/>
      <c r="K86" s="817"/>
      <c r="L86" s="817"/>
      <c r="M86" s="818"/>
      <c r="N86" s="58">
        <f>L83+L84+L85</f>
        <v>1377.3392136058956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5968.4699256255471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155220.77030890336</v>
      </c>
      <c r="L36" s="279"/>
      <c r="M36" s="280">
        <v>600</v>
      </c>
      <c r="N36" s="281">
        <f>K36/M36</f>
        <v>258.7012838481723</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62285.982825986452</v>
      </c>
      <c r="L37" s="279"/>
      <c r="M37" s="280">
        <v>600</v>
      </c>
      <c r="N37" s="281">
        <f>K37/M37</f>
        <v>103.80997137664409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363.14959528989266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38732.005316751318</v>
      </c>
      <c r="N48" s="281">
        <f>K48*M48</f>
        <v>183.97702525456876</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2211.1195207452779</v>
      </c>
      <c r="N49" s="281">
        <f>K49*M49</f>
        <v>2363.1339877965156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2547.1110130510842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3">
        <f>VLOOKUP(A58,TRANSPORTE!A5:D117,4,FALSE)</f>
        <v>720.65424911025718</v>
      </c>
      <c r="M58" s="904"/>
      <c r="N58" s="296">
        <f>K58*L58</f>
        <v>3.4231076832737215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3.4231076832737215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2977.5177225318757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595.50354450637519</v>
      </c>
      <c r="M83" s="852"/>
      <c r="N83" s="57"/>
    </row>
    <row r="84" spans="1:14">
      <c r="B84" s="95" t="s">
        <v>1057</v>
      </c>
      <c r="C84" s="96"/>
      <c r="D84" s="96"/>
      <c r="E84" s="96"/>
      <c r="F84" s="96"/>
      <c r="G84" s="96"/>
      <c r="H84" s="96"/>
      <c r="I84" s="93"/>
      <c r="J84" s="94"/>
      <c r="K84" s="313">
        <v>0.05</v>
      </c>
      <c r="L84" s="851">
        <f>N78*K84</f>
        <v>148.8758861265938</v>
      </c>
      <c r="M84" s="852"/>
      <c r="N84" s="57"/>
    </row>
    <row r="85" spans="1:14" ht="15" thickBot="1">
      <c r="B85" s="97" t="s">
        <v>1058</v>
      </c>
      <c r="C85" s="98"/>
      <c r="D85" s="98"/>
      <c r="E85" s="98"/>
      <c r="F85" s="98"/>
      <c r="G85" s="98"/>
      <c r="H85" s="98"/>
      <c r="I85" s="99"/>
      <c r="J85" s="100"/>
      <c r="K85" s="314">
        <v>0.05</v>
      </c>
      <c r="L85" s="853">
        <f>N78*K85</f>
        <v>148.8758861265938</v>
      </c>
      <c r="M85" s="854"/>
      <c r="N85" s="57"/>
    </row>
    <row r="86" spans="1:14" ht="15" thickBot="1">
      <c r="B86" s="816" t="s">
        <v>1037</v>
      </c>
      <c r="C86" s="817"/>
      <c r="D86" s="817"/>
      <c r="E86" s="817"/>
      <c r="F86" s="817"/>
      <c r="G86" s="817"/>
      <c r="H86" s="817"/>
      <c r="I86" s="817"/>
      <c r="J86" s="817"/>
      <c r="K86" s="817"/>
      <c r="L86" s="817"/>
      <c r="M86" s="818"/>
      <c r="N86" s="58">
        <f>L83+L84+L85</f>
        <v>893.25531675956267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3870.7730392914382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290</v>
      </c>
      <c r="B37" s="865" t="str">
        <f>VLOOKUP(A37,EQUIPOS!A7:D154,3,FALSE)</f>
        <v>Planta trituradora</v>
      </c>
      <c r="C37" s="866"/>
      <c r="D37" s="866"/>
      <c r="E37" s="866"/>
      <c r="F37" s="866"/>
      <c r="G37" s="866"/>
      <c r="H37" s="867"/>
      <c r="I37" s="276"/>
      <c r="J37" s="277"/>
      <c r="K37" s="278">
        <f>VLOOKUP(A37,EQUIPOS!A7:D164,4,FALSE)</f>
        <v>516027.2096091205</v>
      </c>
      <c r="L37" s="279"/>
      <c r="M37" s="280">
        <v>30</v>
      </c>
      <c r="N37" s="281">
        <f t="shared" ref="N37:N43" si="0">K37/M37</f>
        <v>17200.906986970684</v>
      </c>
    </row>
    <row r="38" spans="1:14">
      <c r="A38" t="s">
        <v>168</v>
      </c>
      <c r="B38" s="865" t="str">
        <f>VLOOKUP(A38,EQUIPOS!A8:D154,3,FALSE)</f>
        <v>Compactador tipo  POTENCIA: 105 HP, PESO: 6 ton</v>
      </c>
      <c r="C38" s="866"/>
      <c r="D38" s="866"/>
      <c r="E38" s="866"/>
      <c r="F38" s="866"/>
      <c r="G38" s="866"/>
      <c r="H38" s="867"/>
      <c r="I38" s="276"/>
      <c r="J38" s="277"/>
      <c r="K38" s="278">
        <f>VLOOKUP(A38,EQUIPOS!A8:D165,4,FALSE)</f>
        <v>92949.763284267508</v>
      </c>
      <c r="L38" s="279"/>
      <c r="M38" s="280">
        <v>9</v>
      </c>
      <c r="N38" s="281">
        <f t="shared" si="0"/>
        <v>10327.751476029724</v>
      </c>
    </row>
    <row r="39" spans="1:14">
      <c r="A39" t="s">
        <v>173</v>
      </c>
      <c r="B39" s="865" t="str">
        <f>VLOOKUP(A39,EQUIPOS!A9:D154,3,FALSE)</f>
        <v>Compactador neumático de Potencia 70 HP, peso de 13 ton</v>
      </c>
      <c r="C39" s="866"/>
      <c r="D39" s="866"/>
      <c r="E39" s="866"/>
      <c r="F39" s="866"/>
      <c r="G39" s="866"/>
      <c r="H39" s="867"/>
      <c r="I39" s="276"/>
      <c r="J39" s="277"/>
      <c r="K39" s="278">
        <f>VLOOKUP(A39,EQUIPOS!A9:D166,4,FALSE)</f>
        <v>160541.79854505972</v>
      </c>
      <c r="L39" s="279"/>
      <c r="M39" s="280">
        <v>9</v>
      </c>
      <c r="N39" s="281">
        <f t="shared" si="0"/>
        <v>17837.977616117747</v>
      </c>
    </row>
    <row r="40" spans="1:14">
      <c r="A40" t="s">
        <v>286</v>
      </c>
      <c r="B40" s="865" t="str">
        <f>VLOOKUP(A40,EQUIPOS!A10:D154,3,FALSE)</f>
        <v>Planta de asfalto en frio</v>
      </c>
      <c r="C40" s="866"/>
      <c r="D40" s="866"/>
      <c r="E40" s="866"/>
      <c r="F40" s="866"/>
      <c r="G40" s="866"/>
      <c r="H40" s="867"/>
      <c r="I40" s="276"/>
      <c r="J40" s="277"/>
      <c r="K40" s="278">
        <f>VLOOKUP(A40,EQUIPOS!A10:D167,4,FALSE)</f>
        <v>233999.27510360343</v>
      </c>
      <c r="L40" s="279"/>
      <c r="M40" s="280">
        <v>9</v>
      </c>
      <c r="N40" s="281">
        <f t="shared" si="0"/>
        <v>25999.919455955936</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9</v>
      </c>
      <c r="N42" s="281">
        <f t="shared" si="0"/>
        <v>28668.178311617805</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9</v>
      </c>
      <c r="N43" s="281">
        <f t="shared" si="0"/>
        <v>5321.0863273040795</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N77*M46</f>
        <v>922.04676066569448</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118318.50182554114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18077.58434797727</v>
      </c>
      <c r="N53" s="281">
        <f>K53*M53</f>
        <v>25308.618087168175</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38.168724178170329</v>
      </c>
      <c r="N54" s="281">
        <f>K54*M54</f>
        <v>954.2181044542582</v>
      </c>
    </row>
    <row r="55" spans="1:14" ht="15" thickBot="1">
      <c r="B55" s="49"/>
      <c r="C55" s="290"/>
      <c r="D55" s="290"/>
      <c r="E55" s="290"/>
      <c r="F55" s="290"/>
      <c r="G55" s="290"/>
      <c r="H55" s="290"/>
      <c r="I55" s="277"/>
      <c r="J55" s="233"/>
      <c r="K55" s="291"/>
      <c r="L55" s="276"/>
      <c r="M55" s="292"/>
      <c r="N55" s="293"/>
    </row>
    <row r="56" spans="1:14" ht="15" thickBot="1">
      <c r="B56" s="816" t="s">
        <v>1037</v>
      </c>
      <c r="C56" s="817"/>
      <c r="D56" s="817"/>
      <c r="E56" s="817"/>
      <c r="F56" s="817"/>
      <c r="G56" s="817"/>
      <c r="H56" s="817"/>
      <c r="I56" s="817"/>
      <c r="J56" s="817"/>
      <c r="K56" s="817"/>
      <c r="L56" s="817"/>
      <c r="M56" s="818"/>
      <c r="N56" s="403">
        <f>SUM(N53:N55)</f>
        <v>26262.836191622435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903">
        <f>VLOOKUP(A61,TRANSPORTE!A5:D117,4,FALSE)</f>
        <v>720.65424911025718</v>
      </c>
      <c r="M61" s="904"/>
      <c r="N61" s="296">
        <f>K61*L61</f>
        <v>900.81781138782151</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903">
        <f>VLOOKUP(A62,TRANSPORTE!A6:D117,4,FALSE)</f>
        <v>720.65424911025718</v>
      </c>
      <c r="M62" s="904"/>
      <c r="N62" s="296">
        <f>K62*L62</f>
        <v>1008.91594875436</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f>N61+N62+N63+N64+N65</f>
        <v>1909.7337601421814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SUM(N72:N76)</f>
        <v>9220.4676066569446</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N48+N56+N67+N77</f>
        <v>155711.53938396269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31142.30787679254</v>
      </c>
      <c r="M84" s="852"/>
      <c r="N84" s="57"/>
    </row>
    <row r="85" spans="1:14">
      <c r="B85" s="95" t="s">
        <v>1057</v>
      </c>
      <c r="C85" s="96"/>
      <c r="D85" s="96"/>
      <c r="E85" s="96"/>
      <c r="F85" s="96"/>
      <c r="G85" s="96"/>
      <c r="H85" s="96"/>
      <c r="I85" s="93"/>
      <c r="J85" s="94"/>
      <c r="K85" s="313">
        <v>0.05</v>
      </c>
      <c r="L85" s="851">
        <f>N79*K85</f>
        <v>7785.576969198135</v>
      </c>
      <c r="M85" s="852"/>
      <c r="N85" s="57"/>
    </row>
    <row r="86" spans="1:14" ht="15" thickBot="1">
      <c r="B86" s="97" t="s">
        <v>1058</v>
      </c>
      <c r="C86" s="98"/>
      <c r="D86" s="98"/>
      <c r="E86" s="98"/>
      <c r="F86" s="98"/>
      <c r="G86" s="98"/>
      <c r="H86" s="98"/>
      <c r="I86" s="99"/>
      <c r="J86" s="100"/>
      <c r="K86" s="314">
        <v>0.05</v>
      </c>
      <c r="L86" s="853">
        <f>N79*K86</f>
        <v>7785.576969198135</v>
      </c>
      <c r="M86" s="854"/>
      <c r="N86" s="57"/>
    </row>
    <row r="87" spans="1:14" ht="15" thickBot="1">
      <c r="B87" s="816" t="s">
        <v>1037</v>
      </c>
      <c r="C87" s="817"/>
      <c r="D87" s="817"/>
      <c r="E87" s="817"/>
      <c r="F87" s="817"/>
      <c r="G87" s="817"/>
      <c r="H87" s="817"/>
      <c r="I87" s="817"/>
      <c r="J87" s="817"/>
      <c r="K87" s="817"/>
      <c r="L87" s="817"/>
      <c r="M87" s="818"/>
      <c r="N87" s="58">
        <f>L84+L85+L86</f>
        <v>46713.461815188806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202425.00119915151</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19" t="s">
        <v>2324</v>
      </c>
      <c r="C106" s="820"/>
      <c r="D106" s="820"/>
      <c r="E106" s="820"/>
      <c r="F106" s="820"/>
      <c r="G106" s="820"/>
      <c r="H106" s="820"/>
      <c r="I106" s="820"/>
      <c r="J106" s="820"/>
      <c r="K106" s="820"/>
      <c r="L106" s="820"/>
      <c r="M106" s="820"/>
      <c r="N106" s="821"/>
    </row>
    <row r="107" spans="2:14" ht="15" customHeight="1">
      <c r="B107" s="819"/>
      <c r="C107" s="820"/>
      <c r="D107" s="820"/>
      <c r="E107" s="820"/>
      <c r="F107" s="820"/>
      <c r="G107" s="820"/>
      <c r="H107" s="820"/>
      <c r="I107" s="820"/>
      <c r="J107" s="820"/>
      <c r="K107" s="820"/>
      <c r="L107" s="820"/>
      <c r="M107" s="820"/>
      <c r="N107" s="821"/>
    </row>
    <row r="108" spans="2:14" ht="30" customHeight="1">
      <c r="B108" s="822" t="s">
        <v>2325</v>
      </c>
      <c r="C108" s="823"/>
      <c r="D108" s="823"/>
      <c r="E108" s="823"/>
      <c r="F108" s="823"/>
      <c r="G108" s="823"/>
      <c r="H108" s="823"/>
      <c r="I108" s="823"/>
      <c r="J108" s="823"/>
      <c r="K108" s="823"/>
      <c r="L108" s="823"/>
      <c r="M108" s="823"/>
      <c r="N108" s="824"/>
    </row>
    <row r="109" spans="2:14">
      <c r="B109" s="822"/>
      <c r="C109" s="823"/>
      <c r="D109" s="823"/>
      <c r="E109" s="823"/>
      <c r="F109" s="823"/>
      <c r="G109" s="823"/>
      <c r="H109" s="823"/>
      <c r="I109" s="823"/>
      <c r="J109" s="823"/>
      <c r="K109" s="823"/>
      <c r="L109" s="823"/>
      <c r="M109" s="823"/>
      <c r="N109" s="824"/>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2"/>
      <c r="K119" s="882"/>
      <c r="L119" s="882"/>
      <c r="M119" s="882"/>
      <c r="N119" s="883"/>
    </row>
    <row r="120" spans="2:14" ht="15" thickBot="1">
      <c r="B120" s="270" t="s">
        <v>2327</v>
      </c>
      <c r="C120" s="402"/>
      <c r="D120" s="402"/>
      <c r="E120" s="63"/>
      <c r="F120" s="63"/>
      <c r="G120" s="63"/>
      <c r="H120" s="63"/>
      <c r="I120" s="63"/>
      <c r="J120" s="884"/>
      <c r="K120" s="884"/>
      <c r="L120" s="884"/>
      <c r="M120" s="884"/>
      <c r="N120" s="885"/>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168</v>
      </c>
      <c r="B37" s="865" t="str">
        <f>VLOOKUP(A37,EQUIPOS!A7:D154,3,FALSE)</f>
        <v>Compactador tipo  POTENCIA: 105 HP, PESO: 6 ton</v>
      </c>
      <c r="C37" s="866"/>
      <c r="D37" s="866"/>
      <c r="E37" s="866"/>
      <c r="F37" s="866"/>
      <c r="G37" s="866"/>
      <c r="H37" s="867"/>
      <c r="I37" s="276"/>
      <c r="J37" s="277"/>
      <c r="K37" s="278">
        <f>VLOOKUP(A37,EQUIPOS!A7:D164,4,FALSE)</f>
        <v>92949.763284267508</v>
      </c>
      <c r="L37" s="279"/>
      <c r="M37" s="280">
        <v>9</v>
      </c>
      <c r="N37" s="281">
        <f t="shared" ref="N37:N43" si="0">K37/M37</f>
        <v>10327.751476029724</v>
      </c>
    </row>
    <row r="38" spans="1:14">
      <c r="A38" t="s">
        <v>173</v>
      </c>
      <c r="B38" s="865" t="str">
        <f>VLOOKUP(A38,EQUIPOS!A8:D154,3,FALSE)</f>
        <v>Compactador neumático de Potencia 70 HP, peso de 13 ton</v>
      </c>
      <c r="C38" s="866"/>
      <c r="D38" s="866"/>
      <c r="E38" s="866"/>
      <c r="F38" s="866"/>
      <c r="G38" s="866"/>
      <c r="H38" s="867"/>
      <c r="I38" s="276"/>
      <c r="J38" s="277"/>
      <c r="K38" s="278">
        <f>VLOOKUP(A38,EQUIPOS!A8:D165,4,FALSE)</f>
        <v>160541.79854505972</v>
      </c>
      <c r="L38" s="279"/>
      <c r="M38" s="280">
        <v>9</v>
      </c>
      <c r="N38" s="281">
        <f t="shared" si="0"/>
        <v>17837.977616117747</v>
      </c>
    </row>
    <row r="39" spans="1:14">
      <c r="A39" t="s">
        <v>286</v>
      </c>
      <c r="B39" s="865" t="str">
        <f>VLOOKUP(A39,EQUIPOS!A9:D154,3,FALSE)</f>
        <v>Planta de asfalto en frio</v>
      </c>
      <c r="C39" s="866"/>
      <c r="D39" s="866"/>
      <c r="E39" s="866"/>
      <c r="F39" s="866"/>
      <c r="G39" s="866"/>
      <c r="H39" s="867"/>
      <c r="I39" s="276"/>
      <c r="J39" s="277"/>
      <c r="K39" s="278">
        <f>VLOOKUP(A39,EQUIPOS!A9:D166,4,FALSE)</f>
        <v>233999.27510360343</v>
      </c>
      <c r="L39" s="279"/>
      <c r="M39" s="280">
        <v>9</v>
      </c>
      <c r="N39" s="281">
        <f t="shared" si="0"/>
        <v>25999.919455955936</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9</v>
      </c>
      <c r="N42" s="281">
        <f t="shared" si="0"/>
        <v>28668.178311617805</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9</v>
      </c>
      <c r="N43" s="281">
        <f t="shared" si="0"/>
        <v>5321.0863273040795</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922.04676066569448</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118318.50182554114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18077.58434797727</v>
      </c>
      <c r="N54" s="281">
        <f>K54*M54</f>
        <v>25308.618087168175</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26262.836191622435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720.65424911025718</v>
      </c>
      <c r="M64" s="904"/>
      <c r="N64" s="296">
        <f>K64*L64</f>
        <v>1008.91594875436</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903">
        <f>VLOOKUP(A65,TRANSPORTE!A6:D117,4,FALSE)</f>
        <v>720.65424911025718</v>
      </c>
      <c r="M65" s="904"/>
      <c r="N65" s="296">
        <f>K65*L65</f>
        <v>900.81781138782151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1909.7337601421814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9220.4676066569446</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155711.53938396269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31142.30787679254</v>
      </c>
      <c r="M88" s="852"/>
      <c r="N88" s="57"/>
    </row>
    <row r="89" spans="1:14">
      <c r="B89" s="95" t="s">
        <v>1057</v>
      </c>
      <c r="C89" s="96"/>
      <c r="D89" s="96"/>
      <c r="E89" s="96"/>
      <c r="F89" s="96"/>
      <c r="G89" s="96"/>
      <c r="H89" s="96"/>
      <c r="I89" s="93"/>
      <c r="J89" s="94"/>
      <c r="K89" s="313">
        <v>0.05</v>
      </c>
      <c r="L89" s="851">
        <f>N83*K89</f>
        <v>7785.576969198135</v>
      </c>
      <c r="M89" s="852"/>
      <c r="N89" s="57"/>
    </row>
    <row r="90" spans="1:14" ht="15" thickBot="1">
      <c r="B90" s="97" t="s">
        <v>1058</v>
      </c>
      <c r="C90" s="98"/>
      <c r="D90" s="98"/>
      <c r="E90" s="98"/>
      <c r="F90" s="98"/>
      <c r="G90" s="98"/>
      <c r="H90" s="98"/>
      <c r="I90" s="99"/>
      <c r="J90" s="100"/>
      <c r="K90" s="314">
        <v>0.05</v>
      </c>
      <c r="L90" s="853">
        <f>N83*K90</f>
        <v>7785.576969198135</v>
      </c>
      <c r="M90" s="854"/>
      <c r="N90" s="57"/>
    </row>
    <row r="91" spans="1:14" ht="15" thickBot="1">
      <c r="B91" s="816" t="s">
        <v>1037</v>
      </c>
      <c r="C91" s="817"/>
      <c r="D91" s="817"/>
      <c r="E91" s="817"/>
      <c r="F91" s="817"/>
      <c r="G91" s="817"/>
      <c r="H91" s="817"/>
      <c r="I91" s="817"/>
      <c r="J91" s="817"/>
      <c r="K91" s="817"/>
      <c r="L91" s="817"/>
      <c r="M91" s="818"/>
      <c r="N91" s="58">
        <f>L88+L89+L90</f>
        <v>46713.461815188806</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202425.00119915151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168</v>
      </c>
      <c r="B37" s="865" t="str">
        <f>VLOOKUP(A37,EQUIPOS!A7:D154,3,FALSE)</f>
        <v>Compactador tipo  POTENCIA: 105 HP, PESO: 6 ton</v>
      </c>
      <c r="C37" s="866"/>
      <c r="D37" s="866"/>
      <c r="E37" s="866"/>
      <c r="F37" s="866"/>
      <c r="G37" s="866"/>
      <c r="H37" s="867"/>
      <c r="I37" s="276"/>
      <c r="J37" s="277"/>
      <c r="K37" s="278">
        <f>VLOOKUP(A37,EQUIPOS!A7:D164,4,FALSE)</f>
        <v>92949.763284267508</v>
      </c>
      <c r="L37" s="279"/>
      <c r="M37" s="280">
        <v>9</v>
      </c>
      <c r="N37" s="281">
        <f t="shared" ref="N37:N43" si="0">K37/M37</f>
        <v>10327.751476029724</v>
      </c>
    </row>
    <row r="38" spans="1:14">
      <c r="A38" t="s">
        <v>173</v>
      </c>
      <c r="B38" s="865" t="str">
        <f>VLOOKUP(A38,EQUIPOS!A8:D154,3,FALSE)</f>
        <v>Compactador neumático de Potencia 70 HP, peso de 13 ton</v>
      </c>
      <c r="C38" s="866"/>
      <c r="D38" s="866"/>
      <c r="E38" s="866"/>
      <c r="F38" s="866"/>
      <c r="G38" s="866"/>
      <c r="H38" s="867"/>
      <c r="I38" s="276"/>
      <c r="J38" s="277"/>
      <c r="K38" s="278">
        <f>VLOOKUP(A38,EQUIPOS!A8:D165,4,FALSE)</f>
        <v>160541.79854505972</v>
      </c>
      <c r="L38" s="279"/>
      <c r="M38" s="280">
        <v>9</v>
      </c>
      <c r="N38" s="281">
        <f t="shared" si="0"/>
        <v>17837.977616117747</v>
      </c>
    </row>
    <row r="39" spans="1:14">
      <c r="A39" t="s">
        <v>286</v>
      </c>
      <c r="B39" s="865" t="str">
        <f>VLOOKUP(A39,EQUIPOS!A9:D154,3,FALSE)</f>
        <v>Planta de asfalto en frio</v>
      </c>
      <c r="C39" s="866"/>
      <c r="D39" s="866"/>
      <c r="E39" s="866"/>
      <c r="F39" s="866"/>
      <c r="G39" s="866"/>
      <c r="H39" s="867"/>
      <c r="I39" s="276"/>
      <c r="J39" s="277"/>
      <c r="K39" s="278">
        <f>VLOOKUP(A39,EQUIPOS!A9:D166,4,FALSE)</f>
        <v>233999.27510360343</v>
      </c>
      <c r="L39" s="279"/>
      <c r="M39" s="280">
        <v>9</v>
      </c>
      <c r="N39" s="281">
        <f t="shared" si="0"/>
        <v>25999.919455955936</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9</v>
      </c>
      <c r="N42" s="281">
        <f t="shared" si="0"/>
        <v>28668.178311617805</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9</v>
      </c>
      <c r="N43" s="281">
        <f t="shared" si="0"/>
        <v>5321.0863273040795</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922.04676066569448</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118318.50182554114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18077.58434797727</v>
      </c>
      <c r="N54" s="281">
        <f>K54*M54</f>
        <v>25308.618087168175</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20">
        <f>SUM(N54:N58)</f>
        <v>26262.836191622435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903">
        <f>VLOOKUP(A64,TRANSPORTE!A5:D117,4,FALSE)</f>
        <v>720.65424911025718</v>
      </c>
      <c r="M64" s="904"/>
      <c r="N64" s="296">
        <f>K64*L64</f>
        <v>1008.91594875436</v>
      </c>
    </row>
    <row r="65" spans="1:15">
      <c r="A65" t="s">
        <v>1433</v>
      </c>
      <c r="B65" s="52" t="str">
        <f>VLOOKUP(A65,TRANSPORTE!A6:D117,3,FALSE)</f>
        <v>Transporte de Mezcla en Frio DMF-19</v>
      </c>
      <c r="C65" s="53"/>
      <c r="D65" s="53"/>
      <c r="E65" s="53"/>
      <c r="F65" s="53"/>
      <c r="G65" s="53"/>
      <c r="H65" s="320" t="s">
        <v>1552</v>
      </c>
      <c r="I65" s="288">
        <v>1.25</v>
      </c>
      <c r="J65" s="295">
        <v>1</v>
      </c>
      <c r="K65" s="288">
        <v>1.25</v>
      </c>
      <c r="L65" s="903">
        <f>VLOOKUP(A65,TRANSPORTE!A6:D117,4,FALSE)</f>
        <v>720.65424911025718</v>
      </c>
      <c r="M65" s="904"/>
      <c r="N65" s="296">
        <f>K65*L65</f>
        <v>900.81781138782151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1909.7337601421814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9220.4676066569446</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155711.53938396269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31142.30787679254</v>
      </c>
      <c r="M88" s="852"/>
      <c r="N88" s="57"/>
    </row>
    <row r="89" spans="1:14">
      <c r="B89" s="95" t="s">
        <v>1057</v>
      </c>
      <c r="C89" s="96"/>
      <c r="D89" s="96"/>
      <c r="E89" s="96"/>
      <c r="F89" s="96"/>
      <c r="G89" s="96"/>
      <c r="H89" s="96"/>
      <c r="I89" s="93"/>
      <c r="J89" s="94"/>
      <c r="K89" s="313">
        <v>0.05</v>
      </c>
      <c r="L89" s="851">
        <f>N83*K89</f>
        <v>7785.576969198135</v>
      </c>
      <c r="M89" s="852"/>
      <c r="N89" s="57"/>
    </row>
    <row r="90" spans="1:14" ht="15" thickBot="1">
      <c r="B90" s="97" t="s">
        <v>1058</v>
      </c>
      <c r="C90" s="98"/>
      <c r="D90" s="98"/>
      <c r="E90" s="98"/>
      <c r="F90" s="98"/>
      <c r="G90" s="98"/>
      <c r="H90" s="98"/>
      <c r="I90" s="99"/>
      <c r="J90" s="100"/>
      <c r="K90" s="314">
        <v>0.05</v>
      </c>
      <c r="L90" s="853">
        <f>N83*K90</f>
        <v>7785.576969198135</v>
      </c>
      <c r="M90" s="854"/>
      <c r="N90" s="57"/>
    </row>
    <row r="91" spans="1:14" ht="15" thickBot="1">
      <c r="B91" s="816" t="s">
        <v>1037</v>
      </c>
      <c r="C91" s="817"/>
      <c r="D91" s="817"/>
      <c r="E91" s="817"/>
      <c r="F91" s="817"/>
      <c r="G91" s="817"/>
      <c r="H91" s="817"/>
      <c r="I91" s="817"/>
      <c r="J91" s="817"/>
      <c r="K91" s="817"/>
      <c r="L91" s="817"/>
      <c r="M91" s="818"/>
      <c r="N91" s="58">
        <f>L88+L89+L90</f>
        <v>46713.461815188806</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58">
        <f>N83+N91</f>
        <v>202425.00119915151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168</v>
      </c>
      <c r="B37" s="865" t="str">
        <f>VLOOKUP(A37,EQUIPOS!A7:D154,3,FALSE)</f>
        <v>Compactador tipo  POTENCIA: 105 HP, PESO: 6 ton</v>
      </c>
      <c r="C37" s="866"/>
      <c r="D37" s="866"/>
      <c r="E37" s="866"/>
      <c r="F37" s="866"/>
      <c r="G37" s="866"/>
      <c r="H37" s="867"/>
      <c r="I37" s="276"/>
      <c r="J37" s="277"/>
      <c r="K37" s="278">
        <f>VLOOKUP(A37,EQUIPOS!A7:D164,4,FALSE)</f>
        <v>92949.763284267508</v>
      </c>
      <c r="L37" s="279"/>
      <c r="M37" s="280">
        <v>7</v>
      </c>
      <c r="N37" s="281">
        <f t="shared" ref="N37:N43" si="0">K37/M37</f>
        <v>13278.537612038215</v>
      </c>
    </row>
    <row r="38" spans="1:14">
      <c r="A38" t="s">
        <v>173</v>
      </c>
      <c r="B38" s="865" t="str">
        <f>VLOOKUP(A38,EQUIPOS!A8:D154,3,FALSE)</f>
        <v>Compactador neumático de Potencia 70 HP, peso de 13 ton</v>
      </c>
      <c r="C38" s="866"/>
      <c r="D38" s="866"/>
      <c r="E38" s="866"/>
      <c r="F38" s="866"/>
      <c r="G38" s="866"/>
      <c r="H38" s="867"/>
      <c r="I38" s="276"/>
      <c r="J38" s="277"/>
      <c r="K38" s="278">
        <f>VLOOKUP(A38,EQUIPOS!A8:D165,4,FALSE)</f>
        <v>160541.79854505972</v>
      </c>
      <c r="L38" s="279"/>
      <c r="M38" s="280">
        <v>7</v>
      </c>
      <c r="N38" s="281">
        <f t="shared" si="0"/>
        <v>22934.542649294246</v>
      </c>
    </row>
    <row r="39" spans="1:14">
      <c r="A39" t="s">
        <v>286</v>
      </c>
      <c r="B39" s="865" t="str">
        <f>VLOOKUP(A39,EQUIPOS!A9:D154,3,FALSE)</f>
        <v>Planta de asfalto en frio</v>
      </c>
      <c r="C39" s="866"/>
      <c r="D39" s="866"/>
      <c r="E39" s="866"/>
      <c r="F39" s="866"/>
      <c r="G39" s="866"/>
      <c r="H39" s="867"/>
      <c r="I39" s="276"/>
      <c r="J39" s="277"/>
      <c r="K39" s="278">
        <f>VLOOKUP(A39,EQUIPOS!A9:D166,4,FALSE)</f>
        <v>233999.27510360343</v>
      </c>
      <c r="L39" s="279"/>
      <c r="M39" s="280">
        <v>9</v>
      </c>
      <c r="N39" s="281">
        <f t="shared" si="0"/>
        <v>25999.919455955936</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7</v>
      </c>
      <c r="N42" s="281">
        <f t="shared" si="0"/>
        <v>36859.086400651468</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9</v>
      </c>
      <c r="N43" s="281">
        <f t="shared" si="0"/>
        <v>5321.0863273040795</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1053.7677264750794</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134688.4820495692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18077.58434797727</v>
      </c>
      <c r="N54" s="281">
        <f>K54*M54</f>
        <v>25308.618087168175</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26262.836191622435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720.65424911025718</v>
      </c>
      <c r="M64" s="904"/>
      <c r="N64" s="296">
        <f>K64*L64</f>
        <v>1008.91594875436</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720.65424911025718</v>
      </c>
      <c r="N65" s="421">
        <f>K65*M65</f>
        <v>900.81781138782151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1909.7337601421814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10537.677264750793</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173398.72926608459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34679.745853216918</v>
      </c>
      <c r="M88" s="852"/>
      <c r="N88" s="57"/>
    </row>
    <row r="89" spans="1:14">
      <c r="B89" s="95" t="s">
        <v>1057</v>
      </c>
      <c r="C89" s="96"/>
      <c r="D89" s="96"/>
      <c r="E89" s="96"/>
      <c r="F89" s="96"/>
      <c r="G89" s="96"/>
      <c r="H89" s="96"/>
      <c r="I89" s="93"/>
      <c r="J89" s="94"/>
      <c r="K89" s="313">
        <v>0.05</v>
      </c>
      <c r="L89" s="851">
        <f>N83*K89</f>
        <v>8669.9364633042296</v>
      </c>
      <c r="M89" s="852"/>
      <c r="N89" s="57"/>
    </row>
    <row r="90" spans="1:14" ht="15" thickBot="1">
      <c r="B90" s="97" t="s">
        <v>1058</v>
      </c>
      <c r="C90" s="98"/>
      <c r="D90" s="98"/>
      <c r="E90" s="98"/>
      <c r="F90" s="98"/>
      <c r="G90" s="98"/>
      <c r="H90" s="98"/>
      <c r="I90" s="99"/>
      <c r="J90" s="100"/>
      <c r="K90" s="314">
        <v>0.05</v>
      </c>
      <c r="L90" s="853">
        <f>N83*K90</f>
        <v>8669.9364633042296</v>
      </c>
      <c r="M90" s="854"/>
      <c r="N90" s="57"/>
    </row>
    <row r="91" spans="1:14" ht="15" thickBot="1">
      <c r="B91" s="816" t="s">
        <v>1037</v>
      </c>
      <c r="C91" s="817"/>
      <c r="D91" s="817"/>
      <c r="E91" s="817"/>
      <c r="F91" s="817"/>
      <c r="G91" s="817"/>
      <c r="H91" s="817"/>
      <c r="I91" s="817"/>
      <c r="J91" s="817"/>
      <c r="K91" s="817"/>
      <c r="L91" s="817"/>
      <c r="M91" s="818"/>
      <c r="N91" s="58">
        <f>L88+L89+L90</f>
        <v>52019.618779825374</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225418.34804590995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9</v>
      </c>
      <c r="N37" s="281">
        <f t="shared" ref="N37:N43" si="0">K37/M37</f>
        <v>17837.977616117747</v>
      </c>
    </row>
    <row r="38" spans="1:14">
      <c r="A38" t="s">
        <v>168</v>
      </c>
      <c r="B38" s="865" t="str">
        <f>VLOOKUP(A38,EQUIPOS!A8:D154,3,FALSE)</f>
        <v>Compactador tipo  POTENCIA: 105 HP, PESO: 6 ton</v>
      </c>
      <c r="C38" s="866"/>
      <c r="D38" s="866"/>
      <c r="E38" s="866"/>
      <c r="F38" s="866"/>
      <c r="G38" s="866"/>
      <c r="H38" s="867"/>
      <c r="I38" s="276"/>
      <c r="J38" s="277"/>
      <c r="K38" s="278">
        <f>VLOOKUP(A38,EQUIPOS!A8:D165,4,FALSE)</f>
        <v>92949.763284267508</v>
      </c>
      <c r="L38" s="279"/>
      <c r="M38" s="280">
        <v>9</v>
      </c>
      <c r="N38" s="281">
        <f t="shared" si="0"/>
        <v>10327.751476029724</v>
      </c>
    </row>
    <row r="39" spans="1:14">
      <c r="A39" t="s">
        <v>286</v>
      </c>
      <c r="B39" s="865" t="str">
        <f>VLOOKUP(A39,EQUIPOS!A9:D154,3,FALSE)</f>
        <v>Planta de asfalto en frio</v>
      </c>
      <c r="C39" s="866"/>
      <c r="D39" s="866"/>
      <c r="E39" s="866"/>
      <c r="F39" s="866"/>
      <c r="G39" s="866"/>
      <c r="H39" s="867"/>
      <c r="I39" s="276"/>
      <c r="J39" s="277"/>
      <c r="K39" s="278">
        <f>VLOOKUP(A39,EQUIPOS!A9:D166,4,FALSE)</f>
        <v>233999.27510360343</v>
      </c>
      <c r="L39" s="279"/>
      <c r="M39" s="280">
        <v>9</v>
      </c>
      <c r="N39" s="281">
        <f t="shared" si="0"/>
        <v>25999.919455955936</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9</v>
      </c>
      <c r="N42" s="281">
        <f t="shared" si="0"/>
        <v>28668.178311617805</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9</v>
      </c>
      <c r="N43" s="281">
        <f t="shared" si="0"/>
        <v>5321.0863273040795</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66"/>
      <c r="F46" s="866"/>
      <c r="G46" s="866"/>
      <c r="H46" s="867"/>
      <c r="I46" s="42"/>
      <c r="J46" s="43"/>
      <c r="K46" s="283"/>
      <c r="L46" s="285"/>
      <c r="M46" s="286"/>
      <c r="N46" s="287"/>
    </row>
    <row r="47" spans="1:14">
      <c r="B47" s="873" t="s">
        <v>1036</v>
      </c>
      <c r="C47" s="951"/>
      <c r="D47" s="951"/>
      <c r="E47" s="44"/>
      <c r="F47" s="45"/>
      <c r="G47" s="45"/>
      <c r="H47" s="46"/>
      <c r="I47" s="42"/>
      <c r="J47" s="43"/>
      <c r="K47" s="288"/>
      <c r="L47" s="285"/>
      <c r="M47" s="410">
        <v>0.1</v>
      </c>
      <c r="N47" s="353">
        <f>N81*M47</f>
        <v>922.04676066569448</v>
      </c>
    </row>
    <row r="48" spans="1:14" ht="15" thickBot="1">
      <c r="B48" s="952"/>
      <c r="C48" s="953"/>
      <c r="D48" s="953"/>
      <c r="E48" s="953"/>
      <c r="F48" s="953"/>
      <c r="G48" s="953"/>
      <c r="H48" s="954"/>
      <c r="I48" s="875"/>
      <c r="J48" s="876"/>
      <c r="K48" s="47"/>
      <c r="L48" s="877"/>
      <c r="M48" s="955"/>
      <c r="N48" s="111"/>
    </row>
    <row r="49" spans="1:14" ht="15" thickBot="1">
      <c r="B49" s="816" t="s">
        <v>1037</v>
      </c>
      <c r="C49" s="817"/>
      <c r="D49" s="817"/>
      <c r="E49" s="817"/>
      <c r="F49" s="817"/>
      <c r="G49" s="817"/>
      <c r="H49" s="817"/>
      <c r="I49" s="817"/>
      <c r="J49" s="817"/>
      <c r="K49" s="817"/>
      <c r="L49" s="817"/>
      <c r="M49" s="818"/>
      <c r="N49" s="403">
        <f>SUM(N36:N48)</f>
        <v>118318.50182554114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18077.58434797727</v>
      </c>
      <c r="N54" s="281">
        <f>K54*M54</f>
        <v>25308.618087168175</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26262.836191622435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720.65424911025718</v>
      </c>
      <c r="M64" s="904"/>
      <c r="N64" s="296">
        <f>K64*L64</f>
        <v>1008.91594875436</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903">
        <f>VLOOKUP(A65,TRANSPORTE!A6:D117,4,FALSE)</f>
        <v>720.65424911025718</v>
      </c>
      <c r="M65" s="904"/>
      <c r="N65" s="296">
        <f>K65*L65</f>
        <v>900.81781138782151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1909.7337601421814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9220.4676066569446</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155711.53938396269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31142.30787679254</v>
      </c>
      <c r="M88" s="852"/>
      <c r="N88" s="57"/>
    </row>
    <row r="89" spans="1:14">
      <c r="B89" s="95" t="s">
        <v>1057</v>
      </c>
      <c r="C89" s="96"/>
      <c r="D89" s="96"/>
      <c r="E89" s="96"/>
      <c r="F89" s="96"/>
      <c r="G89" s="96"/>
      <c r="H89" s="96"/>
      <c r="I89" s="93"/>
      <c r="J89" s="94"/>
      <c r="K89" s="313">
        <v>0.05</v>
      </c>
      <c r="L89" s="851">
        <f>N83*K89</f>
        <v>7785.576969198135</v>
      </c>
      <c r="M89" s="852"/>
      <c r="N89" s="57"/>
    </row>
    <row r="90" spans="1:14" ht="15" thickBot="1">
      <c r="B90" s="97" t="s">
        <v>1058</v>
      </c>
      <c r="C90" s="98"/>
      <c r="D90" s="98"/>
      <c r="E90" s="98"/>
      <c r="F90" s="98"/>
      <c r="G90" s="98"/>
      <c r="H90" s="98"/>
      <c r="I90" s="99"/>
      <c r="J90" s="100"/>
      <c r="K90" s="314">
        <v>0.05</v>
      </c>
      <c r="L90" s="853">
        <f>N83*K90</f>
        <v>7785.576969198135</v>
      </c>
      <c r="M90" s="854"/>
      <c r="N90" s="57"/>
    </row>
    <row r="91" spans="1:14" ht="15" thickBot="1">
      <c r="B91" s="816" t="s">
        <v>1037</v>
      </c>
      <c r="C91" s="817"/>
      <c r="D91" s="817"/>
      <c r="E91" s="817"/>
      <c r="F91" s="817"/>
      <c r="G91" s="817"/>
      <c r="H91" s="817"/>
      <c r="I91" s="817"/>
      <c r="J91" s="817"/>
      <c r="K91" s="817"/>
      <c r="L91" s="817"/>
      <c r="M91" s="818"/>
      <c r="N91" s="58">
        <f>L88+L89+L90</f>
        <v>46713.461815188806</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202425.00119915151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9</v>
      </c>
      <c r="N37" s="281">
        <f t="shared" ref="N37:N43" si="0">K37/M37</f>
        <v>17837.977616117747</v>
      </c>
    </row>
    <row r="38" spans="1:14">
      <c r="A38" t="s">
        <v>168</v>
      </c>
      <c r="B38" s="865" t="str">
        <f>VLOOKUP(A38,EQUIPOS!A8:D154,3,FALSE)</f>
        <v>Compactador tipo  POTENCIA: 105 HP, PESO: 6 ton</v>
      </c>
      <c r="C38" s="866"/>
      <c r="D38" s="866"/>
      <c r="E38" s="866"/>
      <c r="F38" s="866"/>
      <c r="G38" s="866"/>
      <c r="H38" s="867"/>
      <c r="I38" s="276"/>
      <c r="J38" s="277"/>
      <c r="K38" s="278">
        <f>VLOOKUP(A38,EQUIPOS!A8:D165,4,FALSE)</f>
        <v>92949.763284267508</v>
      </c>
      <c r="L38" s="279"/>
      <c r="M38" s="280">
        <v>9</v>
      </c>
      <c r="N38" s="281">
        <f t="shared" si="0"/>
        <v>10327.751476029724</v>
      </c>
    </row>
    <row r="39" spans="1:14">
      <c r="A39" t="s">
        <v>286</v>
      </c>
      <c r="B39" s="865" t="str">
        <f>VLOOKUP(A39,EQUIPOS!A9:D154,3,FALSE)</f>
        <v>Planta de asfalto en frio</v>
      </c>
      <c r="C39" s="866"/>
      <c r="D39" s="866"/>
      <c r="E39" s="866"/>
      <c r="F39" s="866"/>
      <c r="G39" s="866"/>
      <c r="H39" s="867"/>
      <c r="I39" s="276"/>
      <c r="J39" s="277"/>
      <c r="K39" s="278">
        <f>VLOOKUP(A39,EQUIPOS!A9:D166,4,FALSE)</f>
        <v>233999.27510360343</v>
      </c>
      <c r="L39" s="279"/>
      <c r="M39" s="280">
        <v>9</v>
      </c>
      <c r="N39" s="281">
        <f t="shared" si="0"/>
        <v>25999.919455955936</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9</v>
      </c>
      <c r="N42" s="281">
        <f t="shared" si="0"/>
        <v>28668.178311617805</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9</v>
      </c>
      <c r="N43" s="281">
        <f t="shared" si="0"/>
        <v>5321.0863273040795</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922.04676066569448</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118318.50182554114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18077.58434797727</v>
      </c>
      <c r="N53" s="281">
        <f>K53*M53</f>
        <v>25308.618087168175</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26262.836191622435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720.65424911025718</v>
      </c>
      <c r="M63" s="904"/>
      <c r="N63" s="296">
        <f>K63*L63</f>
        <v>1008.91594875436</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903">
        <f>VLOOKUP(A64,TRANSPORTE!A6:D117,4,FALSE)</f>
        <v>720.65424911025718</v>
      </c>
      <c r="M64" s="904"/>
      <c r="N64" s="296">
        <f>K64*L64</f>
        <v>900.81781138782151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1909.7337601421814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9220.4676066569446</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155711.53938396269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31142.30787679254</v>
      </c>
      <c r="M87" s="852"/>
      <c r="N87" s="57"/>
    </row>
    <row r="88" spans="1:14">
      <c r="B88" s="95" t="s">
        <v>1057</v>
      </c>
      <c r="C88" s="96"/>
      <c r="D88" s="96"/>
      <c r="E88" s="96"/>
      <c r="F88" s="96"/>
      <c r="G88" s="96"/>
      <c r="H88" s="96"/>
      <c r="I88" s="93"/>
      <c r="J88" s="94"/>
      <c r="K88" s="313">
        <v>0.05</v>
      </c>
      <c r="L88" s="851">
        <f>N82*K88</f>
        <v>7785.576969198135</v>
      </c>
      <c r="M88" s="852"/>
      <c r="N88" s="57"/>
    </row>
    <row r="89" spans="1:14" ht="15" thickBot="1">
      <c r="B89" s="97" t="s">
        <v>1058</v>
      </c>
      <c r="C89" s="98"/>
      <c r="D89" s="98"/>
      <c r="E89" s="98"/>
      <c r="F89" s="98"/>
      <c r="G89" s="98"/>
      <c r="H89" s="98"/>
      <c r="I89" s="99"/>
      <c r="J89" s="100"/>
      <c r="K89" s="314">
        <v>0.05</v>
      </c>
      <c r="L89" s="853">
        <f>N82*K89</f>
        <v>7785.576969198135</v>
      </c>
      <c r="M89" s="854"/>
      <c r="N89" s="57"/>
    </row>
    <row r="90" spans="1:14" ht="15" thickBot="1">
      <c r="B90" s="816" t="s">
        <v>1037</v>
      </c>
      <c r="C90" s="817"/>
      <c r="D90" s="817"/>
      <c r="E90" s="817"/>
      <c r="F90" s="817"/>
      <c r="G90" s="817"/>
      <c r="H90" s="817"/>
      <c r="I90" s="817"/>
      <c r="J90" s="817"/>
      <c r="K90" s="817"/>
      <c r="L90" s="817"/>
      <c r="M90" s="818"/>
      <c r="N90" s="58">
        <f>L87+L88+L89</f>
        <v>46713.461815188806</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202425.00119915151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9</v>
      </c>
      <c r="N37" s="281">
        <f t="shared" ref="N37:N43" si="0">K37/M37</f>
        <v>17837.977616117747</v>
      </c>
    </row>
    <row r="38" spans="1:14">
      <c r="A38" t="s">
        <v>168</v>
      </c>
      <c r="B38" s="865" t="str">
        <f>VLOOKUP(A38,EQUIPOS!A8:D154,3,FALSE)</f>
        <v>Compactador tipo  POTENCIA: 105 HP, PESO: 6 ton</v>
      </c>
      <c r="C38" s="866"/>
      <c r="D38" s="866"/>
      <c r="E38" s="866"/>
      <c r="F38" s="866"/>
      <c r="G38" s="866"/>
      <c r="H38" s="867"/>
      <c r="I38" s="276"/>
      <c r="J38" s="277"/>
      <c r="K38" s="278">
        <f>VLOOKUP(A38,EQUIPOS!A8:D165,4,FALSE)</f>
        <v>92949.763284267508</v>
      </c>
      <c r="L38" s="279"/>
      <c r="M38" s="280">
        <v>9</v>
      </c>
      <c r="N38" s="281">
        <f t="shared" si="0"/>
        <v>10327.751476029724</v>
      </c>
    </row>
    <row r="39" spans="1:14">
      <c r="A39" t="s">
        <v>286</v>
      </c>
      <c r="B39" s="865" t="str">
        <f>VLOOKUP(A39,EQUIPOS!A9:D154,3,FALSE)</f>
        <v>Planta de asfalto en frio</v>
      </c>
      <c r="C39" s="866"/>
      <c r="D39" s="866"/>
      <c r="E39" s="866"/>
      <c r="F39" s="866"/>
      <c r="G39" s="866"/>
      <c r="H39" s="867"/>
      <c r="I39" s="276"/>
      <c r="J39" s="277"/>
      <c r="K39" s="278">
        <f>VLOOKUP(A39,EQUIPOS!A9:D166,4,FALSE)</f>
        <v>233999.27510360343</v>
      </c>
      <c r="L39" s="279"/>
      <c r="M39" s="280">
        <v>9</v>
      </c>
      <c r="N39" s="281">
        <f t="shared" si="0"/>
        <v>25999.919455955936</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9</v>
      </c>
      <c r="N42" s="281">
        <f t="shared" si="0"/>
        <v>28668.178311617805</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9</v>
      </c>
      <c r="N43" s="281">
        <f t="shared" si="0"/>
        <v>5321.0863273040795</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66"/>
      <c r="F46" s="866"/>
      <c r="G46" s="866"/>
      <c r="H46" s="867"/>
      <c r="I46" s="42"/>
      <c r="J46" s="43"/>
      <c r="K46" s="283"/>
      <c r="L46" s="285"/>
      <c r="M46" s="286"/>
      <c r="N46" s="287"/>
    </row>
    <row r="47" spans="1:14">
      <c r="B47" s="873" t="s">
        <v>1036</v>
      </c>
      <c r="C47" s="951"/>
      <c r="D47" s="951"/>
      <c r="E47" s="44"/>
      <c r="F47" s="45"/>
      <c r="G47" s="45"/>
      <c r="H47" s="46"/>
      <c r="I47" s="42"/>
      <c r="J47" s="43"/>
      <c r="K47" s="288"/>
      <c r="L47" s="285"/>
      <c r="M47" s="410">
        <v>0.1</v>
      </c>
      <c r="N47" s="353">
        <f>N81*M47</f>
        <v>922.04676066569448</v>
      </c>
    </row>
    <row r="48" spans="1:14" ht="15" thickBot="1">
      <c r="B48" s="952"/>
      <c r="C48" s="953"/>
      <c r="D48" s="953"/>
      <c r="E48" s="953"/>
      <c r="F48" s="953"/>
      <c r="G48" s="953"/>
      <c r="H48" s="954"/>
      <c r="I48" s="875"/>
      <c r="J48" s="876"/>
      <c r="K48" s="47"/>
      <c r="L48" s="877"/>
      <c r="M48" s="955"/>
      <c r="N48" s="111"/>
    </row>
    <row r="49" spans="1:14" ht="15" thickBot="1">
      <c r="B49" s="816" t="s">
        <v>1037</v>
      </c>
      <c r="C49" s="817"/>
      <c r="D49" s="817"/>
      <c r="E49" s="817"/>
      <c r="F49" s="817"/>
      <c r="G49" s="817"/>
      <c r="H49" s="817"/>
      <c r="I49" s="817"/>
      <c r="J49" s="817"/>
      <c r="K49" s="817"/>
      <c r="L49" s="817"/>
      <c r="M49" s="818"/>
      <c r="N49" s="403">
        <f>SUM(N36:N48)</f>
        <v>118318.50182554114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18077.58434797727</v>
      </c>
      <c r="N54" s="281">
        <f>K54*M54</f>
        <v>25308.618087168175</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26262.836191622435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720.65424911025718</v>
      </c>
      <c r="M64" s="904"/>
      <c r="N64" s="296">
        <f>K64*L64</f>
        <v>1008.91594875436</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903">
        <f>VLOOKUP(A65,TRANSPORTE!A6:D117,4,FALSE)</f>
        <v>720.65424911025718</v>
      </c>
      <c r="M65" s="904"/>
      <c r="N65" s="296">
        <f>K65*L65</f>
        <v>900.81781138782151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1909.7337601421814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9220.4676066569446</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155711.53938396269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31142.30787679254</v>
      </c>
      <c r="M88" s="852"/>
      <c r="N88" s="57"/>
    </row>
    <row r="89" spans="1:14">
      <c r="B89" s="95" t="s">
        <v>1057</v>
      </c>
      <c r="C89" s="96"/>
      <c r="D89" s="96"/>
      <c r="E89" s="96"/>
      <c r="F89" s="96"/>
      <c r="G89" s="96"/>
      <c r="H89" s="96"/>
      <c r="I89" s="93"/>
      <c r="J89" s="94"/>
      <c r="K89" s="313">
        <v>0.05</v>
      </c>
      <c r="L89" s="851">
        <f>N83*K89</f>
        <v>7785.576969198135</v>
      </c>
      <c r="M89" s="852"/>
      <c r="N89" s="57"/>
    </row>
    <row r="90" spans="1:14" ht="15" thickBot="1">
      <c r="B90" s="97" t="s">
        <v>1058</v>
      </c>
      <c r="C90" s="98"/>
      <c r="D90" s="98"/>
      <c r="E90" s="98"/>
      <c r="F90" s="98"/>
      <c r="G90" s="98"/>
      <c r="H90" s="98"/>
      <c r="I90" s="99"/>
      <c r="J90" s="100"/>
      <c r="K90" s="314">
        <v>0.05</v>
      </c>
      <c r="L90" s="853">
        <f>N83*K90</f>
        <v>7785.576969198135</v>
      </c>
      <c r="M90" s="854"/>
      <c r="N90" s="57"/>
    </row>
    <row r="91" spans="1:14" ht="15" thickBot="1">
      <c r="B91" s="816" t="s">
        <v>1037</v>
      </c>
      <c r="C91" s="817"/>
      <c r="D91" s="817"/>
      <c r="E91" s="817"/>
      <c r="F91" s="817"/>
      <c r="G91" s="817"/>
      <c r="H91" s="817"/>
      <c r="I91" s="817"/>
      <c r="J91" s="817"/>
      <c r="K91" s="817"/>
      <c r="L91" s="817"/>
      <c r="M91" s="818"/>
      <c r="N91" s="58">
        <f>L88+L89+L90</f>
        <v>46713.461815188806</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202425.00119915151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customHeight="1" thickBot="1">
      <c r="A31" t="s">
        <v>1929</v>
      </c>
      <c r="B31" s="86" t="s">
        <v>1151</v>
      </c>
      <c r="C31" s="956" t="s">
        <v>1664</v>
      </c>
      <c r="D31" s="956"/>
      <c r="E31" s="956"/>
      <c r="F31" s="957"/>
      <c r="G31" s="957"/>
      <c r="H31" s="957"/>
      <c r="I31" s="957"/>
      <c r="J31" s="957"/>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7</v>
      </c>
      <c r="N37" s="281">
        <f t="shared" ref="N37:N43" si="0">K37/M37</f>
        <v>22934.542649294246</v>
      </c>
    </row>
    <row r="38" spans="1:14">
      <c r="A38" t="s">
        <v>168</v>
      </c>
      <c r="B38" s="865" t="str">
        <f>VLOOKUP(A38,EQUIPOS!A8:D154,3,FALSE)</f>
        <v>Compactador tipo  POTENCIA: 105 HP, PESO: 6 ton</v>
      </c>
      <c r="C38" s="866"/>
      <c r="D38" s="866"/>
      <c r="E38" s="866"/>
      <c r="F38" s="866"/>
      <c r="G38" s="866"/>
      <c r="H38" s="867"/>
      <c r="I38" s="276"/>
      <c r="J38" s="277"/>
      <c r="K38" s="278">
        <f>VLOOKUP(A38,EQUIPOS!A8:D165,4,FALSE)</f>
        <v>92949.763284267508</v>
      </c>
      <c r="L38" s="279"/>
      <c r="M38" s="280">
        <v>7</v>
      </c>
      <c r="N38" s="281">
        <f t="shared" si="0"/>
        <v>13278.537612038215</v>
      </c>
    </row>
    <row r="39" spans="1:14">
      <c r="A39" t="s">
        <v>286</v>
      </c>
      <c r="B39" s="865" t="str">
        <f>VLOOKUP(A39,EQUIPOS!A9:D154,3,FALSE)</f>
        <v>Planta de asfalto en frio</v>
      </c>
      <c r="C39" s="866"/>
      <c r="D39" s="866"/>
      <c r="E39" s="866"/>
      <c r="F39" s="866"/>
      <c r="G39" s="866"/>
      <c r="H39" s="867"/>
      <c r="I39" s="276"/>
      <c r="J39" s="277"/>
      <c r="K39" s="278">
        <f>VLOOKUP(A39,EQUIPOS!A9:D166,4,FALSE)</f>
        <v>233999.27510360343</v>
      </c>
      <c r="L39" s="279"/>
      <c r="M39" s="280">
        <v>9</v>
      </c>
      <c r="N39" s="281">
        <f t="shared" si="0"/>
        <v>25999.919455955936</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7</v>
      </c>
      <c r="N42" s="281">
        <f t="shared" si="0"/>
        <v>36859.086400651468</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9</v>
      </c>
      <c r="N43" s="281">
        <f t="shared" si="0"/>
        <v>5321.0863273040795</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1053.7677264750794</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134688.4820495692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18077.58434797727</v>
      </c>
      <c r="N53" s="281">
        <f>K53*M53</f>
        <v>25308.618087168175</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26262.836191622435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720.65424911025718</v>
      </c>
      <c r="M63" s="904"/>
      <c r="N63" s="296">
        <f>K63*L63</f>
        <v>1008.91594875436</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903">
        <f>VLOOKUP(A64,TRANSPORTE!A6:D117,4,FALSE)</f>
        <v>720.65424911025718</v>
      </c>
      <c r="M64" s="904"/>
      <c r="N64" s="296">
        <f>K64*L64</f>
        <v>900.81781138782151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319"/>
      <c r="E68" s="319"/>
      <c r="F68" s="319"/>
      <c r="G68" s="319"/>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1909.7337601421814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10537.677264750793</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173398.72926608459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34679.745853216918</v>
      </c>
      <c r="M87" s="852"/>
      <c r="N87" s="57"/>
    </row>
    <row r="88" spans="1:14">
      <c r="B88" s="95" t="s">
        <v>1057</v>
      </c>
      <c r="C88" s="96"/>
      <c r="D88" s="96"/>
      <c r="E88" s="96"/>
      <c r="F88" s="96"/>
      <c r="G88" s="96"/>
      <c r="H88" s="96"/>
      <c r="I88" s="93"/>
      <c r="J88" s="94"/>
      <c r="K88" s="313">
        <v>0.05</v>
      </c>
      <c r="L88" s="851">
        <f>N82*K88</f>
        <v>8669.9364633042296</v>
      </c>
      <c r="M88" s="852"/>
      <c r="N88" s="57"/>
    </row>
    <row r="89" spans="1:14" ht="15" thickBot="1">
      <c r="B89" s="97" t="s">
        <v>1058</v>
      </c>
      <c r="C89" s="98"/>
      <c r="D89" s="98"/>
      <c r="E89" s="98"/>
      <c r="F89" s="98"/>
      <c r="G89" s="98"/>
      <c r="H89" s="98"/>
      <c r="I89" s="99"/>
      <c r="J89" s="100"/>
      <c r="K89" s="314">
        <v>0.05</v>
      </c>
      <c r="L89" s="853">
        <f>N82*K89</f>
        <v>8669.9364633042296</v>
      </c>
      <c r="M89" s="854"/>
      <c r="N89" s="57"/>
    </row>
    <row r="90" spans="1:14" ht="15" thickBot="1">
      <c r="B90" s="816" t="s">
        <v>1037</v>
      </c>
      <c r="C90" s="817"/>
      <c r="D90" s="817"/>
      <c r="E90" s="817"/>
      <c r="F90" s="817"/>
      <c r="G90" s="817"/>
      <c r="H90" s="817"/>
      <c r="I90" s="817"/>
      <c r="J90" s="817"/>
      <c r="K90" s="817"/>
      <c r="L90" s="817"/>
      <c r="M90" s="818"/>
      <c r="N90" s="58">
        <f>L87+L88+L89</f>
        <v>52019.618779825374</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225418.34804590995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10</v>
      </c>
      <c r="N37" s="281">
        <f t="shared" ref="N37:N43" si="0">K37/M37</f>
        <v>16054.179854505972</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104727.52561196042</v>
      </c>
      <c r="L38" s="279"/>
      <c r="M38" s="280">
        <v>10</v>
      </c>
      <c r="N38" s="281">
        <f t="shared" si="0"/>
        <v>10472.752561196041</v>
      </c>
    </row>
    <row r="39" spans="1:14">
      <c r="A39" t="s">
        <v>284</v>
      </c>
      <c r="B39" s="865" t="str">
        <f>VLOOKUP(A39,EQUIPOS!A9:D154,3,FALSE)</f>
        <v>Planta de asfalto en caliente</v>
      </c>
      <c r="C39" s="866"/>
      <c r="D39" s="866"/>
      <c r="E39" s="866"/>
      <c r="F39" s="866"/>
      <c r="G39" s="866"/>
      <c r="H39" s="867"/>
      <c r="I39" s="276"/>
      <c r="J39" s="277"/>
      <c r="K39" s="278">
        <f>VLOOKUP(A39,EQUIPOS!A9:D166,4,FALSE)</f>
        <v>602031.74454397394</v>
      </c>
      <c r="L39" s="279"/>
      <c r="M39" s="280">
        <v>10</v>
      </c>
      <c r="N39" s="281">
        <f t="shared" si="0"/>
        <v>60203.174454397391</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10</v>
      </c>
      <c r="N42" s="281">
        <f t="shared" si="0"/>
        <v>25801.360480456024</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10</v>
      </c>
      <c r="N43" s="281">
        <f t="shared" si="0"/>
        <v>4788.9776945736721</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65"/>
      <c r="C47" s="866"/>
      <c r="D47" s="866"/>
      <c r="E47" s="866"/>
      <c r="F47" s="866"/>
      <c r="G47" s="866"/>
      <c r="H47" s="867"/>
      <c r="I47" s="868"/>
      <c r="J47" s="869"/>
      <c r="K47" s="278"/>
      <c r="L47" s="870"/>
      <c r="M47" s="871"/>
      <c r="N47" s="281"/>
    </row>
    <row r="48" spans="1:14">
      <c r="B48" s="865"/>
      <c r="C48" s="866"/>
      <c r="D48" s="866"/>
      <c r="E48" s="872"/>
      <c r="F48" s="866"/>
      <c r="G48" s="866"/>
      <c r="H48" s="867"/>
      <c r="I48" s="42"/>
      <c r="J48" s="43"/>
      <c r="K48" s="283"/>
      <c r="L48" s="285"/>
      <c r="M48" s="286"/>
      <c r="N48" s="287"/>
    </row>
    <row r="49" spans="1:14">
      <c r="B49" s="873" t="s">
        <v>1036</v>
      </c>
      <c r="C49" s="874"/>
      <c r="D49" s="874"/>
      <c r="E49" s="44"/>
      <c r="F49" s="45"/>
      <c r="G49" s="45"/>
      <c r="H49" s="46"/>
      <c r="I49" s="42"/>
      <c r="J49" s="43"/>
      <c r="K49" s="288"/>
      <c r="L49" s="285"/>
      <c r="M49" s="410">
        <v>0.1</v>
      </c>
      <c r="N49" s="353">
        <f>N83*M49</f>
        <v>829.84208459912497</v>
      </c>
    </row>
    <row r="50" spans="1:14" ht="15" thickBot="1">
      <c r="B50" s="865"/>
      <c r="C50" s="866"/>
      <c r="D50" s="866"/>
      <c r="E50" s="866"/>
      <c r="F50" s="866"/>
      <c r="G50" s="866"/>
      <c r="H50" s="867"/>
      <c r="I50" s="875"/>
      <c r="J50" s="876"/>
      <c r="K50" s="47"/>
      <c r="L50" s="877"/>
      <c r="M50" s="878"/>
      <c r="N50" s="111"/>
    </row>
    <row r="51" spans="1:14" ht="15" thickBot="1">
      <c r="B51" s="816" t="s">
        <v>1037</v>
      </c>
      <c r="C51" s="817"/>
      <c r="D51" s="817"/>
      <c r="E51" s="817"/>
      <c r="F51" s="817"/>
      <c r="G51" s="817"/>
      <c r="H51" s="817"/>
      <c r="I51" s="817"/>
      <c r="J51" s="817"/>
      <c r="K51" s="817"/>
      <c r="L51" s="817"/>
      <c r="M51" s="818"/>
      <c r="N51" s="403">
        <f>SUM(N36:N50)</f>
        <v>147391.8290075784</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61" t="s">
        <v>1028</v>
      </c>
      <c r="C55" s="862"/>
      <c r="D55" s="862"/>
      <c r="E55" s="862"/>
      <c r="F55" s="862"/>
      <c r="G55" s="862"/>
      <c r="H55" s="862"/>
      <c r="I55" s="896"/>
      <c r="J55" s="324" t="s">
        <v>1029</v>
      </c>
      <c r="K55" s="91" t="s">
        <v>1030</v>
      </c>
      <c r="L55" s="897" t="s">
        <v>1039</v>
      </c>
      <c r="M55" s="896"/>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18077.58434797727</v>
      </c>
      <c r="N56" s="281">
        <f>K56*M56</f>
        <v>25308.618087168175</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38.168724178170329</v>
      </c>
      <c r="N57" s="281">
        <f>K57*M57</f>
        <v>954.2181044542582</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 thickBot="1">
      <c r="B60" s="898"/>
      <c r="C60" s="899"/>
      <c r="D60" s="899"/>
      <c r="E60" s="899"/>
      <c r="F60" s="899"/>
      <c r="G60" s="899"/>
      <c r="H60" s="899"/>
      <c r="I60" s="869"/>
      <c r="J60" s="48"/>
      <c r="K60" s="50"/>
      <c r="L60" s="900"/>
      <c r="M60" s="901"/>
      <c r="N60" s="51"/>
    </row>
    <row r="61" spans="1:14" ht="15" thickBot="1">
      <c r="B61" s="816" t="s">
        <v>1037</v>
      </c>
      <c r="C61" s="817"/>
      <c r="D61" s="817"/>
      <c r="E61" s="817"/>
      <c r="F61" s="817"/>
      <c r="G61" s="817"/>
      <c r="H61" s="817"/>
      <c r="I61" s="817"/>
      <c r="J61" s="817"/>
      <c r="K61" s="817"/>
      <c r="L61" s="817"/>
      <c r="M61" s="818"/>
      <c r="N61" s="403">
        <f>SUM(N56:N60)</f>
        <v>26262.836191622435</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2" t="s">
        <v>1045</v>
      </c>
      <c r="M65" s="881"/>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903">
        <f>VLOOKUP(A66,TRANSPORTE!A5:D117,4,FALSE)</f>
        <v>720.65424911025718</v>
      </c>
      <c r="M66" s="904"/>
      <c r="N66" s="296">
        <f>K66*L66</f>
        <v>1008.91594875436</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903">
        <f>VLOOKUP(A67,TRANSPORTE!A6:D117,4,FALSE)</f>
        <v>720.65424911025718</v>
      </c>
      <c r="M67" s="904"/>
      <c r="N67" s="296">
        <f>K67*L67</f>
        <v>900.81781138782151</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94"/>
      <c r="M71" s="895"/>
      <c r="N71" s="133"/>
    </row>
    <row r="72" spans="1:15" ht="15" thickBot="1">
      <c r="B72" s="905" t="s">
        <v>1037</v>
      </c>
      <c r="C72" s="859"/>
      <c r="D72" s="859"/>
      <c r="E72" s="859"/>
      <c r="F72" s="859"/>
      <c r="G72" s="859"/>
      <c r="H72" s="859"/>
      <c r="I72" s="859"/>
      <c r="J72" s="859"/>
      <c r="K72" s="859"/>
      <c r="L72" s="859"/>
      <c r="M72" s="860"/>
      <c r="N72" s="110">
        <f>N66+N67+N68+N69+N70</f>
        <v>1909.7337601421814</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5" t="s">
        <v>1047</v>
      </c>
      <c r="C76" s="856"/>
      <c r="D76" s="856"/>
      <c r="E76" s="856"/>
      <c r="F76" s="856"/>
      <c r="G76" s="856"/>
      <c r="H76" s="856"/>
      <c r="I76" s="79" t="s">
        <v>1048</v>
      </c>
      <c r="J76" s="81" t="s">
        <v>1494</v>
      </c>
      <c r="K76" s="80" t="s">
        <v>1050</v>
      </c>
      <c r="L76" s="857" t="s">
        <v>1034</v>
      </c>
      <c r="M76" s="858"/>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2"/>
      <c r="C82" s="893"/>
      <c r="D82" s="893"/>
      <c r="E82" s="893"/>
      <c r="F82" s="893"/>
      <c r="G82" s="893"/>
      <c r="H82" s="893"/>
      <c r="I82" s="132"/>
      <c r="J82" s="132"/>
      <c r="K82" s="132"/>
      <c r="L82" s="906"/>
      <c r="M82" s="906"/>
      <c r="N82" s="51"/>
    </row>
    <row r="83" spans="1:14" ht="15" thickBot="1">
      <c r="B83" s="905" t="s">
        <v>1037</v>
      </c>
      <c r="C83" s="859"/>
      <c r="D83" s="859"/>
      <c r="E83" s="859"/>
      <c r="F83" s="859"/>
      <c r="G83" s="859"/>
      <c r="H83" s="859"/>
      <c r="I83" s="859"/>
      <c r="J83" s="859"/>
      <c r="K83" s="859"/>
      <c r="L83" s="859"/>
      <c r="M83" s="860"/>
      <c r="N83" s="310">
        <f>SUM(N77:N82)</f>
        <v>8298.4208459912497</v>
      </c>
    </row>
    <row r="84" spans="1:14" ht="15" thickBot="1">
      <c r="B84" s="39"/>
      <c r="C84" s="40"/>
      <c r="D84" s="40"/>
      <c r="E84" s="40"/>
      <c r="F84" s="40"/>
      <c r="G84" s="40"/>
      <c r="H84" s="40"/>
      <c r="I84" s="40"/>
      <c r="J84" s="40"/>
      <c r="K84" s="40"/>
      <c r="L84" s="40"/>
      <c r="M84" s="40"/>
      <c r="N84" s="41"/>
    </row>
    <row r="85" spans="1:14" ht="15" thickBot="1">
      <c r="B85" s="816" t="s">
        <v>1051</v>
      </c>
      <c r="C85" s="817"/>
      <c r="D85" s="817"/>
      <c r="E85" s="817"/>
      <c r="F85" s="817"/>
      <c r="G85" s="817"/>
      <c r="H85" s="817"/>
      <c r="I85" s="817"/>
      <c r="J85" s="817"/>
      <c r="K85" s="817"/>
      <c r="L85" s="817"/>
      <c r="M85" s="818"/>
      <c r="N85" s="105">
        <f>N51+N61+N72+N83</f>
        <v>183862.81980533426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1" t="s">
        <v>1053</v>
      </c>
      <c r="C89" s="862"/>
      <c r="D89" s="862"/>
      <c r="E89" s="862"/>
      <c r="F89" s="862"/>
      <c r="G89" s="862"/>
      <c r="H89" s="862"/>
      <c r="I89" s="323"/>
      <c r="J89" s="343"/>
      <c r="K89" s="311" t="s">
        <v>1054</v>
      </c>
      <c r="L89" s="863" t="s">
        <v>1055</v>
      </c>
      <c r="M89" s="864"/>
      <c r="N89" s="312"/>
    </row>
    <row r="90" spans="1:14">
      <c r="B90" s="849" t="s">
        <v>1056</v>
      </c>
      <c r="C90" s="850"/>
      <c r="D90" s="850"/>
      <c r="E90" s="850"/>
      <c r="F90" s="850"/>
      <c r="G90" s="850"/>
      <c r="H90" s="850"/>
      <c r="I90" s="93"/>
      <c r="J90" s="94"/>
      <c r="K90" s="313">
        <v>0.2</v>
      </c>
      <c r="L90" s="851">
        <f>N85*K90</f>
        <v>36772.563961066851</v>
      </c>
      <c r="M90" s="852"/>
      <c r="N90" s="57"/>
    </row>
    <row r="91" spans="1:14">
      <c r="B91" s="95" t="s">
        <v>1057</v>
      </c>
      <c r="C91" s="96"/>
      <c r="D91" s="96"/>
      <c r="E91" s="96"/>
      <c r="F91" s="96"/>
      <c r="G91" s="96"/>
      <c r="H91" s="96"/>
      <c r="I91" s="93"/>
      <c r="J91" s="94"/>
      <c r="K91" s="313">
        <v>0.05</v>
      </c>
      <c r="L91" s="851">
        <f>N85*K91</f>
        <v>9193.1409902667128</v>
      </c>
      <c r="M91" s="852"/>
      <c r="N91" s="57"/>
    </row>
    <row r="92" spans="1:14" ht="15" thickBot="1">
      <c r="B92" s="97" t="s">
        <v>1058</v>
      </c>
      <c r="C92" s="98"/>
      <c r="D92" s="98"/>
      <c r="E92" s="98"/>
      <c r="F92" s="98"/>
      <c r="G92" s="98"/>
      <c r="H92" s="98"/>
      <c r="I92" s="99"/>
      <c r="J92" s="100"/>
      <c r="K92" s="314">
        <v>0.05</v>
      </c>
      <c r="L92" s="853">
        <f>N85*K92</f>
        <v>9193.1409902667128</v>
      </c>
      <c r="M92" s="854"/>
      <c r="N92" s="57"/>
    </row>
    <row r="93" spans="1:14" ht="15" thickBot="1">
      <c r="B93" s="816" t="s">
        <v>1037</v>
      </c>
      <c r="C93" s="817"/>
      <c r="D93" s="817"/>
      <c r="E93" s="817"/>
      <c r="F93" s="817"/>
      <c r="G93" s="817"/>
      <c r="H93" s="817"/>
      <c r="I93" s="817"/>
      <c r="J93" s="817"/>
      <c r="K93" s="817"/>
      <c r="L93" s="817"/>
      <c r="M93" s="818"/>
      <c r="N93" s="58">
        <f>L90+L91+L92</f>
        <v>55158.845941600281</v>
      </c>
    </row>
    <row r="94" spans="1:14" ht="15" thickBot="1">
      <c r="B94" s="39"/>
      <c r="C94" s="40"/>
      <c r="D94" s="40"/>
      <c r="E94" s="40"/>
      <c r="F94" s="40"/>
      <c r="G94" s="40"/>
      <c r="H94" s="40"/>
      <c r="I94" s="40"/>
      <c r="J94" s="40"/>
      <c r="K94" s="40"/>
      <c r="L94" s="40"/>
      <c r="M94" s="40"/>
      <c r="N94" s="41"/>
    </row>
    <row r="95" spans="1:14" ht="15" thickBot="1">
      <c r="A95" t="s">
        <v>2122</v>
      </c>
      <c r="B95" s="816" t="s">
        <v>1059</v>
      </c>
      <c r="C95" s="817"/>
      <c r="D95" s="817"/>
      <c r="E95" s="817"/>
      <c r="F95" s="817"/>
      <c r="G95" s="817"/>
      <c r="H95" s="817"/>
      <c r="I95" s="817"/>
      <c r="J95" s="817"/>
      <c r="K95" s="817"/>
      <c r="L95" s="817"/>
      <c r="M95" s="818"/>
      <c r="N95" s="196">
        <f>N85+N93</f>
        <v>239021.66574693454</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19" t="s">
        <v>2324</v>
      </c>
      <c r="C112" s="820"/>
      <c r="D112" s="820"/>
      <c r="E112" s="820"/>
      <c r="F112" s="820"/>
      <c r="G112" s="820"/>
      <c r="H112" s="820"/>
      <c r="I112" s="820"/>
      <c r="J112" s="820"/>
      <c r="K112" s="820"/>
      <c r="L112" s="820"/>
      <c r="M112" s="820"/>
      <c r="N112" s="821"/>
    </row>
    <row r="113" spans="2:14" ht="15" customHeight="1">
      <c r="B113" s="819"/>
      <c r="C113" s="820"/>
      <c r="D113" s="820"/>
      <c r="E113" s="820"/>
      <c r="F113" s="820"/>
      <c r="G113" s="820"/>
      <c r="H113" s="820"/>
      <c r="I113" s="820"/>
      <c r="J113" s="820"/>
      <c r="K113" s="820"/>
      <c r="L113" s="820"/>
      <c r="M113" s="820"/>
      <c r="N113" s="821"/>
    </row>
    <row r="114" spans="2:14" ht="30" customHeight="1">
      <c r="B114" s="822" t="s">
        <v>2325</v>
      </c>
      <c r="C114" s="823"/>
      <c r="D114" s="823"/>
      <c r="E114" s="823"/>
      <c r="F114" s="823"/>
      <c r="G114" s="823"/>
      <c r="H114" s="823"/>
      <c r="I114" s="823"/>
      <c r="J114" s="823"/>
      <c r="K114" s="823"/>
      <c r="L114" s="823"/>
      <c r="M114" s="823"/>
      <c r="N114" s="824"/>
    </row>
    <row r="115" spans="2:14">
      <c r="B115" s="822"/>
      <c r="C115" s="823"/>
      <c r="D115" s="823"/>
      <c r="E115" s="823"/>
      <c r="F115" s="823"/>
      <c r="G115" s="823"/>
      <c r="H115" s="823"/>
      <c r="I115" s="823"/>
      <c r="J115" s="823"/>
      <c r="K115" s="823"/>
      <c r="L115" s="823"/>
      <c r="M115" s="823"/>
      <c r="N115" s="82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2"/>
      <c r="K125" s="882"/>
      <c r="L125" s="882"/>
      <c r="M125" s="882"/>
      <c r="N125" s="883"/>
    </row>
    <row r="126" spans="2:14" ht="15" thickBot="1">
      <c r="B126" s="270" t="s">
        <v>2327</v>
      </c>
      <c r="C126" s="402"/>
      <c r="D126" s="402"/>
      <c r="E126" s="63"/>
      <c r="F126" s="63"/>
      <c r="G126" s="63"/>
      <c r="H126" s="63"/>
      <c r="I126" s="63"/>
      <c r="J126" s="884"/>
      <c r="K126" s="884"/>
      <c r="L126" s="884"/>
      <c r="M126" s="884"/>
      <c r="N126" s="885"/>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10</v>
      </c>
      <c r="N37" s="281">
        <f t="shared" ref="N37:N43" si="0">K37/M37</f>
        <v>16054.179854505972</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104727.52561196042</v>
      </c>
      <c r="L38" s="279"/>
      <c r="M38" s="280">
        <v>10</v>
      </c>
      <c r="N38" s="281">
        <f t="shared" si="0"/>
        <v>10472.752561196041</v>
      </c>
    </row>
    <row r="39" spans="1:14">
      <c r="A39" t="s">
        <v>284</v>
      </c>
      <c r="B39" s="865" t="str">
        <f>VLOOKUP(A39,EQUIPOS!A9:D154,3,FALSE)</f>
        <v>Planta de asfalto en caliente</v>
      </c>
      <c r="C39" s="866"/>
      <c r="D39" s="866"/>
      <c r="E39" s="866"/>
      <c r="F39" s="866"/>
      <c r="G39" s="866"/>
      <c r="H39" s="867"/>
      <c r="I39" s="276"/>
      <c r="J39" s="277"/>
      <c r="K39" s="278">
        <f>VLOOKUP(A39,EQUIPOS!A9:D166,4,FALSE)</f>
        <v>602031.74454397394</v>
      </c>
      <c r="L39" s="279"/>
      <c r="M39" s="280">
        <v>10</v>
      </c>
      <c r="N39" s="281">
        <f t="shared" si="0"/>
        <v>60203.174454397391</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10</v>
      </c>
      <c r="N42" s="281">
        <f t="shared" si="0"/>
        <v>25801.360480456024</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10</v>
      </c>
      <c r="N43" s="281">
        <f t="shared" si="0"/>
        <v>4788.9776945736721</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147391.8290075784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18077.58434797727</v>
      </c>
      <c r="N54" s="281">
        <f>K54*M54</f>
        <v>25308.618087168175</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26262.836191622435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720.65424911025718</v>
      </c>
      <c r="M64" s="904"/>
      <c r="N64" s="296">
        <f>K64*L64</f>
        <v>1008.91594875436</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903">
        <f>VLOOKUP(A65,TRANSPORTE!A6:D117,4,FALSE)</f>
        <v>720.65424911025718</v>
      </c>
      <c r="M65" s="904"/>
      <c r="N65" s="296">
        <f>K65*L65</f>
        <v>900.81781138782151</v>
      </c>
    </row>
    <row r="66" spans="1:15">
      <c r="B66" s="52"/>
      <c r="C66" s="53"/>
      <c r="D66" s="53"/>
      <c r="E66" s="53"/>
      <c r="F66" s="53"/>
      <c r="G66" s="53"/>
      <c r="H66" s="297"/>
      <c r="I66" s="288"/>
      <c r="J66" s="288"/>
      <c r="K66" s="288"/>
      <c r="L66" s="903"/>
      <c r="M66" s="904"/>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1909.7337601421814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183862.81980533426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36772.563961066851</v>
      </c>
      <c r="M88" s="852"/>
      <c r="N88" s="57"/>
    </row>
    <row r="89" spans="1:14">
      <c r="B89" s="95" t="s">
        <v>1057</v>
      </c>
      <c r="C89" s="96"/>
      <c r="D89" s="96"/>
      <c r="E89" s="96"/>
      <c r="F89" s="96"/>
      <c r="G89" s="96"/>
      <c r="H89" s="96"/>
      <c r="I89" s="93"/>
      <c r="J89" s="94"/>
      <c r="K89" s="313">
        <v>0.05</v>
      </c>
      <c r="L89" s="851">
        <f>N83*K89</f>
        <v>9193.1409902667128</v>
      </c>
      <c r="M89" s="852"/>
      <c r="N89" s="57"/>
    </row>
    <row r="90" spans="1:14" ht="15" thickBot="1">
      <c r="B90" s="97" t="s">
        <v>1058</v>
      </c>
      <c r="C90" s="98"/>
      <c r="D90" s="98"/>
      <c r="E90" s="98"/>
      <c r="F90" s="98"/>
      <c r="G90" s="98"/>
      <c r="H90" s="98"/>
      <c r="I90" s="99"/>
      <c r="J90" s="100"/>
      <c r="K90" s="314">
        <v>0.05</v>
      </c>
      <c r="L90" s="853">
        <f>N83*K90</f>
        <v>9193.1409902667128</v>
      </c>
      <c r="M90" s="854"/>
      <c r="N90" s="57"/>
    </row>
    <row r="91" spans="1:14" ht="15" thickBot="1">
      <c r="B91" s="816" t="s">
        <v>1037</v>
      </c>
      <c r="C91" s="817"/>
      <c r="D91" s="817"/>
      <c r="E91" s="817"/>
      <c r="F91" s="817"/>
      <c r="G91" s="817"/>
      <c r="H91" s="817"/>
      <c r="I91" s="817"/>
      <c r="J91" s="817"/>
      <c r="K91" s="817"/>
      <c r="L91" s="817"/>
      <c r="M91" s="818"/>
      <c r="N91" s="58">
        <f>L88+L89+L90</f>
        <v>55158.845941600281</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239021.66574693454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10</v>
      </c>
      <c r="N37" s="281">
        <f t="shared" ref="N37:N43" si="0">K37/M37</f>
        <v>16054.179854505972</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104727.52561196042</v>
      </c>
      <c r="L38" s="279"/>
      <c r="M38" s="280">
        <v>10</v>
      </c>
      <c r="N38" s="281">
        <f t="shared" si="0"/>
        <v>10472.752561196041</v>
      </c>
    </row>
    <row r="39" spans="1:14">
      <c r="A39" t="s">
        <v>284</v>
      </c>
      <c r="B39" s="865" t="str">
        <f>VLOOKUP(A39,EQUIPOS!A9:D154,3,FALSE)</f>
        <v>Planta de asfalto en caliente</v>
      </c>
      <c r="C39" s="866"/>
      <c r="D39" s="866"/>
      <c r="E39" s="866"/>
      <c r="F39" s="866"/>
      <c r="G39" s="866"/>
      <c r="H39" s="867"/>
      <c r="I39" s="276"/>
      <c r="J39" s="277"/>
      <c r="K39" s="278">
        <f>VLOOKUP(A39,EQUIPOS!A9:D166,4,FALSE)</f>
        <v>602031.74454397394</v>
      </c>
      <c r="L39" s="279"/>
      <c r="M39" s="280">
        <v>10</v>
      </c>
      <c r="N39" s="281">
        <f t="shared" si="0"/>
        <v>60203.174454397391</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10</v>
      </c>
      <c r="N42" s="281">
        <f t="shared" si="0"/>
        <v>25801.360480456024</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10</v>
      </c>
      <c r="N43" s="281">
        <f t="shared" si="0"/>
        <v>4788.9776945736721</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147391.8290075784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18077.58434797727</v>
      </c>
      <c r="N54" s="281">
        <f>K54*M54</f>
        <v>25308.618087168175</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26262.836191622435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720.65424911025718</v>
      </c>
      <c r="M64" s="904"/>
      <c r="N64" s="296">
        <f>K64*L64</f>
        <v>1008.91594875436</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903">
        <f>VLOOKUP(A65,TRANSPORTE!A6:D117,4,FALSE)</f>
        <v>720.65424911025718</v>
      </c>
      <c r="M65" s="904"/>
      <c r="N65" s="296">
        <f>K65*L65</f>
        <v>900.81781138782151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1909.7337601421814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183862.81980533426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36772.563961066851</v>
      </c>
      <c r="M88" s="852"/>
      <c r="N88" s="57"/>
    </row>
    <row r="89" spans="1:14">
      <c r="B89" s="95" t="s">
        <v>1057</v>
      </c>
      <c r="C89" s="96"/>
      <c r="D89" s="96"/>
      <c r="E89" s="96"/>
      <c r="F89" s="96"/>
      <c r="G89" s="96"/>
      <c r="H89" s="96"/>
      <c r="I89" s="93"/>
      <c r="J89" s="94"/>
      <c r="K89" s="313">
        <v>0.05</v>
      </c>
      <c r="L89" s="851">
        <f>N83*K89</f>
        <v>9193.1409902667128</v>
      </c>
      <c r="M89" s="852"/>
      <c r="N89" s="57"/>
    </row>
    <row r="90" spans="1:14" ht="15" thickBot="1">
      <c r="B90" s="97" t="s">
        <v>1058</v>
      </c>
      <c r="C90" s="98"/>
      <c r="D90" s="98"/>
      <c r="E90" s="98"/>
      <c r="F90" s="98"/>
      <c r="G90" s="98"/>
      <c r="H90" s="98"/>
      <c r="I90" s="99"/>
      <c r="J90" s="100"/>
      <c r="K90" s="314">
        <v>0.05</v>
      </c>
      <c r="L90" s="853">
        <f>N83*K90</f>
        <v>9193.1409902667128</v>
      </c>
      <c r="M90" s="854"/>
      <c r="N90" s="57"/>
    </row>
    <row r="91" spans="1:14" ht="15" thickBot="1">
      <c r="B91" s="816" t="s">
        <v>1037</v>
      </c>
      <c r="C91" s="817"/>
      <c r="D91" s="817"/>
      <c r="E91" s="817"/>
      <c r="F91" s="817"/>
      <c r="G91" s="817"/>
      <c r="H91" s="817"/>
      <c r="I91" s="817"/>
      <c r="J91" s="817"/>
      <c r="K91" s="817"/>
      <c r="L91" s="817"/>
      <c r="M91" s="818"/>
      <c r="N91" s="58">
        <f>L88+L89+L90</f>
        <v>55158.845941600281</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239021.66574693454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10</v>
      </c>
      <c r="N37" s="281">
        <f t="shared" ref="N37:N43" si="0">K37/M37</f>
        <v>16054.179854505972</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104727.52561196042</v>
      </c>
      <c r="L38" s="279"/>
      <c r="M38" s="280">
        <v>10</v>
      </c>
      <c r="N38" s="281">
        <f t="shared" si="0"/>
        <v>10472.752561196041</v>
      </c>
    </row>
    <row r="39" spans="1:14">
      <c r="A39" t="s">
        <v>284</v>
      </c>
      <c r="B39" s="865" t="str">
        <f>VLOOKUP(A39,EQUIPOS!A9:D154,3,FALSE)</f>
        <v>Planta de asfalto en caliente</v>
      </c>
      <c r="C39" s="866"/>
      <c r="D39" s="866"/>
      <c r="E39" s="866"/>
      <c r="F39" s="866"/>
      <c r="G39" s="866"/>
      <c r="H39" s="867"/>
      <c r="I39" s="276"/>
      <c r="J39" s="277"/>
      <c r="K39" s="278">
        <f>VLOOKUP(A39,EQUIPOS!A9:D166,4,FALSE)</f>
        <v>602031.74454397394</v>
      </c>
      <c r="L39" s="279"/>
      <c r="M39" s="280">
        <v>10</v>
      </c>
      <c r="N39" s="281">
        <f t="shared" si="0"/>
        <v>60203.174454397391</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10</v>
      </c>
      <c r="N42" s="281">
        <f t="shared" si="0"/>
        <v>25801.360480456024</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10</v>
      </c>
      <c r="N43" s="281">
        <f t="shared" si="0"/>
        <v>4788.9776945736721</v>
      </c>
    </row>
    <row r="44" spans="1:14" ht="15" customHeight="1">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829.84208459912497</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147391.8290075784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18077.58434797727</v>
      </c>
      <c r="N53" s="281">
        <f>K53*M53</f>
        <v>25308.618087168175</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26262.836191622435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720.65424911025718</v>
      </c>
      <c r="M63" s="904"/>
      <c r="N63" s="296">
        <f>K63*L63</f>
        <v>1008.91594875436</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3">
        <f>VLOOKUP(A64,TRANSPORTE!A6:D117,4,FALSE)</f>
        <v>720.65424911025718</v>
      </c>
      <c r="M64" s="904"/>
      <c r="N64" s="296">
        <f>K64*L64</f>
        <v>900.81781138782151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1909.7337601421814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8298.4208459912497</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183862.81980533426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36772.563961066851</v>
      </c>
      <c r="M87" s="852"/>
      <c r="N87" s="57"/>
    </row>
    <row r="88" spans="1:14">
      <c r="B88" s="95" t="s">
        <v>1057</v>
      </c>
      <c r="C88" s="96"/>
      <c r="D88" s="96"/>
      <c r="E88" s="96"/>
      <c r="F88" s="96"/>
      <c r="G88" s="96"/>
      <c r="H88" s="96"/>
      <c r="I88" s="93"/>
      <c r="J88" s="94"/>
      <c r="K88" s="313">
        <v>0.05</v>
      </c>
      <c r="L88" s="851">
        <f>N82*K88</f>
        <v>9193.1409902667128</v>
      </c>
      <c r="M88" s="852"/>
      <c r="N88" s="57"/>
    </row>
    <row r="89" spans="1:14" ht="15" thickBot="1">
      <c r="B89" s="97" t="s">
        <v>1058</v>
      </c>
      <c r="C89" s="98"/>
      <c r="D89" s="98"/>
      <c r="E89" s="98"/>
      <c r="F89" s="98"/>
      <c r="G89" s="98"/>
      <c r="H89" s="98"/>
      <c r="I89" s="99"/>
      <c r="J89" s="100"/>
      <c r="K89" s="314">
        <v>0.05</v>
      </c>
      <c r="L89" s="853">
        <f>N82*K89</f>
        <v>9193.1409902667128</v>
      </c>
      <c r="M89" s="854"/>
      <c r="N89" s="57"/>
    </row>
    <row r="90" spans="1:14" ht="15" thickBot="1">
      <c r="B90" s="816" t="s">
        <v>1037</v>
      </c>
      <c r="C90" s="817"/>
      <c r="D90" s="817"/>
      <c r="E90" s="817"/>
      <c r="F90" s="817"/>
      <c r="G90" s="817"/>
      <c r="H90" s="817"/>
      <c r="I90" s="817"/>
      <c r="J90" s="817"/>
      <c r="K90" s="817"/>
      <c r="L90" s="817"/>
      <c r="M90" s="818"/>
      <c r="N90" s="58">
        <f>L87+L88+L89</f>
        <v>55158.845941600281</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239021.66574693454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10</v>
      </c>
      <c r="N37" s="281">
        <f t="shared" ref="N37:N43" si="0">K37/M37</f>
        <v>16054.179854505972</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104727.52561196042</v>
      </c>
      <c r="L38" s="279"/>
      <c r="M38" s="280">
        <v>10</v>
      </c>
      <c r="N38" s="281">
        <f t="shared" si="0"/>
        <v>10472.752561196041</v>
      </c>
    </row>
    <row r="39" spans="1:14">
      <c r="A39" t="s">
        <v>284</v>
      </c>
      <c r="B39" s="865" t="str">
        <f>VLOOKUP(A39,EQUIPOS!A9:D154,3,FALSE)</f>
        <v>Planta de asfalto en caliente</v>
      </c>
      <c r="C39" s="866"/>
      <c r="D39" s="866"/>
      <c r="E39" s="866"/>
      <c r="F39" s="866"/>
      <c r="G39" s="866"/>
      <c r="H39" s="867"/>
      <c r="I39" s="276"/>
      <c r="J39" s="277"/>
      <c r="K39" s="278">
        <f>VLOOKUP(A39,EQUIPOS!A9:D166,4,FALSE)</f>
        <v>602031.74454397394</v>
      </c>
      <c r="L39" s="279"/>
      <c r="M39" s="280">
        <v>10</v>
      </c>
      <c r="N39" s="281">
        <f t="shared" si="0"/>
        <v>60203.174454397391</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10</v>
      </c>
      <c r="N42" s="281">
        <f t="shared" si="0"/>
        <v>25801.360480456024</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10</v>
      </c>
      <c r="N43" s="281">
        <f t="shared" si="0"/>
        <v>4788.9776945736721</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829.84208459912497</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147391.8290075784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18077.58434797727</v>
      </c>
      <c r="N53" s="281">
        <f>K53*M53</f>
        <v>25308.618087168175</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26262.836191622435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720.65424911025718</v>
      </c>
      <c r="M63" s="904"/>
      <c r="N63" s="296">
        <f>K63*L63</f>
        <v>1008.91594875436</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903">
        <f>VLOOKUP(A64,TRANSPORTE!A6:D117,4,FALSE)</f>
        <v>720.65424911025718</v>
      </c>
      <c r="M64" s="904"/>
      <c r="N64" s="296">
        <f>K64*L64</f>
        <v>900.81781138782151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1909.7337601421814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8298.4208459912497</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183862.81980533426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36772.563961066851</v>
      </c>
      <c r="M87" s="852"/>
      <c r="N87" s="57"/>
    </row>
    <row r="88" spans="1:14">
      <c r="B88" s="95" t="s">
        <v>1057</v>
      </c>
      <c r="C88" s="96"/>
      <c r="D88" s="96"/>
      <c r="E88" s="96"/>
      <c r="F88" s="96"/>
      <c r="G88" s="96"/>
      <c r="H88" s="96"/>
      <c r="I88" s="93"/>
      <c r="J88" s="94"/>
      <c r="K88" s="313">
        <v>0.05</v>
      </c>
      <c r="L88" s="851">
        <f>N82*K88</f>
        <v>9193.1409902667128</v>
      </c>
      <c r="M88" s="852"/>
      <c r="N88" s="57"/>
    </row>
    <row r="89" spans="1:14" ht="15" thickBot="1">
      <c r="B89" s="97" t="s">
        <v>1058</v>
      </c>
      <c r="C89" s="98"/>
      <c r="D89" s="98"/>
      <c r="E89" s="98"/>
      <c r="F89" s="98"/>
      <c r="G89" s="98"/>
      <c r="H89" s="98"/>
      <c r="I89" s="99"/>
      <c r="J89" s="100"/>
      <c r="K89" s="314">
        <v>0.05</v>
      </c>
      <c r="L89" s="853">
        <f>N82*K89</f>
        <v>9193.1409902667128</v>
      </c>
      <c r="M89" s="854"/>
      <c r="N89" s="57"/>
    </row>
    <row r="90" spans="1:14" ht="15" thickBot="1">
      <c r="B90" s="816" t="s">
        <v>1037</v>
      </c>
      <c r="C90" s="817"/>
      <c r="D90" s="817"/>
      <c r="E90" s="817"/>
      <c r="F90" s="817"/>
      <c r="G90" s="817"/>
      <c r="H90" s="817"/>
      <c r="I90" s="817"/>
      <c r="J90" s="817"/>
      <c r="K90" s="817"/>
      <c r="L90" s="817"/>
      <c r="M90" s="818"/>
      <c r="N90" s="58">
        <f>L87+L88+L89</f>
        <v>55158.845941600281</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239021.66574693454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10</v>
      </c>
      <c r="N37" s="281">
        <f t="shared" ref="N37:N43" si="0">K37/M37</f>
        <v>16054.179854505972</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104727.52561196042</v>
      </c>
      <c r="L38" s="279"/>
      <c r="M38" s="280">
        <v>10</v>
      </c>
      <c r="N38" s="281">
        <f t="shared" si="0"/>
        <v>10472.752561196041</v>
      </c>
    </row>
    <row r="39" spans="1:14">
      <c r="A39" t="s">
        <v>284</v>
      </c>
      <c r="B39" s="865" t="str">
        <f>VLOOKUP(A39,EQUIPOS!A9:D154,3,FALSE)</f>
        <v>Planta de asfalto en caliente</v>
      </c>
      <c r="C39" s="866"/>
      <c r="D39" s="866"/>
      <c r="E39" s="866"/>
      <c r="F39" s="866"/>
      <c r="G39" s="866"/>
      <c r="H39" s="867"/>
      <c r="I39" s="276"/>
      <c r="J39" s="277"/>
      <c r="K39" s="278">
        <f>VLOOKUP(A39,EQUIPOS!A9:D166,4,FALSE)</f>
        <v>602031.74454397394</v>
      </c>
      <c r="L39" s="279"/>
      <c r="M39" s="280">
        <v>10</v>
      </c>
      <c r="N39" s="281">
        <f t="shared" si="0"/>
        <v>60203.174454397391</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10</v>
      </c>
      <c r="N42" s="281">
        <f t="shared" si="0"/>
        <v>25801.360480456024</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10</v>
      </c>
      <c r="N43" s="281">
        <f t="shared" si="0"/>
        <v>4788.9776945736721</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147391.8290075784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18077.58434797727</v>
      </c>
      <c r="N54" s="281">
        <f>K54*M54</f>
        <v>25308.618087168175</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26262.836191622435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720.65424911025718</v>
      </c>
      <c r="M64" s="904"/>
      <c r="N64" s="296">
        <f>K64*L64</f>
        <v>1008.91594875436</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3">
        <f>VLOOKUP(A65,TRANSPORTE!A6:D117,4,FALSE)</f>
        <v>720.65424911025718</v>
      </c>
      <c r="M65" s="904"/>
      <c r="N65" s="296">
        <f>K65*L65</f>
        <v>900.81781138782151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1909.7337601421814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183862.81980533426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36772.563961066851</v>
      </c>
      <c r="M88" s="852"/>
      <c r="N88" s="57"/>
    </row>
    <row r="89" spans="1:14">
      <c r="B89" s="95" t="s">
        <v>1057</v>
      </c>
      <c r="C89" s="96"/>
      <c r="D89" s="96"/>
      <c r="E89" s="96"/>
      <c r="F89" s="96"/>
      <c r="G89" s="96"/>
      <c r="H89" s="96"/>
      <c r="I89" s="93"/>
      <c r="J89" s="94"/>
      <c r="K89" s="313">
        <v>0.05</v>
      </c>
      <c r="L89" s="851">
        <f>N83*K89</f>
        <v>9193.1409902667128</v>
      </c>
      <c r="M89" s="852"/>
      <c r="N89" s="57"/>
    </row>
    <row r="90" spans="1:14" ht="15" thickBot="1">
      <c r="B90" s="97" t="s">
        <v>1058</v>
      </c>
      <c r="C90" s="98"/>
      <c r="D90" s="98"/>
      <c r="E90" s="98"/>
      <c r="F90" s="98"/>
      <c r="G90" s="98"/>
      <c r="H90" s="98"/>
      <c r="I90" s="99"/>
      <c r="J90" s="100"/>
      <c r="K90" s="314">
        <v>0.05</v>
      </c>
      <c r="L90" s="853">
        <f>N83*K90</f>
        <v>9193.1409902667128</v>
      </c>
      <c r="M90" s="854"/>
      <c r="N90" s="57"/>
    </row>
    <row r="91" spans="1:14" ht="15" thickBot="1">
      <c r="B91" s="816" t="s">
        <v>1037</v>
      </c>
      <c r="C91" s="817"/>
      <c r="D91" s="817"/>
      <c r="E91" s="817"/>
      <c r="F91" s="817"/>
      <c r="G91" s="817"/>
      <c r="H91" s="817"/>
      <c r="I91" s="817"/>
      <c r="J91" s="817"/>
      <c r="K91" s="817"/>
      <c r="L91" s="817"/>
      <c r="M91" s="818"/>
      <c r="N91" s="58">
        <f>L88+L89+L90</f>
        <v>55158.845941600281</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239021.66574693454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10</v>
      </c>
      <c r="N37" s="281">
        <f t="shared" ref="N37:N43" si="0">K37/M37</f>
        <v>16054.179854505972</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104727.52561196042</v>
      </c>
      <c r="L38" s="279"/>
      <c r="M38" s="280">
        <v>10</v>
      </c>
      <c r="N38" s="281">
        <f t="shared" si="0"/>
        <v>10472.752561196041</v>
      </c>
    </row>
    <row r="39" spans="1:14">
      <c r="A39" t="s">
        <v>284</v>
      </c>
      <c r="B39" s="865" t="str">
        <f>VLOOKUP(A39,EQUIPOS!A9:D154,3,FALSE)</f>
        <v>Planta de asfalto en caliente</v>
      </c>
      <c r="C39" s="866"/>
      <c r="D39" s="866"/>
      <c r="E39" s="866"/>
      <c r="F39" s="866"/>
      <c r="G39" s="866"/>
      <c r="H39" s="867"/>
      <c r="I39" s="276"/>
      <c r="J39" s="277"/>
      <c r="K39" s="278">
        <f>VLOOKUP(A39,EQUIPOS!A9:D166,4,FALSE)</f>
        <v>602031.74454397394</v>
      </c>
      <c r="L39" s="279"/>
      <c r="M39" s="280">
        <v>10</v>
      </c>
      <c r="N39" s="281">
        <f t="shared" si="0"/>
        <v>60203.174454397391</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10</v>
      </c>
      <c r="N42" s="281">
        <f t="shared" si="0"/>
        <v>25801.360480456024</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10</v>
      </c>
      <c r="N43" s="281">
        <f t="shared" si="0"/>
        <v>4788.9776945736721</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147391.8290075784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18077.58434797727</v>
      </c>
      <c r="N54" s="281">
        <f>K54*M54</f>
        <v>25308.618087168175</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26262.836191622435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720.65424911025718</v>
      </c>
      <c r="M64" s="904"/>
      <c r="N64" s="296">
        <f>K64*L64</f>
        <v>1008.91594875436</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3">
        <f>VLOOKUP(A65,TRANSPORTE!A6:D117,4,FALSE)</f>
        <v>720.65424911025718</v>
      </c>
      <c r="M65" s="904"/>
      <c r="N65" s="296">
        <f>K65*L65</f>
        <v>900.81781138782151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1909.7337601421814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183862.81980533426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36772.563961066851</v>
      </c>
      <c r="M88" s="852"/>
      <c r="N88" s="57"/>
    </row>
    <row r="89" spans="1:14">
      <c r="B89" s="95" t="s">
        <v>1057</v>
      </c>
      <c r="C89" s="96"/>
      <c r="D89" s="96"/>
      <c r="E89" s="96"/>
      <c r="F89" s="96"/>
      <c r="G89" s="96"/>
      <c r="H89" s="96"/>
      <c r="I89" s="93"/>
      <c r="J89" s="94"/>
      <c r="K89" s="313">
        <v>0.05</v>
      </c>
      <c r="L89" s="851">
        <f>N83*K89</f>
        <v>9193.1409902667128</v>
      </c>
      <c r="M89" s="852"/>
      <c r="N89" s="57"/>
    </row>
    <row r="90" spans="1:14" ht="15" thickBot="1">
      <c r="B90" s="97" t="s">
        <v>1058</v>
      </c>
      <c r="C90" s="98"/>
      <c r="D90" s="98"/>
      <c r="E90" s="98"/>
      <c r="F90" s="98"/>
      <c r="G90" s="98"/>
      <c r="H90" s="98"/>
      <c r="I90" s="99"/>
      <c r="J90" s="100"/>
      <c r="K90" s="314">
        <v>0.05</v>
      </c>
      <c r="L90" s="853">
        <f>N83*K90</f>
        <v>9193.1409902667128</v>
      </c>
      <c r="M90" s="854"/>
      <c r="N90" s="57"/>
    </row>
    <row r="91" spans="1:14" ht="15" thickBot="1">
      <c r="B91" s="816" t="s">
        <v>1037</v>
      </c>
      <c r="C91" s="817"/>
      <c r="D91" s="817"/>
      <c r="E91" s="817"/>
      <c r="F91" s="817"/>
      <c r="G91" s="817"/>
      <c r="H91" s="817"/>
      <c r="I91" s="817"/>
      <c r="J91" s="817"/>
      <c r="K91" s="817"/>
      <c r="L91" s="817"/>
      <c r="M91" s="818"/>
      <c r="N91" s="58">
        <f>L88+L89+L90</f>
        <v>55158.845941600281</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239021.66574693454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10</v>
      </c>
      <c r="N37" s="281">
        <f t="shared" ref="N37:N43" si="0">K37/M37</f>
        <v>16054.179854505972</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104727.52561196042</v>
      </c>
      <c r="L38" s="279"/>
      <c r="M38" s="280">
        <v>10</v>
      </c>
      <c r="N38" s="281">
        <f t="shared" si="0"/>
        <v>10472.752561196041</v>
      </c>
    </row>
    <row r="39" spans="1:14">
      <c r="A39" t="s">
        <v>284</v>
      </c>
      <c r="B39" s="865" t="str">
        <f>VLOOKUP(A39,EQUIPOS!A9:D154,3,FALSE)</f>
        <v>Planta de asfalto en caliente</v>
      </c>
      <c r="C39" s="866"/>
      <c r="D39" s="866"/>
      <c r="E39" s="866"/>
      <c r="F39" s="866"/>
      <c r="G39" s="866"/>
      <c r="H39" s="867"/>
      <c r="I39" s="276"/>
      <c r="J39" s="277"/>
      <c r="K39" s="278">
        <f>VLOOKUP(A39,EQUIPOS!A9:D166,4,FALSE)</f>
        <v>602031.74454397394</v>
      </c>
      <c r="L39" s="279"/>
      <c r="M39" s="280">
        <v>10</v>
      </c>
      <c r="N39" s="281">
        <f t="shared" si="0"/>
        <v>60203.174454397391</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10</v>
      </c>
      <c r="N42" s="281">
        <f t="shared" si="0"/>
        <v>25801.360480456024</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10</v>
      </c>
      <c r="N43" s="281">
        <f t="shared" si="0"/>
        <v>4788.9776945736721</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147391.8290075784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18077.58434797727</v>
      </c>
      <c r="N54" s="281">
        <f>K54*M54</f>
        <v>25308.618087168175</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26262.836191622435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720.65424911025718</v>
      </c>
      <c r="M64" s="904"/>
      <c r="N64" s="296">
        <f>K64*L64</f>
        <v>1008.91594875436</v>
      </c>
    </row>
    <row r="65" spans="1:15">
      <c r="A65" t="s">
        <v>1377</v>
      </c>
      <c r="B65" s="52" t="str">
        <f>VLOOKUP(A65,TRANSPORTE!A6:D117,3,FALSE)</f>
        <v>Transporte de mezcla</v>
      </c>
      <c r="C65" s="53"/>
      <c r="D65" s="53"/>
      <c r="E65" s="53"/>
      <c r="F65" s="53"/>
      <c r="G65" s="53"/>
      <c r="H65" s="320" t="s">
        <v>1552</v>
      </c>
      <c r="I65" s="288">
        <v>1.25</v>
      </c>
      <c r="J65" s="295">
        <v>1</v>
      </c>
      <c r="K65" s="288">
        <f>I65*J65</f>
        <v>1.25</v>
      </c>
      <c r="L65" s="903">
        <f>VLOOKUP(A65,TRANSPORTE!A6:D117,4,FALSE)</f>
        <v>720.65424911025718</v>
      </c>
      <c r="M65" s="904"/>
      <c r="N65" s="296">
        <f>K65*L65</f>
        <v>900.81781138782151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1909.7337601421814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183862.81980533426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36772.563961066851</v>
      </c>
      <c r="M88" s="852"/>
      <c r="N88" s="57"/>
    </row>
    <row r="89" spans="1:14">
      <c r="B89" s="95" t="s">
        <v>1057</v>
      </c>
      <c r="C89" s="96"/>
      <c r="D89" s="96"/>
      <c r="E89" s="96"/>
      <c r="F89" s="96"/>
      <c r="G89" s="96"/>
      <c r="H89" s="96"/>
      <c r="I89" s="93"/>
      <c r="J89" s="94"/>
      <c r="K89" s="313">
        <v>0.05</v>
      </c>
      <c r="L89" s="851">
        <f>N83*K89</f>
        <v>9193.1409902667128</v>
      </c>
      <c r="M89" s="852"/>
      <c r="N89" s="57"/>
    </row>
    <row r="90" spans="1:14" ht="15" thickBot="1">
      <c r="B90" s="97" t="s">
        <v>1058</v>
      </c>
      <c r="C90" s="98"/>
      <c r="D90" s="98"/>
      <c r="E90" s="98"/>
      <c r="F90" s="98"/>
      <c r="G90" s="98"/>
      <c r="H90" s="98"/>
      <c r="I90" s="99"/>
      <c r="J90" s="100"/>
      <c r="K90" s="314">
        <v>0.05</v>
      </c>
      <c r="L90" s="853">
        <f>N83*K90</f>
        <v>9193.1409902667128</v>
      </c>
      <c r="M90" s="854"/>
      <c r="N90" s="57"/>
    </row>
    <row r="91" spans="1:14" ht="15" thickBot="1">
      <c r="B91" s="816" t="s">
        <v>1037</v>
      </c>
      <c r="C91" s="817"/>
      <c r="D91" s="817"/>
      <c r="E91" s="817"/>
      <c r="F91" s="817"/>
      <c r="G91" s="817"/>
      <c r="H91" s="817"/>
      <c r="I91" s="817"/>
      <c r="J91" s="817"/>
      <c r="K91" s="817"/>
      <c r="L91" s="817"/>
      <c r="M91" s="818"/>
      <c r="N91" s="58">
        <f>L88+L89+L90</f>
        <v>55158.845941600281</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239021.66574693454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8</v>
      </c>
      <c r="N37" s="281">
        <f t="shared" ref="N37:N43" si="0">K37/M37</f>
        <v>20067.724818132465</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104727.52561196042</v>
      </c>
      <c r="L38" s="279"/>
      <c r="M38" s="280">
        <v>8</v>
      </c>
      <c r="N38" s="281">
        <f t="shared" si="0"/>
        <v>13090.940701495052</v>
      </c>
    </row>
    <row r="39" spans="1:14">
      <c r="A39" t="s">
        <v>284</v>
      </c>
      <c r="B39" s="865" t="str">
        <f>VLOOKUP(A39,EQUIPOS!A9:D154,3,FALSE)</f>
        <v>Planta de asfalto en caliente</v>
      </c>
      <c r="C39" s="866"/>
      <c r="D39" s="866"/>
      <c r="E39" s="866"/>
      <c r="F39" s="866"/>
      <c r="G39" s="866"/>
      <c r="H39" s="867"/>
      <c r="I39" s="276"/>
      <c r="J39" s="277"/>
      <c r="K39" s="278">
        <f>VLOOKUP(A39,EQUIPOS!A9:D166,4,FALSE)</f>
        <v>602031.74454397394</v>
      </c>
      <c r="L39" s="279"/>
      <c r="M39" s="280">
        <v>8</v>
      </c>
      <c r="N39" s="281">
        <f t="shared" si="0"/>
        <v>75253.968067996742</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8</v>
      </c>
      <c r="N42" s="281">
        <f t="shared" si="0"/>
        <v>32251.700600570031</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8</v>
      </c>
      <c r="N43" s="281">
        <f t="shared" si="0"/>
        <v>5986.2221182170897</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922.04676066569448</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176814.14494492725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18077.58434797727</v>
      </c>
      <c r="N53" s="281">
        <f>K53*M53</f>
        <v>25308.618087168175</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26262.836191622435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720.65424911025718</v>
      </c>
      <c r="M63" s="904"/>
      <c r="N63" s="296">
        <f>K63*L63</f>
        <v>1008.91594875436</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3">
        <f>VLOOKUP(A64,TRANSPORTE!A6:D117,4,FALSE)</f>
        <v>720.65424911025718</v>
      </c>
      <c r="M64" s="904"/>
      <c r="N64" s="296">
        <f>K64*L64</f>
        <v>900.81781138782151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1909.7337601421814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9220.4676066569446</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214207.1825033488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42841.436500669763</v>
      </c>
      <c r="M87" s="852"/>
      <c r="N87" s="57"/>
    </row>
    <row r="88" spans="1:14">
      <c r="B88" s="95" t="s">
        <v>1057</v>
      </c>
      <c r="C88" s="96"/>
      <c r="D88" s="96"/>
      <c r="E88" s="96"/>
      <c r="F88" s="96"/>
      <c r="G88" s="96"/>
      <c r="H88" s="96"/>
      <c r="I88" s="93"/>
      <c r="J88" s="94"/>
      <c r="K88" s="313">
        <v>0.05</v>
      </c>
      <c r="L88" s="851">
        <f>N82*K88</f>
        <v>10710.359125167441</v>
      </c>
      <c r="M88" s="852"/>
      <c r="N88" s="57"/>
    </row>
    <row r="89" spans="1:14" ht="15" thickBot="1">
      <c r="B89" s="97" t="s">
        <v>1058</v>
      </c>
      <c r="C89" s="98"/>
      <c r="D89" s="98"/>
      <c r="E89" s="98"/>
      <c r="F89" s="98"/>
      <c r="G89" s="98"/>
      <c r="H89" s="98"/>
      <c r="I89" s="99"/>
      <c r="J89" s="100"/>
      <c r="K89" s="314">
        <v>0.05</v>
      </c>
      <c r="L89" s="853">
        <f>N82*K89</f>
        <v>10710.359125167441</v>
      </c>
      <c r="M89" s="854"/>
      <c r="N89" s="57"/>
    </row>
    <row r="90" spans="1:14" ht="15" thickBot="1">
      <c r="B90" s="816" t="s">
        <v>1037</v>
      </c>
      <c r="C90" s="817"/>
      <c r="D90" s="817"/>
      <c r="E90" s="817"/>
      <c r="F90" s="817"/>
      <c r="G90" s="817"/>
      <c r="H90" s="817"/>
      <c r="I90" s="817"/>
      <c r="J90" s="817"/>
      <c r="K90" s="817"/>
      <c r="L90" s="817"/>
      <c r="M90" s="818"/>
      <c r="N90" s="58">
        <f>L87+L88+L89</f>
        <v>64262.154751004637</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278469.33725435345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8</v>
      </c>
      <c r="N37" s="281">
        <f t="shared" ref="N37:N43" si="0">K37/M37</f>
        <v>20067.724818132465</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104727.52561196042</v>
      </c>
      <c r="L38" s="279"/>
      <c r="M38" s="280">
        <v>8</v>
      </c>
      <c r="N38" s="281">
        <f t="shared" si="0"/>
        <v>13090.940701495052</v>
      </c>
    </row>
    <row r="39" spans="1:14">
      <c r="A39" t="s">
        <v>284</v>
      </c>
      <c r="B39" s="865" t="str">
        <f>VLOOKUP(A39,EQUIPOS!A9:D154,3,FALSE)</f>
        <v>Planta de asfalto en caliente</v>
      </c>
      <c r="C39" s="866"/>
      <c r="D39" s="866"/>
      <c r="E39" s="866"/>
      <c r="F39" s="866"/>
      <c r="G39" s="866"/>
      <c r="H39" s="867"/>
      <c r="I39" s="276"/>
      <c r="J39" s="277"/>
      <c r="K39" s="278">
        <f>VLOOKUP(A39,EQUIPOS!A9:D166,4,FALSE)</f>
        <v>602031.74454397394</v>
      </c>
      <c r="L39" s="279"/>
      <c r="M39" s="280">
        <v>8</v>
      </c>
      <c r="N39" s="281">
        <f t="shared" si="0"/>
        <v>75253.968067996742</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8</v>
      </c>
      <c r="N42" s="281">
        <f t="shared" si="0"/>
        <v>32251.700600570031</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8</v>
      </c>
      <c r="N43" s="281">
        <f t="shared" si="0"/>
        <v>5986.2221182170897</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922.04676066569448</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176814.14494492725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18077.58434797727</v>
      </c>
      <c r="N53" s="281">
        <f>K53*M53</f>
        <v>25308.618087168175</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26262.836191622435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720.65424911025718</v>
      </c>
      <c r="M63" s="904"/>
      <c r="N63" s="296">
        <f>K63*L63</f>
        <v>1008.91594875436</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3">
        <f>VLOOKUP(A64,TRANSPORTE!A6:D117,4,FALSE)</f>
        <v>720.65424911025718</v>
      </c>
      <c r="M64" s="904"/>
      <c r="N64" s="296">
        <f>K64*L64</f>
        <v>900.81781138782151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1909.7337601421814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133"/>
    </row>
    <row r="80" spans="1:15" ht="15" thickBot="1">
      <c r="B80" s="905" t="s">
        <v>1037</v>
      </c>
      <c r="C80" s="859"/>
      <c r="D80" s="859"/>
      <c r="E80" s="859"/>
      <c r="F80" s="859"/>
      <c r="G80" s="859"/>
      <c r="H80" s="859"/>
      <c r="I80" s="859"/>
      <c r="J80" s="859"/>
      <c r="K80" s="859"/>
      <c r="L80" s="859"/>
      <c r="M80" s="860"/>
      <c r="N80" s="469">
        <f>SUM(N74:N79)</f>
        <v>9220.4676066569446</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214207.1825033488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42841.436500669763</v>
      </c>
      <c r="M87" s="852"/>
      <c r="N87" s="57"/>
    </row>
    <row r="88" spans="1:14">
      <c r="B88" s="95" t="s">
        <v>1057</v>
      </c>
      <c r="C88" s="96"/>
      <c r="D88" s="96"/>
      <c r="E88" s="96"/>
      <c r="F88" s="96"/>
      <c r="G88" s="96"/>
      <c r="H88" s="96"/>
      <c r="I88" s="93"/>
      <c r="J88" s="94"/>
      <c r="K88" s="313">
        <v>0.05</v>
      </c>
      <c r="L88" s="851">
        <f>N82*K88</f>
        <v>10710.359125167441</v>
      </c>
      <c r="M88" s="852"/>
      <c r="N88" s="57"/>
    </row>
    <row r="89" spans="1:14" ht="15" thickBot="1">
      <c r="B89" s="97" t="s">
        <v>1058</v>
      </c>
      <c r="C89" s="98"/>
      <c r="D89" s="98"/>
      <c r="E89" s="98"/>
      <c r="F89" s="98"/>
      <c r="G89" s="98"/>
      <c r="H89" s="98"/>
      <c r="I89" s="99"/>
      <c r="J89" s="100"/>
      <c r="K89" s="314">
        <v>0.05</v>
      </c>
      <c r="L89" s="853">
        <f>N82*K89</f>
        <v>10710.359125167441</v>
      </c>
      <c r="M89" s="854"/>
      <c r="N89" s="57"/>
    </row>
    <row r="90" spans="1:14" ht="15" thickBot="1">
      <c r="B90" s="816" t="s">
        <v>1037</v>
      </c>
      <c r="C90" s="817"/>
      <c r="D90" s="817"/>
      <c r="E90" s="817"/>
      <c r="F90" s="817"/>
      <c r="G90" s="817"/>
      <c r="H90" s="817"/>
      <c r="I90" s="817"/>
      <c r="J90" s="817"/>
      <c r="K90" s="817"/>
      <c r="L90" s="817"/>
      <c r="M90" s="818"/>
      <c r="N90" s="58">
        <f>L87+L88+L89</f>
        <v>64262.154751004637</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278469.33725435345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8</v>
      </c>
      <c r="N37" s="281">
        <f t="shared" ref="N37:N43" si="0">K37/M37</f>
        <v>20067.724818132465</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104727.52561196042</v>
      </c>
      <c r="L38" s="279"/>
      <c r="M38" s="280">
        <v>8</v>
      </c>
      <c r="N38" s="281">
        <f t="shared" si="0"/>
        <v>13090.940701495052</v>
      </c>
    </row>
    <row r="39" spans="1:14">
      <c r="A39" t="s">
        <v>284</v>
      </c>
      <c r="B39" s="865" t="str">
        <f>VLOOKUP(A39,EQUIPOS!A9:D154,3,FALSE)</f>
        <v>Planta de asfalto en caliente</v>
      </c>
      <c r="C39" s="866"/>
      <c r="D39" s="866"/>
      <c r="E39" s="866"/>
      <c r="F39" s="866"/>
      <c r="G39" s="866"/>
      <c r="H39" s="867"/>
      <c r="I39" s="276"/>
      <c r="J39" s="277"/>
      <c r="K39" s="278">
        <f>VLOOKUP(A39,EQUIPOS!A9:D166,4,FALSE)</f>
        <v>602031.74454397394</v>
      </c>
      <c r="L39" s="279"/>
      <c r="M39" s="280">
        <v>8</v>
      </c>
      <c r="N39" s="281">
        <f t="shared" si="0"/>
        <v>75253.968067996742</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8</v>
      </c>
      <c r="N42" s="281">
        <f t="shared" si="0"/>
        <v>32251.700600570031</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8</v>
      </c>
      <c r="N43" s="281">
        <f t="shared" si="0"/>
        <v>5986.2221182170897</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922.04676066569448</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176814.14494492725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18077.58434797727</v>
      </c>
      <c r="N53" s="281">
        <f>K53*M53</f>
        <v>25308.618087168175</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26262.836191622435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720.65424911025718</v>
      </c>
      <c r="M63" s="904"/>
      <c r="N63" s="296">
        <f>K63*L63</f>
        <v>1008.91594875436</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3">
        <f>VLOOKUP(A64,TRANSPORTE!A6:D117,4,FALSE)</f>
        <v>720.65424911025718</v>
      </c>
      <c r="M64" s="904"/>
      <c r="N64" s="296">
        <f>K64*L64</f>
        <v>900.81781138782151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1909.7337601421814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9220.4676066569446</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214207.1825033488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42841.436500669763</v>
      </c>
      <c r="M87" s="852"/>
      <c r="N87" s="57"/>
    </row>
    <row r="88" spans="1:14">
      <c r="B88" s="95" t="s">
        <v>1057</v>
      </c>
      <c r="C88" s="96"/>
      <c r="D88" s="96"/>
      <c r="E88" s="96"/>
      <c r="F88" s="96"/>
      <c r="G88" s="96"/>
      <c r="H88" s="96"/>
      <c r="I88" s="93"/>
      <c r="J88" s="94"/>
      <c r="K88" s="313">
        <v>0.05</v>
      </c>
      <c r="L88" s="851">
        <f>N82*K88</f>
        <v>10710.359125167441</v>
      </c>
      <c r="M88" s="852"/>
      <c r="N88" s="57"/>
    </row>
    <row r="89" spans="1:14" ht="15" thickBot="1">
      <c r="B89" s="97" t="s">
        <v>1058</v>
      </c>
      <c r="C89" s="98"/>
      <c r="D89" s="98"/>
      <c r="E89" s="98"/>
      <c r="F89" s="98"/>
      <c r="G89" s="98"/>
      <c r="H89" s="98"/>
      <c r="I89" s="99"/>
      <c r="J89" s="100"/>
      <c r="K89" s="314">
        <v>0.05</v>
      </c>
      <c r="L89" s="853">
        <f>N82*K89</f>
        <v>10710.359125167441</v>
      </c>
      <c r="M89" s="854"/>
      <c r="N89" s="57"/>
    </row>
    <row r="90" spans="1:14" ht="15" thickBot="1">
      <c r="B90" s="816" t="s">
        <v>1037</v>
      </c>
      <c r="C90" s="817"/>
      <c r="D90" s="817"/>
      <c r="E90" s="817"/>
      <c r="F90" s="817"/>
      <c r="G90" s="817"/>
      <c r="H90" s="817"/>
      <c r="I90" s="817"/>
      <c r="J90" s="817"/>
      <c r="K90" s="817"/>
      <c r="L90" s="817"/>
      <c r="M90" s="818"/>
      <c r="N90" s="58">
        <f>L87+L88+L89</f>
        <v>64262.154751004637</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278469.33725435345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10</v>
      </c>
      <c r="N37" s="281">
        <f t="shared" ref="N37:N43" si="0">K37/M37</f>
        <v>16054.179854505972</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104727.52561196042</v>
      </c>
      <c r="L38" s="279"/>
      <c r="M38" s="280">
        <v>10</v>
      </c>
      <c r="N38" s="281">
        <f t="shared" si="0"/>
        <v>10472.752561196041</v>
      </c>
    </row>
    <row r="39" spans="1:14">
      <c r="A39" t="s">
        <v>284</v>
      </c>
      <c r="B39" s="865" t="str">
        <f>VLOOKUP(A39,EQUIPOS!A9:D154,3,FALSE)</f>
        <v>Planta de asfalto en caliente</v>
      </c>
      <c r="C39" s="866"/>
      <c r="D39" s="866"/>
      <c r="E39" s="866"/>
      <c r="F39" s="866"/>
      <c r="G39" s="866"/>
      <c r="H39" s="867"/>
      <c r="I39" s="276"/>
      <c r="J39" s="277"/>
      <c r="K39" s="278">
        <f>VLOOKUP(A39,EQUIPOS!A9:D166,4,FALSE)</f>
        <v>602031.74454397394</v>
      </c>
      <c r="L39" s="279"/>
      <c r="M39" s="280">
        <v>10</v>
      </c>
      <c r="N39" s="281">
        <f t="shared" si="0"/>
        <v>60203.174454397391</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10</v>
      </c>
      <c r="N42" s="281">
        <f t="shared" si="0"/>
        <v>25801.360480456024</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10</v>
      </c>
      <c r="N43" s="281">
        <f t="shared" si="0"/>
        <v>4788.9776945736721</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829.84208459912497</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147391.8290075784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18077.58434797727</v>
      </c>
      <c r="N53" s="281">
        <f>K53*M53</f>
        <v>25308.618087168175</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26262.836191622435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720.65424911025718</v>
      </c>
      <c r="M63" s="904"/>
      <c r="N63" s="296">
        <f>K63*L63</f>
        <v>1008.91594875436</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903">
        <f>VLOOKUP(A64,TRANSPORTE!A6:D117,4,FALSE)</f>
        <v>720.65424911025718</v>
      </c>
      <c r="M64" s="904"/>
      <c r="N64" s="296">
        <f>K64*L64</f>
        <v>900.81781138782151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1909.7337601421814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8298.4208459912497</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183862.81980533426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36772.563961066851</v>
      </c>
      <c r="M87" s="852"/>
      <c r="N87" s="57"/>
    </row>
    <row r="88" spans="1:14">
      <c r="B88" s="95" t="s">
        <v>1057</v>
      </c>
      <c r="C88" s="96"/>
      <c r="D88" s="96"/>
      <c r="E88" s="96"/>
      <c r="F88" s="96"/>
      <c r="G88" s="96"/>
      <c r="H88" s="96"/>
      <c r="I88" s="93"/>
      <c r="J88" s="94"/>
      <c r="K88" s="313">
        <v>0.05</v>
      </c>
      <c r="L88" s="851">
        <f>N82*K88</f>
        <v>9193.1409902667128</v>
      </c>
      <c r="M88" s="852"/>
      <c r="N88" s="57"/>
    </row>
    <row r="89" spans="1:14" ht="15" thickBot="1">
      <c r="B89" s="97" t="s">
        <v>1058</v>
      </c>
      <c r="C89" s="98"/>
      <c r="D89" s="98"/>
      <c r="E89" s="98"/>
      <c r="F89" s="98"/>
      <c r="G89" s="98"/>
      <c r="H89" s="98"/>
      <c r="I89" s="99"/>
      <c r="J89" s="100"/>
      <c r="K89" s="314">
        <v>0.05</v>
      </c>
      <c r="L89" s="853">
        <f>N82*K89</f>
        <v>9193.1409902667128</v>
      </c>
      <c r="M89" s="854"/>
      <c r="N89" s="57"/>
    </row>
    <row r="90" spans="1:14" ht="15" thickBot="1">
      <c r="B90" s="816" t="s">
        <v>1037</v>
      </c>
      <c r="C90" s="817"/>
      <c r="D90" s="817"/>
      <c r="E90" s="817"/>
      <c r="F90" s="817"/>
      <c r="G90" s="817"/>
      <c r="H90" s="817"/>
      <c r="I90" s="817"/>
      <c r="J90" s="817"/>
      <c r="K90" s="817"/>
      <c r="L90" s="817"/>
      <c r="M90" s="818"/>
      <c r="N90" s="58">
        <f>L87+L88+L89</f>
        <v>55158.845941600281</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239021.66574693454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10</v>
      </c>
      <c r="N37" s="281">
        <f t="shared" ref="N37:N43" si="0">K37/M37</f>
        <v>16054.179854505972</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104727.52561196042</v>
      </c>
      <c r="L38" s="279"/>
      <c r="M38" s="280">
        <v>10</v>
      </c>
      <c r="N38" s="281">
        <f t="shared" si="0"/>
        <v>10472.752561196041</v>
      </c>
    </row>
    <row r="39" spans="1:14">
      <c r="A39" t="s">
        <v>284</v>
      </c>
      <c r="B39" s="865" t="str">
        <f>VLOOKUP(A39,EQUIPOS!A9:D154,3,FALSE)</f>
        <v>Planta de asfalto en caliente</v>
      </c>
      <c r="C39" s="866"/>
      <c r="D39" s="866"/>
      <c r="E39" s="866"/>
      <c r="F39" s="866"/>
      <c r="G39" s="866"/>
      <c r="H39" s="867"/>
      <c r="I39" s="276"/>
      <c r="J39" s="277"/>
      <c r="K39" s="278">
        <f>VLOOKUP(A39,EQUIPOS!A9:D166,4,FALSE)</f>
        <v>602031.74454397394</v>
      </c>
      <c r="L39" s="279"/>
      <c r="M39" s="280">
        <v>10</v>
      </c>
      <c r="N39" s="281">
        <f t="shared" si="0"/>
        <v>60203.174454397391</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10</v>
      </c>
      <c r="N42" s="281">
        <f t="shared" si="0"/>
        <v>25801.360480456024</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10</v>
      </c>
      <c r="N43" s="281">
        <f t="shared" si="0"/>
        <v>4788.9776945736721</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147391.8290075784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18077.58434797727</v>
      </c>
      <c r="N54" s="281">
        <f>K54*M54</f>
        <v>25308.618087168175</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26262.836191622435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720.65424911025718</v>
      </c>
      <c r="M64" s="904"/>
      <c r="N64" s="296">
        <f>K64*L64</f>
        <v>1008.91594875436</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903">
        <f>VLOOKUP(A65,TRANSPORTE!A6:D117,4,FALSE)</f>
        <v>720.65424911025718</v>
      </c>
      <c r="M65" s="904"/>
      <c r="N65" s="296">
        <f>K65*L65</f>
        <v>900.81781138782151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1909.7337601421814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133"/>
    </row>
    <row r="81" spans="1:14" ht="15" thickBot="1">
      <c r="B81" s="905" t="s">
        <v>1037</v>
      </c>
      <c r="C81" s="859"/>
      <c r="D81" s="859"/>
      <c r="E81" s="859"/>
      <c r="F81" s="859"/>
      <c r="G81" s="859"/>
      <c r="H81" s="859"/>
      <c r="I81" s="859"/>
      <c r="J81" s="859"/>
      <c r="K81" s="859"/>
      <c r="L81" s="859"/>
      <c r="M81" s="860"/>
      <c r="N81" s="469">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183862.81980533426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36772.563961066851</v>
      </c>
      <c r="M88" s="852"/>
      <c r="N88" s="57"/>
    </row>
    <row r="89" spans="1:14">
      <c r="B89" s="95" t="s">
        <v>1057</v>
      </c>
      <c r="C89" s="96"/>
      <c r="D89" s="96"/>
      <c r="E89" s="96"/>
      <c r="F89" s="96"/>
      <c r="G89" s="96"/>
      <c r="H89" s="96"/>
      <c r="I89" s="93"/>
      <c r="J89" s="94"/>
      <c r="K89" s="313">
        <v>0.05</v>
      </c>
      <c r="L89" s="851">
        <f>N83*K89</f>
        <v>9193.1409902667128</v>
      </c>
      <c r="M89" s="852"/>
      <c r="N89" s="57"/>
    </row>
    <row r="90" spans="1:14" ht="15" thickBot="1">
      <c r="B90" s="97" t="s">
        <v>1058</v>
      </c>
      <c r="C90" s="98"/>
      <c r="D90" s="98"/>
      <c r="E90" s="98"/>
      <c r="F90" s="98"/>
      <c r="G90" s="98"/>
      <c r="H90" s="98"/>
      <c r="I90" s="99"/>
      <c r="J90" s="100"/>
      <c r="K90" s="314">
        <v>0.05</v>
      </c>
      <c r="L90" s="853">
        <f>N83*K90</f>
        <v>9193.1409902667128</v>
      </c>
      <c r="M90" s="854"/>
      <c r="N90" s="57"/>
    </row>
    <row r="91" spans="1:14" ht="15" thickBot="1">
      <c r="B91" s="816" t="s">
        <v>1037</v>
      </c>
      <c r="C91" s="817"/>
      <c r="D91" s="817"/>
      <c r="E91" s="817"/>
      <c r="F91" s="817"/>
      <c r="G91" s="817"/>
      <c r="H91" s="817"/>
      <c r="I91" s="817"/>
      <c r="J91" s="817"/>
      <c r="K91" s="817"/>
      <c r="L91" s="817"/>
      <c r="M91" s="818"/>
      <c r="N91" s="58">
        <f>L88+L89+L90</f>
        <v>55158.845941600281</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239021.66574693454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10</v>
      </c>
      <c r="N37" s="281">
        <f t="shared" ref="N37:N43" si="0">K37/M37</f>
        <v>16054.179854505972</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104727.52561196042</v>
      </c>
      <c r="L38" s="279"/>
      <c r="M38" s="280">
        <v>10</v>
      </c>
      <c r="N38" s="281">
        <f t="shared" si="0"/>
        <v>10472.752561196041</v>
      </c>
    </row>
    <row r="39" spans="1:14">
      <c r="A39" t="s">
        <v>284</v>
      </c>
      <c r="B39" s="865" t="str">
        <f>VLOOKUP(A39,EQUIPOS!A9:D154,3,FALSE)</f>
        <v>Planta de asfalto en caliente</v>
      </c>
      <c r="C39" s="866"/>
      <c r="D39" s="866"/>
      <c r="E39" s="866"/>
      <c r="F39" s="866"/>
      <c r="G39" s="866"/>
      <c r="H39" s="867"/>
      <c r="I39" s="276"/>
      <c r="J39" s="277"/>
      <c r="K39" s="278">
        <f>VLOOKUP(A39,EQUIPOS!A9:D166,4,FALSE)</f>
        <v>602031.74454397394</v>
      </c>
      <c r="L39" s="279"/>
      <c r="M39" s="280">
        <v>10</v>
      </c>
      <c r="N39" s="281">
        <f t="shared" si="0"/>
        <v>60203.174454397391</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10</v>
      </c>
      <c r="N42" s="281">
        <f t="shared" si="0"/>
        <v>25801.360480456024</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10</v>
      </c>
      <c r="N43" s="281">
        <f t="shared" si="0"/>
        <v>4788.9776945736721</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829.84208459912497</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147391.8290075784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18077.58434797727</v>
      </c>
      <c r="N53" s="281">
        <f>K53*M53</f>
        <v>25308.618087168175</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26262.836191622435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720.65424911025718</v>
      </c>
      <c r="M63" s="904"/>
      <c r="N63" s="296">
        <f>K63*L63</f>
        <v>1008.91594875436</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3">
        <f>VLOOKUP(A64,TRANSPORTE!A6:D117,4,FALSE)</f>
        <v>720.65424911025718</v>
      </c>
      <c r="M64" s="904"/>
      <c r="N64" s="296">
        <f>K64*L64</f>
        <v>900.81781138782151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1909.7337601421814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8298.4208459912497</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183862.81980533426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36772.563961066851</v>
      </c>
      <c r="M87" s="852"/>
      <c r="N87" s="57"/>
    </row>
    <row r="88" spans="1:14">
      <c r="B88" s="95" t="s">
        <v>1057</v>
      </c>
      <c r="C88" s="96"/>
      <c r="D88" s="96"/>
      <c r="E88" s="96"/>
      <c r="F88" s="96"/>
      <c r="G88" s="96"/>
      <c r="H88" s="96"/>
      <c r="I88" s="93"/>
      <c r="J88" s="94"/>
      <c r="K88" s="313">
        <v>0.05</v>
      </c>
      <c r="L88" s="851">
        <f>N82*K88</f>
        <v>9193.1409902667128</v>
      </c>
      <c r="M88" s="852"/>
      <c r="N88" s="57"/>
    </row>
    <row r="89" spans="1:14" ht="15" thickBot="1">
      <c r="B89" s="97" t="s">
        <v>1058</v>
      </c>
      <c r="C89" s="98"/>
      <c r="D89" s="98"/>
      <c r="E89" s="98"/>
      <c r="F89" s="98"/>
      <c r="G89" s="98"/>
      <c r="H89" s="98"/>
      <c r="I89" s="99"/>
      <c r="J89" s="100"/>
      <c r="K89" s="314">
        <v>0.05</v>
      </c>
      <c r="L89" s="853">
        <f>N82*K89</f>
        <v>9193.1409902667128</v>
      </c>
      <c r="M89" s="854"/>
      <c r="N89" s="57"/>
    </row>
    <row r="90" spans="1:14" ht="15" thickBot="1">
      <c r="B90" s="816" t="s">
        <v>1037</v>
      </c>
      <c r="C90" s="817"/>
      <c r="D90" s="817"/>
      <c r="E90" s="817"/>
      <c r="F90" s="817"/>
      <c r="G90" s="817"/>
      <c r="H90" s="817"/>
      <c r="I90" s="817"/>
      <c r="J90" s="817"/>
      <c r="K90" s="817"/>
      <c r="L90" s="817"/>
      <c r="M90" s="818"/>
      <c r="N90" s="58">
        <f>L87+L88+L89</f>
        <v>55158.845941600281</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239021.66574693454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8</v>
      </c>
      <c r="N37" s="281">
        <f t="shared" ref="N37:N43" si="0">K37/M37</f>
        <v>20067.724818132465</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104727.52561196042</v>
      </c>
      <c r="L38" s="279"/>
      <c r="M38" s="280">
        <v>8</v>
      </c>
      <c r="N38" s="281">
        <f t="shared" si="0"/>
        <v>13090.940701495052</v>
      </c>
    </row>
    <row r="39" spans="1:14">
      <c r="A39" t="s">
        <v>284</v>
      </c>
      <c r="B39" s="865" t="str">
        <f>VLOOKUP(A39,EQUIPOS!A9:D154,3,FALSE)</f>
        <v>Planta de asfalto en caliente</v>
      </c>
      <c r="C39" s="866"/>
      <c r="D39" s="866"/>
      <c r="E39" s="866"/>
      <c r="F39" s="866"/>
      <c r="G39" s="866"/>
      <c r="H39" s="867"/>
      <c r="I39" s="276"/>
      <c r="J39" s="277"/>
      <c r="K39" s="278">
        <f>VLOOKUP(A39,EQUIPOS!A9:D166,4,FALSE)</f>
        <v>602031.74454397394</v>
      </c>
      <c r="L39" s="279"/>
      <c r="M39" s="280">
        <v>8</v>
      </c>
      <c r="N39" s="281">
        <f t="shared" si="0"/>
        <v>75253.968067996742</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8</v>
      </c>
      <c r="N42" s="281">
        <f t="shared" si="0"/>
        <v>32251.700600570031</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8</v>
      </c>
      <c r="N43" s="281">
        <f t="shared" si="0"/>
        <v>5986.2221182170897</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922.04676066569448</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176814.14494492725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18077.58434797727</v>
      </c>
      <c r="N53" s="281">
        <f>K53*M53</f>
        <v>25308.618087168175</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26262.836191622435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720.65424911025718</v>
      </c>
      <c r="M63" s="904"/>
      <c r="N63" s="296">
        <f>K63*L63</f>
        <v>1008.91594875436</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3">
        <f>VLOOKUP(A64,TRANSPORTE!A6:D117,4,FALSE)</f>
        <v>720.65424911025718</v>
      </c>
      <c r="M64" s="904"/>
      <c r="N64" s="296">
        <f>K64*L64</f>
        <v>900.81781138782151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1909.7337601421814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9220.4676066569446</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214207.1825033488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42841.436500669763</v>
      </c>
      <c r="M87" s="852"/>
      <c r="N87" s="57"/>
    </row>
    <row r="88" spans="1:14">
      <c r="B88" s="95" t="s">
        <v>1057</v>
      </c>
      <c r="C88" s="96"/>
      <c r="D88" s="96"/>
      <c r="E88" s="96"/>
      <c r="F88" s="96"/>
      <c r="G88" s="96"/>
      <c r="H88" s="96"/>
      <c r="I88" s="93"/>
      <c r="J88" s="94"/>
      <c r="K88" s="313">
        <v>0.05</v>
      </c>
      <c r="L88" s="851">
        <f>N82*K88</f>
        <v>10710.359125167441</v>
      </c>
      <c r="M88" s="852"/>
      <c r="N88" s="57"/>
    </row>
    <row r="89" spans="1:14" ht="15" thickBot="1">
      <c r="B89" s="97" t="s">
        <v>1058</v>
      </c>
      <c r="C89" s="98"/>
      <c r="D89" s="98"/>
      <c r="E89" s="98"/>
      <c r="F89" s="98"/>
      <c r="G89" s="98"/>
      <c r="H89" s="98"/>
      <c r="I89" s="99"/>
      <c r="J89" s="100"/>
      <c r="K89" s="314">
        <v>0.05</v>
      </c>
      <c r="L89" s="853">
        <f>N82*K89</f>
        <v>10710.359125167441</v>
      </c>
      <c r="M89" s="854"/>
      <c r="N89" s="57"/>
    </row>
    <row r="90" spans="1:14" ht="15" thickBot="1">
      <c r="B90" s="816" t="s">
        <v>1037</v>
      </c>
      <c r="C90" s="817"/>
      <c r="D90" s="817"/>
      <c r="E90" s="817"/>
      <c r="F90" s="817"/>
      <c r="G90" s="817"/>
      <c r="H90" s="817"/>
      <c r="I90" s="817"/>
      <c r="J90" s="817"/>
      <c r="K90" s="817"/>
      <c r="L90" s="817"/>
      <c r="M90" s="818"/>
      <c r="N90" s="58">
        <f>L87+L88+L89</f>
        <v>64262.154751004637</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278469.33725435345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10</v>
      </c>
      <c r="N37" s="281">
        <f t="shared" ref="N37:N43" si="0">K37/M37</f>
        <v>16054.179854505972</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104727.52561196042</v>
      </c>
      <c r="L38" s="279"/>
      <c r="M38" s="280">
        <v>10</v>
      </c>
      <c r="N38" s="281">
        <f t="shared" si="0"/>
        <v>10472.752561196041</v>
      </c>
    </row>
    <row r="39" spans="1:14">
      <c r="A39" t="s">
        <v>284</v>
      </c>
      <c r="B39" s="865" t="str">
        <f>VLOOKUP(A39,EQUIPOS!A9:D154,3,FALSE)</f>
        <v>Planta de asfalto en caliente</v>
      </c>
      <c r="C39" s="866"/>
      <c r="D39" s="866"/>
      <c r="E39" s="866"/>
      <c r="F39" s="866"/>
      <c r="G39" s="866"/>
      <c r="H39" s="867"/>
      <c r="I39" s="276"/>
      <c r="J39" s="277"/>
      <c r="K39" s="278">
        <f>VLOOKUP(A39,EQUIPOS!A9:D166,4,FALSE)</f>
        <v>602031.74454397394</v>
      </c>
      <c r="L39" s="279"/>
      <c r="M39" s="280">
        <v>10</v>
      </c>
      <c r="N39" s="281">
        <f t="shared" si="0"/>
        <v>60203.174454397391</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10</v>
      </c>
      <c r="N42" s="281">
        <f t="shared" si="0"/>
        <v>25801.360480456024</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10</v>
      </c>
      <c r="N43" s="281">
        <f t="shared" si="0"/>
        <v>4788.9776945736721</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147391.8290075784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18077.58434797727</v>
      </c>
      <c r="N54" s="281">
        <f>K54*M54</f>
        <v>25308.618087168175</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26262.836191622435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720.65424911025718</v>
      </c>
      <c r="M64" s="904"/>
      <c r="N64" s="296">
        <f>K64*L64</f>
        <v>1008.91594875436</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903">
        <f>VLOOKUP(A65,TRANSPORTE!A6:D117,4,FALSE)</f>
        <v>720.65424911025718</v>
      </c>
      <c r="M65" s="904"/>
      <c r="N65" s="296">
        <f>K65*L65</f>
        <v>900.81781138782151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1909.7337601421814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183862.81980533426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36772.563961066851</v>
      </c>
      <c r="M88" s="852"/>
      <c r="N88" s="57"/>
    </row>
    <row r="89" spans="1:14">
      <c r="B89" s="95" t="s">
        <v>1057</v>
      </c>
      <c r="C89" s="96"/>
      <c r="D89" s="96"/>
      <c r="E89" s="96"/>
      <c r="F89" s="96"/>
      <c r="G89" s="96"/>
      <c r="H89" s="96"/>
      <c r="I89" s="93"/>
      <c r="J89" s="94"/>
      <c r="K89" s="313">
        <v>0.05</v>
      </c>
      <c r="L89" s="851">
        <f>N83*K89</f>
        <v>9193.1409902667128</v>
      </c>
      <c r="M89" s="852"/>
      <c r="N89" s="57"/>
    </row>
    <row r="90" spans="1:14" ht="15" thickBot="1">
      <c r="B90" s="97" t="s">
        <v>1058</v>
      </c>
      <c r="C90" s="98"/>
      <c r="D90" s="98"/>
      <c r="E90" s="98"/>
      <c r="F90" s="98"/>
      <c r="G90" s="98"/>
      <c r="H90" s="98"/>
      <c r="I90" s="99"/>
      <c r="J90" s="100"/>
      <c r="K90" s="314">
        <v>0.05</v>
      </c>
      <c r="L90" s="853">
        <f>N83*K90</f>
        <v>9193.1409902667128</v>
      </c>
      <c r="M90" s="854"/>
      <c r="N90" s="57"/>
    </row>
    <row r="91" spans="1:14" ht="15" thickBot="1">
      <c r="B91" s="816" t="s">
        <v>1037</v>
      </c>
      <c r="C91" s="817"/>
      <c r="D91" s="817"/>
      <c r="E91" s="817"/>
      <c r="F91" s="817"/>
      <c r="G91" s="817"/>
      <c r="H91" s="817"/>
      <c r="I91" s="817"/>
      <c r="J91" s="817"/>
      <c r="K91" s="817"/>
      <c r="L91" s="817"/>
      <c r="M91" s="818"/>
      <c r="N91" s="58">
        <f>L88+L89+L90</f>
        <v>55158.845941600281</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239021.66574693454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10</v>
      </c>
      <c r="N37" s="281">
        <f t="shared" ref="N37:N43" si="0">K37/M37</f>
        <v>16054.179854505972</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104727.52561196042</v>
      </c>
      <c r="L38" s="279"/>
      <c r="M38" s="280">
        <v>10</v>
      </c>
      <c r="N38" s="281">
        <f t="shared" si="0"/>
        <v>10472.752561196041</v>
      </c>
    </row>
    <row r="39" spans="1:14">
      <c r="A39" t="s">
        <v>284</v>
      </c>
      <c r="B39" s="865" t="str">
        <f>VLOOKUP(A39,EQUIPOS!A9:D154,3,FALSE)</f>
        <v>Planta de asfalto en caliente</v>
      </c>
      <c r="C39" s="866"/>
      <c r="D39" s="866"/>
      <c r="E39" s="866"/>
      <c r="F39" s="866"/>
      <c r="G39" s="866"/>
      <c r="H39" s="867"/>
      <c r="I39" s="276"/>
      <c r="J39" s="277"/>
      <c r="K39" s="278">
        <f>VLOOKUP(A39,EQUIPOS!A9:D166,4,FALSE)</f>
        <v>602031.74454397394</v>
      </c>
      <c r="L39" s="279"/>
      <c r="M39" s="280">
        <v>10</v>
      </c>
      <c r="N39" s="281">
        <f t="shared" si="0"/>
        <v>60203.174454397391</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10</v>
      </c>
      <c r="N42" s="281">
        <f t="shared" si="0"/>
        <v>25801.360480456024</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10</v>
      </c>
      <c r="N43" s="281">
        <f t="shared" si="0"/>
        <v>4788.9776945736721</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147391.8290075784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18077.58434797727</v>
      </c>
      <c r="N54" s="281">
        <f>K54*M54</f>
        <v>25308.618087168175</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26262.836191622435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720.65424911025718</v>
      </c>
      <c r="M64" s="904"/>
      <c r="N64" s="296">
        <f>K64*L64</f>
        <v>1008.91594875436</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903">
        <f>VLOOKUP(A65,TRANSPORTE!A6:D117,4,FALSE)</f>
        <v>720.65424911025718</v>
      </c>
      <c r="M65" s="904"/>
      <c r="N65" s="296">
        <f>K65*L65</f>
        <v>900.81781138782151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1909.7337601421814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183862.81980533426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36772.563961066851</v>
      </c>
      <c r="M88" s="852"/>
      <c r="N88" s="57"/>
    </row>
    <row r="89" spans="1:14">
      <c r="B89" s="95" t="s">
        <v>1057</v>
      </c>
      <c r="C89" s="96"/>
      <c r="D89" s="96"/>
      <c r="E89" s="96"/>
      <c r="F89" s="96"/>
      <c r="G89" s="96"/>
      <c r="H89" s="96"/>
      <c r="I89" s="93"/>
      <c r="J89" s="94"/>
      <c r="K89" s="313">
        <v>0.05</v>
      </c>
      <c r="L89" s="851">
        <f>N83*K89</f>
        <v>9193.1409902667128</v>
      </c>
      <c r="M89" s="852"/>
      <c r="N89" s="57"/>
    </row>
    <row r="90" spans="1:14" ht="15" thickBot="1">
      <c r="B90" s="97" t="s">
        <v>1058</v>
      </c>
      <c r="C90" s="98"/>
      <c r="D90" s="98"/>
      <c r="E90" s="98"/>
      <c r="F90" s="98"/>
      <c r="G90" s="98"/>
      <c r="H90" s="98"/>
      <c r="I90" s="99"/>
      <c r="J90" s="100"/>
      <c r="K90" s="314">
        <v>0.05</v>
      </c>
      <c r="L90" s="853">
        <f>N83*K90</f>
        <v>9193.1409902667128</v>
      </c>
      <c r="M90" s="854"/>
      <c r="N90" s="57"/>
    </row>
    <row r="91" spans="1:14" ht="15" thickBot="1">
      <c r="B91" s="816" t="s">
        <v>1037</v>
      </c>
      <c r="C91" s="817"/>
      <c r="D91" s="817"/>
      <c r="E91" s="817"/>
      <c r="F91" s="817"/>
      <c r="G91" s="817"/>
      <c r="H91" s="817"/>
      <c r="I91" s="817"/>
      <c r="J91" s="817"/>
      <c r="K91" s="817"/>
      <c r="L91" s="817"/>
      <c r="M91" s="818"/>
      <c r="N91" s="58">
        <f>L88+L89+L90</f>
        <v>55158.845941600281</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239021.66574693454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10</v>
      </c>
      <c r="N37" s="281">
        <f t="shared" ref="N37:N43" si="0">K37/M37</f>
        <v>16054.179854505972</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104727.52561196042</v>
      </c>
      <c r="L38" s="279"/>
      <c r="M38" s="280">
        <v>10</v>
      </c>
      <c r="N38" s="281">
        <f t="shared" si="0"/>
        <v>10472.752561196041</v>
      </c>
    </row>
    <row r="39" spans="1:14">
      <c r="A39" t="s">
        <v>284</v>
      </c>
      <c r="B39" s="865" t="str">
        <f>VLOOKUP(A39,EQUIPOS!A9:D154,3,FALSE)</f>
        <v>Planta de asfalto en caliente</v>
      </c>
      <c r="C39" s="866"/>
      <c r="D39" s="866"/>
      <c r="E39" s="866"/>
      <c r="F39" s="866"/>
      <c r="G39" s="866"/>
      <c r="H39" s="867"/>
      <c r="I39" s="276"/>
      <c r="J39" s="277"/>
      <c r="K39" s="278">
        <f>VLOOKUP(A39,EQUIPOS!A9:D166,4,FALSE)</f>
        <v>602031.74454397394</v>
      </c>
      <c r="L39" s="279"/>
      <c r="M39" s="280">
        <v>10</v>
      </c>
      <c r="N39" s="281">
        <f t="shared" si="0"/>
        <v>60203.174454397391</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10</v>
      </c>
      <c r="N42" s="281">
        <f t="shared" si="0"/>
        <v>25801.360480456024</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10</v>
      </c>
      <c r="N43" s="281">
        <f t="shared" si="0"/>
        <v>4788.9776945736721</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829.84208459912497</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147391.8290075784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18077.58434797727</v>
      </c>
      <c r="N53" s="281">
        <f>K53*M53</f>
        <v>25308.618087168175</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26262.836191622435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720.65424911025718</v>
      </c>
      <c r="M63" s="904"/>
      <c r="N63" s="296">
        <f>K63*L63</f>
        <v>1008.91594875436</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903">
        <f>VLOOKUP(A64,TRANSPORTE!A6:D117,4,FALSE)</f>
        <v>720.65424911025718</v>
      </c>
      <c r="M64" s="904"/>
      <c r="N64" s="296">
        <f>K64*L64</f>
        <v>900.81781138782151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1909.7337601421814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8298.4208459912497</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183862.81980533426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36772.563961066851</v>
      </c>
      <c r="M87" s="852"/>
      <c r="N87" s="57"/>
    </row>
    <row r="88" spans="1:14">
      <c r="B88" s="95" t="s">
        <v>1057</v>
      </c>
      <c r="C88" s="96"/>
      <c r="D88" s="96"/>
      <c r="E88" s="96"/>
      <c r="F88" s="96"/>
      <c r="G88" s="96"/>
      <c r="H88" s="96"/>
      <c r="I88" s="93"/>
      <c r="J88" s="94"/>
      <c r="K88" s="313">
        <v>0.05</v>
      </c>
      <c r="L88" s="851">
        <f>N82*K88</f>
        <v>9193.1409902667128</v>
      </c>
      <c r="M88" s="852"/>
      <c r="N88" s="57"/>
    </row>
    <row r="89" spans="1:14" ht="15" thickBot="1">
      <c r="B89" s="97" t="s">
        <v>1058</v>
      </c>
      <c r="C89" s="98"/>
      <c r="D89" s="98"/>
      <c r="E89" s="98"/>
      <c r="F89" s="98"/>
      <c r="G89" s="98"/>
      <c r="H89" s="98"/>
      <c r="I89" s="99"/>
      <c r="J89" s="100"/>
      <c r="K89" s="314">
        <v>0.05</v>
      </c>
      <c r="L89" s="853">
        <f>N82*K89</f>
        <v>9193.1409902667128</v>
      </c>
      <c r="M89" s="854"/>
      <c r="N89" s="57"/>
    </row>
    <row r="90" spans="1:14" ht="15" thickBot="1">
      <c r="B90" s="816" t="s">
        <v>1037</v>
      </c>
      <c r="C90" s="817"/>
      <c r="D90" s="817"/>
      <c r="E90" s="817"/>
      <c r="F90" s="817"/>
      <c r="G90" s="817"/>
      <c r="H90" s="817"/>
      <c r="I90" s="817"/>
      <c r="J90" s="817"/>
      <c r="K90" s="817"/>
      <c r="L90" s="817"/>
      <c r="M90" s="818"/>
      <c r="N90" s="58">
        <f>L87+L88+L89</f>
        <v>55158.845941600281</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239021.66574693454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160541.79854505972</v>
      </c>
      <c r="L36" s="279"/>
      <c r="M36" s="280">
        <v>30</v>
      </c>
      <c r="N36" s="281">
        <f>K36/M36</f>
        <v>5351.3932848353243</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10</v>
      </c>
      <c r="N37" s="281">
        <f t="shared" ref="N37:N43" si="0">K37/M37</f>
        <v>16054.179854505972</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104727.52561196042</v>
      </c>
      <c r="L38" s="279"/>
      <c r="M38" s="280">
        <v>10</v>
      </c>
      <c r="N38" s="281">
        <f t="shared" si="0"/>
        <v>10472.752561196041</v>
      </c>
    </row>
    <row r="39" spans="1:14">
      <c r="A39" t="s">
        <v>284</v>
      </c>
      <c r="B39" s="865" t="str">
        <f>VLOOKUP(A39,EQUIPOS!A9:D154,3,FALSE)</f>
        <v>Planta de asfalto en caliente</v>
      </c>
      <c r="C39" s="866"/>
      <c r="D39" s="866"/>
      <c r="E39" s="866"/>
      <c r="F39" s="866"/>
      <c r="G39" s="866"/>
      <c r="H39" s="867"/>
      <c r="I39" s="276"/>
      <c r="J39" s="277"/>
      <c r="K39" s="278">
        <f>VLOOKUP(A39,EQUIPOS!A9:D166,4,FALSE)</f>
        <v>602031.74454397394</v>
      </c>
      <c r="L39" s="279"/>
      <c r="M39" s="280">
        <v>10</v>
      </c>
      <c r="N39" s="281">
        <f t="shared" si="0"/>
        <v>60203.174454397391</v>
      </c>
    </row>
    <row r="40" spans="1:14">
      <c r="A40" t="s">
        <v>290</v>
      </c>
      <c r="B40" s="865" t="str">
        <f>VLOOKUP(A40,EQUIPOS!A10:D154,3,FALSE)</f>
        <v>Planta trituradora</v>
      </c>
      <c r="C40" s="866"/>
      <c r="D40" s="866"/>
      <c r="E40" s="866"/>
      <c r="F40" s="866"/>
      <c r="G40" s="866"/>
      <c r="H40" s="867"/>
      <c r="I40" s="276"/>
      <c r="J40" s="277"/>
      <c r="K40" s="278">
        <f>VLOOKUP(A40,EQUIPOS!A10:D167,4,FALSE)</f>
        <v>516027.2096091205</v>
      </c>
      <c r="L40" s="279"/>
      <c r="M40" s="280">
        <v>30</v>
      </c>
      <c r="N40" s="281">
        <f t="shared" si="0"/>
        <v>17200.906986970684</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200677.24818132466</v>
      </c>
      <c r="L41" s="279"/>
      <c r="M41" s="280">
        <v>30</v>
      </c>
      <c r="N41" s="281">
        <f t="shared" si="0"/>
        <v>6689.2416060441556</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258013.60480456025</v>
      </c>
      <c r="L42" s="279"/>
      <c r="M42" s="280">
        <v>10</v>
      </c>
      <c r="N42" s="281">
        <f t="shared" si="0"/>
        <v>25801.360480456024</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10</v>
      </c>
      <c r="N43" s="281">
        <f t="shared" si="0"/>
        <v>4788.9776945736721</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147391.8290075784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18077.58434797727</v>
      </c>
      <c r="N54" s="281">
        <f>K54*M54</f>
        <v>25308.618087168175</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26262.836191622435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720.65424911025718</v>
      </c>
      <c r="M64" s="904"/>
      <c r="N64" s="296">
        <f>K64*L64</f>
        <v>1008.91594875436</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903">
        <f>VLOOKUP(A65,TRANSPORTE!A6:D117,4,FALSE)</f>
        <v>720.65424911025718</v>
      </c>
      <c r="M65" s="904"/>
      <c r="N65" s="296">
        <f>K65*L65</f>
        <v>900.81781138782151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1909.7337601421814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183862.81980533426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36772.563961066851</v>
      </c>
      <c r="M88" s="852"/>
      <c r="N88" s="57"/>
    </row>
    <row r="89" spans="1:14">
      <c r="B89" s="95" t="s">
        <v>1057</v>
      </c>
      <c r="C89" s="96"/>
      <c r="D89" s="96"/>
      <c r="E89" s="96"/>
      <c r="F89" s="96"/>
      <c r="G89" s="96"/>
      <c r="H89" s="96"/>
      <c r="I89" s="93"/>
      <c r="J89" s="94"/>
      <c r="K89" s="313">
        <v>0.05</v>
      </c>
      <c r="L89" s="851">
        <f>N83*K89</f>
        <v>9193.1409902667128</v>
      </c>
      <c r="M89" s="852"/>
      <c r="N89" s="57"/>
    </row>
    <row r="90" spans="1:14" ht="15" thickBot="1">
      <c r="B90" s="97" t="s">
        <v>1058</v>
      </c>
      <c r="C90" s="98"/>
      <c r="D90" s="98"/>
      <c r="E90" s="98"/>
      <c r="F90" s="98"/>
      <c r="G90" s="98"/>
      <c r="H90" s="98"/>
      <c r="I90" s="99"/>
      <c r="J90" s="100"/>
      <c r="K90" s="314">
        <v>0.05</v>
      </c>
      <c r="L90" s="853">
        <f>N83*K90</f>
        <v>9193.1409902667128</v>
      </c>
      <c r="M90" s="854"/>
      <c r="N90" s="57"/>
    </row>
    <row r="91" spans="1:14" ht="15" thickBot="1">
      <c r="B91" s="816" t="s">
        <v>1037</v>
      </c>
      <c r="C91" s="817"/>
      <c r="D91" s="817"/>
      <c r="E91" s="817"/>
      <c r="F91" s="817"/>
      <c r="G91" s="817"/>
      <c r="H91" s="817"/>
      <c r="I91" s="817"/>
      <c r="J91" s="817"/>
      <c r="K91" s="817"/>
      <c r="L91" s="817"/>
      <c r="M91" s="818"/>
      <c r="N91" s="58">
        <f>L88+L89+L90</f>
        <v>55158.845941600281</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239021.66574693454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148</v>
      </c>
      <c r="B36" s="865" t="str">
        <f>VLOOKUP(A36,EQUIPOS!A6:D154,3,FALSE)</f>
        <v>Cargador : Potencia en el volante 110 hp, Clasificación de RPM del motor 2300.</v>
      </c>
      <c r="C36" s="866"/>
      <c r="D36" s="866"/>
      <c r="E36" s="866"/>
      <c r="F36" s="866"/>
      <c r="G36" s="866"/>
      <c r="H36" s="867"/>
      <c r="I36" s="276"/>
      <c r="J36" s="277"/>
      <c r="K36" s="278">
        <f>VLOOKUP(A36,EQUIPOS!A6:D163,4,FALSE)</f>
        <v>154808.16288273619</v>
      </c>
      <c r="L36" s="279"/>
      <c r="M36" s="280">
        <v>30</v>
      </c>
      <c r="N36" s="281">
        <f>K36/M36</f>
        <v>5160.2720960912065</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160541.79854505972</v>
      </c>
      <c r="L37" s="279"/>
      <c r="M37" s="280">
        <v>10</v>
      </c>
      <c r="N37" s="281">
        <f t="shared" ref="N37:N43" si="0">K37/M37</f>
        <v>16054.179854505972</v>
      </c>
    </row>
    <row r="38" spans="1:14">
      <c r="A38" t="s">
        <v>284</v>
      </c>
      <c r="B38" s="865" t="str">
        <f>VLOOKUP(A38,EQUIPOS!A8:D154,3,FALSE)</f>
        <v>Planta de asfalto en caliente</v>
      </c>
      <c r="C38" s="866"/>
      <c r="D38" s="866"/>
      <c r="E38" s="866"/>
      <c r="F38" s="866"/>
      <c r="G38" s="866"/>
      <c r="H38" s="867"/>
      <c r="I38" s="276"/>
      <c r="J38" s="277"/>
      <c r="K38" s="278">
        <f>VLOOKUP(A38,EQUIPOS!A8:D165,4,FALSE)</f>
        <v>602031.74454397394</v>
      </c>
      <c r="L38" s="279"/>
      <c r="M38" s="280">
        <v>10</v>
      </c>
      <c r="N38" s="281">
        <f t="shared" si="0"/>
        <v>60203.174454397391</v>
      </c>
    </row>
    <row r="39" spans="1:14">
      <c r="A39" t="s">
        <v>290</v>
      </c>
      <c r="B39" s="865" t="str">
        <f>VLOOKUP(A39,EQUIPOS!A9:D154,3,FALSE)</f>
        <v>Planta trituradora</v>
      </c>
      <c r="C39" s="866"/>
      <c r="D39" s="866"/>
      <c r="E39" s="866"/>
      <c r="F39" s="866"/>
      <c r="G39" s="866"/>
      <c r="H39" s="867"/>
      <c r="I39" s="276"/>
      <c r="J39" s="277"/>
      <c r="K39" s="278">
        <f>VLOOKUP(A39,EQUIPOS!A9:D166,4,FALSE)</f>
        <v>516027.2096091205</v>
      </c>
      <c r="L39" s="279"/>
      <c r="M39" s="280">
        <v>30</v>
      </c>
      <c r="N39" s="281">
        <f t="shared" si="0"/>
        <v>17200.906986970684</v>
      </c>
    </row>
    <row r="40" spans="1:14">
      <c r="A40" t="s">
        <v>316</v>
      </c>
      <c r="B40" s="865" t="str">
        <f>VLOOKUP(A40,EQUIPOS!A10:D154,3,FALSE)</f>
        <v>Retroexcavadora Tipo E-200 o  Equivalente</v>
      </c>
      <c r="C40" s="866"/>
      <c r="D40" s="866"/>
      <c r="E40" s="866"/>
      <c r="F40" s="866"/>
      <c r="G40" s="866"/>
      <c r="H40" s="867"/>
      <c r="I40" s="276"/>
      <c r="J40" s="277"/>
      <c r="K40" s="278">
        <f>VLOOKUP(A40,EQUIPOS!A10:D167,4,FALSE)</f>
        <v>200677.24818132466</v>
      </c>
      <c r="L40" s="279"/>
      <c r="M40" s="280">
        <v>30</v>
      </c>
      <c r="N40" s="281">
        <f t="shared" si="0"/>
        <v>6689.2416060441556</v>
      </c>
    </row>
    <row r="41" spans="1:14">
      <c r="A41" t="s">
        <v>358</v>
      </c>
      <c r="B41" s="865" t="str">
        <f>VLOOKUP(A41,EQUIPOS!A11:D155,3,FALSE)</f>
        <v xml:space="preserve">Terminadora de asfalto (Finisher), potencia en el volante 174 HP, R=20M3/H, velocidad de desplazamiento 114 m/min
</v>
      </c>
      <c r="C41" s="866"/>
      <c r="D41" s="866"/>
      <c r="E41" s="866"/>
      <c r="F41" s="866"/>
      <c r="G41" s="866"/>
      <c r="H41" s="867"/>
      <c r="I41" s="276"/>
      <c r="J41" s="277"/>
      <c r="K41" s="278">
        <f>VLOOKUP(A41,EQUIPOS!A11:D168,4,FALSE)</f>
        <v>258013.60480456025</v>
      </c>
      <c r="L41" s="279"/>
      <c r="M41" s="280">
        <v>10</v>
      </c>
      <c r="N41" s="281">
        <f t="shared" si="0"/>
        <v>25801.360480456024</v>
      </c>
    </row>
    <row r="42" spans="1:14">
      <c r="A42" t="s">
        <v>166</v>
      </c>
      <c r="B42" s="865" t="str">
        <f>VLOOKUP(A42,EQUIPOS!A12:D156,3,FALSE)</f>
        <v>Compactador de Rodillo POTENCIA: 99HP, PESO: 8 ton</v>
      </c>
      <c r="C42" s="866"/>
      <c r="D42" s="866"/>
      <c r="E42" s="866"/>
      <c r="F42" s="866"/>
      <c r="G42" s="866"/>
      <c r="H42" s="867"/>
      <c r="I42" s="276"/>
      <c r="J42" s="277"/>
      <c r="K42" s="278">
        <f>VLOOKUP(A42,EQUIPOS!A12:D169,4,FALSE)</f>
        <v>104727.52561196042</v>
      </c>
      <c r="L42" s="279"/>
      <c r="M42" s="280">
        <v>10</v>
      </c>
      <c r="N42" s="281">
        <f t="shared" si="0"/>
        <v>10472.752561196041</v>
      </c>
    </row>
    <row r="43" spans="1:14">
      <c r="A43" t="s">
        <v>373</v>
      </c>
      <c r="B43" s="865" t="str">
        <f>VLOOKUP(A43,EQUIPOS!A13:D157,3,FALSE)</f>
        <v>Volqueta 6 m3</v>
      </c>
      <c r="C43" s="866"/>
      <c r="D43" s="866"/>
      <c r="E43" s="866"/>
      <c r="F43" s="866"/>
      <c r="G43" s="866"/>
      <c r="H43" s="867"/>
      <c r="I43" s="276"/>
      <c r="J43" s="277"/>
      <c r="K43" s="278">
        <f>VLOOKUP(A43,EQUIPOS!A13:D170,4,FALSE)</f>
        <v>47889.776945736718</v>
      </c>
      <c r="L43" s="279"/>
      <c r="M43" s="280">
        <v>10</v>
      </c>
      <c r="N43" s="281">
        <f t="shared" si="0"/>
        <v>4788.9776945736721</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1085.1781106296251</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147456.04384486476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18077.58434797727</v>
      </c>
      <c r="N53" s="281">
        <f>K53*M53</f>
        <v>25308.618087168175</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25308.618087168175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720.65424911025718</v>
      </c>
      <c r="M63" s="904"/>
      <c r="N63" s="296">
        <f>K63*L63</f>
        <v>1008.91594875436</v>
      </c>
    </row>
    <row r="64" spans="1:14">
      <c r="A64" t="s">
        <v>1377</v>
      </c>
      <c r="B64" s="52" t="str">
        <f>VLOOKUP(A64,TRANSPORTE!A6:D117,3,FALSE)</f>
        <v>Transporte de mezcla</v>
      </c>
      <c r="C64" s="53"/>
      <c r="D64" s="53"/>
      <c r="E64" s="53"/>
      <c r="F64" s="53"/>
      <c r="G64" s="53"/>
      <c r="H64" s="320" t="s">
        <v>1552</v>
      </c>
      <c r="I64" s="288">
        <v>1.25</v>
      </c>
      <c r="J64" s="295">
        <v>1</v>
      </c>
      <c r="K64" s="288">
        <f>I64*J64</f>
        <v>1.25</v>
      </c>
      <c r="L64" s="903">
        <f>VLOOKUP(A64,TRANSPORTE!A6:D117,4,FALSE)</f>
        <v>720.65424911025718</v>
      </c>
      <c r="M64" s="904"/>
      <c r="N64" s="296">
        <f>K64*L64</f>
        <v>900.81781138782151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1909.7337601421814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10851.78110629625</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185526.17679847137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37105.235359694278</v>
      </c>
      <c r="M87" s="852"/>
      <c r="N87" s="57"/>
    </row>
    <row r="88" spans="1:14">
      <c r="B88" s="95" t="s">
        <v>1057</v>
      </c>
      <c r="C88" s="96"/>
      <c r="D88" s="96"/>
      <c r="E88" s="96"/>
      <c r="F88" s="96"/>
      <c r="G88" s="96"/>
      <c r="H88" s="96"/>
      <c r="I88" s="93"/>
      <c r="J88" s="94"/>
      <c r="K88" s="313">
        <v>0.05</v>
      </c>
      <c r="L88" s="851">
        <f>N82*K88</f>
        <v>9276.3088399235694</v>
      </c>
      <c r="M88" s="852"/>
      <c r="N88" s="57"/>
    </row>
    <row r="89" spans="1:14" ht="15" thickBot="1">
      <c r="B89" s="97" t="s">
        <v>1058</v>
      </c>
      <c r="C89" s="98"/>
      <c r="D89" s="98"/>
      <c r="E89" s="98"/>
      <c r="F89" s="98"/>
      <c r="G89" s="98"/>
      <c r="H89" s="98"/>
      <c r="I89" s="99"/>
      <c r="J89" s="100"/>
      <c r="K89" s="314">
        <v>0.05</v>
      </c>
      <c r="L89" s="853">
        <f>N82*K89</f>
        <v>9276.3088399235694</v>
      </c>
      <c r="M89" s="854"/>
      <c r="N89" s="57"/>
    </row>
    <row r="90" spans="1:14" ht="15" thickBot="1">
      <c r="B90" s="816" t="s">
        <v>1037</v>
      </c>
      <c r="C90" s="817"/>
      <c r="D90" s="817"/>
      <c r="E90" s="817"/>
      <c r="F90" s="817"/>
      <c r="G90" s="817"/>
      <c r="H90" s="817"/>
      <c r="I90" s="817"/>
      <c r="J90" s="817"/>
      <c r="K90" s="817"/>
      <c r="L90" s="817"/>
      <c r="M90" s="818"/>
      <c r="N90" s="58">
        <f>L87+L88+L89</f>
        <v>55657.85303954142</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241184.02983801279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117</v>
      </c>
      <c r="B36" s="865" t="str">
        <f>VLOOKUP(A36,EQUIPOS!A6:D154,3,FALSE)</f>
        <v xml:space="preserve">Barredora mecánica de cepillo de 3658 mm ; 6 m3 </v>
      </c>
      <c r="C36" s="866"/>
      <c r="D36" s="866"/>
      <c r="E36" s="866"/>
      <c r="F36" s="866"/>
      <c r="G36" s="866"/>
      <c r="H36" s="867"/>
      <c r="I36" s="276"/>
      <c r="J36" s="277"/>
      <c r="K36" s="278">
        <f>VLOOKUP(A36,EQUIPOS!A6:D163,4,FALSE)</f>
        <v>74537.263610206297</v>
      </c>
      <c r="L36" s="279"/>
      <c r="M36" s="280">
        <v>150</v>
      </c>
      <c r="N36" s="281">
        <f>K36/M36</f>
        <v>496.91509073470866</v>
      </c>
    </row>
    <row r="37" spans="1:14">
      <c r="A37" s="119" t="s">
        <v>148</v>
      </c>
      <c r="B37" s="865" t="str">
        <f>VLOOKUP(A37,EQUIPOS!A7:D154,3,FALSE)</f>
        <v>Cargador : Potencia en el volante 110 hp, Clasificación de RPM del motor 2300.</v>
      </c>
      <c r="C37" s="866"/>
      <c r="D37" s="866"/>
      <c r="E37" s="866"/>
      <c r="F37" s="866"/>
      <c r="G37" s="866"/>
      <c r="H37" s="867"/>
      <c r="I37" s="276"/>
      <c r="J37" s="277"/>
      <c r="K37" s="278">
        <f>VLOOKUP(A37,EQUIPOS!A7:D164,4,FALSE)</f>
        <v>154808.16288273619</v>
      </c>
      <c r="L37" s="279"/>
      <c r="M37" s="280">
        <v>150</v>
      </c>
      <c r="N37" s="281">
        <f>K37/M37</f>
        <v>1032.0544192182413</v>
      </c>
    </row>
    <row r="38" spans="1:14">
      <c r="A38" t="s">
        <v>236</v>
      </c>
      <c r="B38" s="865" t="str">
        <f>VLOOKUP(A38,EQUIPOS!A8:D154,3,FALSE)</f>
        <v>Fresadora de pavimento, potencia 255 HP, peso 19 Ton, PROFUNDIDAD DE CORTE 305 mm</v>
      </c>
      <c r="C38" s="866"/>
      <c r="D38" s="866"/>
      <c r="E38" s="866"/>
      <c r="F38" s="866"/>
      <c r="G38" s="866"/>
      <c r="H38" s="867"/>
      <c r="I38" s="276"/>
      <c r="J38" s="277"/>
      <c r="K38" s="278">
        <f>VLOOKUP(A38,EQUIPOS!A8:D165,4,FALSE)</f>
        <v>366952.68238870788</v>
      </c>
      <c r="L38" s="279"/>
      <c r="M38" s="280">
        <v>150</v>
      </c>
      <c r="N38" s="281">
        <f>K38/M38</f>
        <v>2446.3512159247193</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N75*M41</f>
        <v>1.7022401735366666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3977.0229660512059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903">
        <f>VLOOKUP(A58,TRANSPORTE!A5:D117,4,FALSE)</f>
        <v>720.65424911025718</v>
      </c>
      <c r="M58" s="904"/>
      <c r="N58" s="296">
        <f>K58*L58</f>
        <v>93.685052384333432</v>
      </c>
    </row>
    <row r="59" spans="1:14">
      <c r="B59" s="52"/>
      <c r="C59" s="53"/>
      <c r="D59" s="53"/>
      <c r="E59" s="53"/>
      <c r="F59" s="53"/>
      <c r="G59" s="53"/>
      <c r="H59" s="320"/>
      <c r="I59" s="288"/>
      <c r="J59" s="295"/>
      <c r="K59" s="288"/>
      <c r="L59" s="903"/>
      <c r="M59" s="904"/>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93.685052384333432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170.22401735366665</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4240.9320357892066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848.18640715784136</v>
      </c>
      <c r="M82" s="852"/>
      <c r="N82" s="57"/>
    </row>
    <row r="83" spans="1:14">
      <c r="B83" s="95" t="s">
        <v>1057</v>
      </c>
      <c r="C83" s="96"/>
      <c r="D83" s="96"/>
      <c r="E83" s="96"/>
      <c r="F83" s="96"/>
      <c r="G83" s="96"/>
      <c r="H83" s="96"/>
      <c r="I83" s="93"/>
      <c r="J83" s="94"/>
      <c r="K83" s="313">
        <v>0.05</v>
      </c>
      <c r="L83" s="851">
        <f>N77*K83</f>
        <v>212.04660178946034</v>
      </c>
      <c r="M83" s="852"/>
      <c r="N83" s="57"/>
    </row>
    <row r="84" spans="1:14" ht="15" thickBot="1">
      <c r="B84" s="97" t="s">
        <v>1058</v>
      </c>
      <c r="C84" s="98"/>
      <c r="D84" s="98"/>
      <c r="E84" s="98"/>
      <c r="F84" s="98"/>
      <c r="G84" s="98"/>
      <c r="H84" s="98"/>
      <c r="I84" s="99"/>
      <c r="J84" s="100"/>
      <c r="K84" s="314">
        <v>0.05</v>
      </c>
      <c r="L84" s="853">
        <f>N77*K84</f>
        <v>212.04660178946034</v>
      </c>
      <c r="M84" s="854"/>
      <c r="N84" s="57"/>
    </row>
    <row r="85" spans="1:14" ht="15" thickBot="1">
      <c r="B85" s="816" t="s">
        <v>1037</v>
      </c>
      <c r="C85" s="817"/>
      <c r="D85" s="817"/>
      <c r="E85" s="817"/>
      <c r="F85" s="817"/>
      <c r="G85" s="817"/>
      <c r="H85" s="817"/>
      <c r="I85" s="817"/>
      <c r="J85" s="817"/>
      <c r="K85" s="817"/>
      <c r="L85" s="817"/>
      <c r="M85" s="818"/>
      <c r="N85" s="58">
        <f>L82+L83+L84</f>
        <v>1272.2796107367619</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5513.2116465259687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117</v>
      </c>
      <c r="B36" s="865" t="str">
        <f>VLOOKUP(A36,EQUIPOS!A6:D154,3,FALSE)</f>
        <v xml:space="preserve">Barredora mecánica de cepillo de 3658 mm ; 6 m3 </v>
      </c>
      <c r="C36" s="866"/>
      <c r="D36" s="866"/>
      <c r="E36" s="866"/>
      <c r="F36" s="866"/>
      <c r="G36" s="866"/>
      <c r="H36" s="867"/>
      <c r="I36" s="276"/>
      <c r="J36" s="277"/>
      <c r="K36" s="278">
        <f>VLOOKUP(A36,EQUIPOS!A6:D163,4,FALSE)</f>
        <v>74537.263610206297</v>
      </c>
      <c r="L36" s="279"/>
      <c r="M36" s="280">
        <v>300</v>
      </c>
      <c r="N36" s="281">
        <f>K36/M36</f>
        <v>248.45754536735433</v>
      </c>
    </row>
    <row r="37" spans="1:14">
      <c r="A37" s="119" t="s">
        <v>148</v>
      </c>
      <c r="B37" s="865" t="str">
        <f>VLOOKUP(A37,EQUIPOS!A7:D154,3,FALSE)</f>
        <v>Cargador : Potencia en el volante 110 hp, Clasificación de RPM del motor 2300.</v>
      </c>
      <c r="C37" s="866"/>
      <c r="D37" s="866"/>
      <c r="E37" s="866"/>
      <c r="F37" s="866"/>
      <c r="G37" s="866"/>
      <c r="H37" s="867"/>
      <c r="I37" s="276"/>
      <c r="J37" s="277"/>
      <c r="K37" s="278">
        <f>VLOOKUP(A37,EQUIPOS!A7:D164,4,FALSE)</f>
        <v>154808.16288273619</v>
      </c>
      <c r="L37" s="279"/>
      <c r="M37" s="280">
        <v>300</v>
      </c>
      <c r="N37" s="281">
        <f>K37/M37</f>
        <v>516.02720960912063</v>
      </c>
    </row>
    <row r="38" spans="1:14">
      <c r="A38" t="s">
        <v>236</v>
      </c>
      <c r="B38" s="865" t="str">
        <f>VLOOKUP(A38,EQUIPOS!A8:D154,3,FALSE)</f>
        <v>Fresadora de pavimento, potencia 255 HP, peso 19 Ton, PROFUNDIDAD DE CORTE 305 mm</v>
      </c>
      <c r="C38" s="866"/>
      <c r="D38" s="866"/>
      <c r="E38" s="866"/>
      <c r="F38" s="866"/>
      <c r="G38" s="866"/>
      <c r="H38" s="867"/>
      <c r="I38" s="276"/>
      <c r="J38" s="277"/>
      <c r="K38" s="278">
        <f>VLOOKUP(A38,EQUIPOS!A8:D165,4,FALSE)</f>
        <v>366952.68238870788</v>
      </c>
      <c r="L38" s="279"/>
      <c r="M38" s="280">
        <v>300</v>
      </c>
      <c r="N38" s="281">
        <f>K38/M38</f>
        <v>1223.1756079623597</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N75*M41</f>
        <v>0.85112008676833328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1988.511483025603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903">
        <f>VLOOKUP(A58,TRANSPORTE!A5:D117,4,FALSE)</f>
        <v>720.65424911025718</v>
      </c>
      <c r="M58" s="904"/>
      <c r="N58" s="296">
        <f>K58*L58</f>
        <v>46.842526192166716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46.842526192166716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85.112008676833327</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2120.4660178946033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424.09320357892068</v>
      </c>
      <c r="M82" s="852"/>
      <c r="N82" s="57"/>
    </row>
    <row r="83" spans="1:14">
      <c r="B83" s="95" t="s">
        <v>1057</v>
      </c>
      <c r="C83" s="96"/>
      <c r="D83" s="96"/>
      <c r="E83" s="96"/>
      <c r="F83" s="96"/>
      <c r="G83" s="96"/>
      <c r="H83" s="96"/>
      <c r="I83" s="93"/>
      <c r="J83" s="94"/>
      <c r="K83" s="313">
        <v>0.05</v>
      </c>
      <c r="L83" s="851">
        <f>N77*K83</f>
        <v>106.02330089473017</v>
      </c>
      <c r="M83" s="852"/>
      <c r="N83" s="57"/>
    </row>
    <row r="84" spans="1:14" ht="15" thickBot="1">
      <c r="B84" s="97" t="s">
        <v>1058</v>
      </c>
      <c r="C84" s="98"/>
      <c r="D84" s="98"/>
      <c r="E84" s="98"/>
      <c r="F84" s="98"/>
      <c r="G84" s="98"/>
      <c r="H84" s="98"/>
      <c r="I84" s="99"/>
      <c r="J84" s="100"/>
      <c r="K84" s="314">
        <v>0.05</v>
      </c>
      <c r="L84" s="853">
        <f>N77*K84</f>
        <v>106.02330089473017</v>
      </c>
      <c r="M84" s="854"/>
      <c r="N84" s="57"/>
    </row>
    <row r="85" spans="1:14" ht="15" thickBot="1">
      <c r="B85" s="816" t="s">
        <v>1037</v>
      </c>
      <c r="C85" s="817"/>
      <c r="D85" s="817"/>
      <c r="E85" s="817"/>
      <c r="F85" s="817"/>
      <c r="G85" s="817"/>
      <c r="H85" s="817"/>
      <c r="I85" s="817"/>
      <c r="J85" s="817"/>
      <c r="K85" s="817"/>
      <c r="L85" s="817"/>
      <c r="M85" s="818"/>
      <c r="N85" s="58">
        <f>L82+L83+L84</f>
        <v>636.13980536838096</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2756.6058232629844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18</v>
      </c>
      <c r="N36" s="281">
        <f>K36/M36</f>
        <v>3862.1257383562865</v>
      </c>
    </row>
    <row r="37" spans="1:14">
      <c r="A37" s="119" t="s">
        <v>154</v>
      </c>
      <c r="B37" s="865" t="str">
        <f>VLOOKUP(A37,EQUIPOS!A7:D154,3,FALSE)</f>
        <v>Carrotanque Irrigador de asfalto, 1000 GALONES DE CAPACIDAD</v>
      </c>
      <c r="C37" s="866"/>
      <c r="D37" s="866"/>
      <c r="E37" s="866"/>
      <c r="F37" s="866"/>
      <c r="G37" s="866"/>
      <c r="H37" s="867"/>
      <c r="I37" s="276"/>
      <c r="J37" s="277"/>
      <c r="K37" s="278">
        <f>VLOOKUP(A37,EQUIPOS!A7:D164,4,FALSE)</f>
        <v>108939.07758414766</v>
      </c>
      <c r="L37" s="279"/>
      <c r="M37" s="280">
        <v>18</v>
      </c>
      <c r="N37" s="281">
        <f>K37/M37</f>
        <v>6052.1709768970923</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212144.51950597175</v>
      </c>
      <c r="L38" s="279"/>
      <c r="M38" s="280">
        <v>18</v>
      </c>
      <c r="N38" s="281">
        <f>K38/M38</f>
        <v>11785.806639220653</v>
      </c>
    </row>
    <row r="39" spans="1:14">
      <c r="A39" t="s">
        <v>299</v>
      </c>
      <c r="B39" s="865" t="str">
        <f>VLOOKUP(A39,EQUIPOS!A9:D154,3,FALSE)</f>
        <v xml:space="preserve">Recicladora, potencia 430HP </v>
      </c>
      <c r="C39" s="866"/>
      <c r="D39" s="866"/>
      <c r="E39" s="866"/>
      <c r="F39" s="866"/>
      <c r="G39" s="866"/>
      <c r="H39" s="867"/>
      <c r="I39" s="868"/>
      <c r="J39" s="869"/>
      <c r="K39" s="278">
        <f>VLOOKUP(A39,EQUIPOS!A9:D166,4,FALSE)</f>
        <v>516027.2096091205</v>
      </c>
      <c r="L39" s="870">
        <v>18</v>
      </c>
      <c r="M39" s="871"/>
      <c r="N39" s="281">
        <f>K39/L39</f>
        <v>28668.178311617805</v>
      </c>
    </row>
    <row r="40" spans="1:14">
      <c r="A40" t="s">
        <v>365</v>
      </c>
      <c r="B40" s="865" t="str">
        <f>VLOOKUP(A40,EQUIPOS!A10:D154,3,FALSE)</f>
        <v xml:space="preserve">Vibrocompatador, potencia 153 HP, peso 10 Ton. </v>
      </c>
      <c r="C40" s="866"/>
      <c r="D40" s="866"/>
      <c r="E40" s="866"/>
      <c r="F40" s="866"/>
      <c r="G40" s="866"/>
      <c r="H40" s="867"/>
      <c r="I40" s="42"/>
      <c r="J40" s="43"/>
      <c r="K40" s="278">
        <f>VLOOKUP(A40,EQUIPOS!A10:D167,4,FALSE)</f>
        <v>121342.84557407496</v>
      </c>
      <c r="L40" s="285"/>
      <c r="M40" s="286">
        <v>18</v>
      </c>
      <c r="N40" s="281">
        <f>K40/M40</f>
        <v>6741.2691985597203</v>
      </c>
    </row>
    <row r="41" spans="1:14">
      <c r="B41" s="873" t="s">
        <v>1036</v>
      </c>
      <c r="C41" s="874"/>
      <c r="D41" s="874"/>
      <c r="E41" s="44"/>
      <c r="F41" s="45"/>
      <c r="G41" s="45"/>
      <c r="H41" s="46"/>
      <c r="I41" s="42"/>
      <c r="J41" s="43"/>
      <c r="K41" s="288"/>
      <c r="L41" s="285"/>
      <c r="M41" s="410">
        <v>0.01</v>
      </c>
      <c r="N41" s="353">
        <f>N75*M41</f>
        <v>28.370669558944442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57137.921534210494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43110.229864707777</v>
      </c>
      <c r="N48" s="281">
        <f>K48*M48</f>
        <v>1508.8580452647723</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46551.411118143682</v>
      </c>
      <c r="N49" s="281">
        <f>K49*M49</f>
        <v>11637.85277953592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13146.710824800693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903">
        <f>VLOOKUP(A58,TRANSPORTE!A5:D117,4,FALSE)</f>
        <v>720.65424911025718</v>
      </c>
      <c r="M58" s="904"/>
      <c r="N58" s="296">
        <f>K58*L58</f>
        <v>205.38646099642332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205.38646099642332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2837.0669558944442</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73327.085775902058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14665.417155180412</v>
      </c>
      <c r="M82" s="852"/>
      <c r="N82" s="57"/>
    </row>
    <row r="83" spans="1:14">
      <c r="B83" s="95" t="s">
        <v>1057</v>
      </c>
      <c r="C83" s="96"/>
      <c r="D83" s="96"/>
      <c r="E83" s="96"/>
      <c r="F83" s="96"/>
      <c r="G83" s="96"/>
      <c r="H83" s="96"/>
      <c r="I83" s="93"/>
      <c r="J83" s="94"/>
      <c r="K83" s="313">
        <v>0.05</v>
      </c>
      <c r="L83" s="851">
        <f>N77*K83</f>
        <v>3666.354288795103</v>
      </c>
      <c r="M83" s="852"/>
      <c r="N83" s="57"/>
    </row>
    <row r="84" spans="1:14" ht="15" thickBot="1">
      <c r="B84" s="97" t="s">
        <v>1058</v>
      </c>
      <c r="C84" s="98"/>
      <c r="D84" s="98"/>
      <c r="E84" s="98"/>
      <c r="F84" s="98"/>
      <c r="G84" s="98"/>
      <c r="H84" s="98"/>
      <c r="I84" s="99"/>
      <c r="J84" s="100"/>
      <c r="K84" s="314">
        <v>0.05</v>
      </c>
      <c r="L84" s="853">
        <f>N77*K84</f>
        <v>3666.354288795103</v>
      </c>
      <c r="M84" s="854"/>
      <c r="N84" s="57"/>
    </row>
    <row r="85" spans="1:14" ht="15" thickBot="1">
      <c r="B85" s="816" t="s">
        <v>1037</v>
      </c>
      <c r="C85" s="817"/>
      <c r="D85" s="817"/>
      <c r="E85" s="817"/>
      <c r="F85" s="817"/>
      <c r="G85" s="817"/>
      <c r="H85" s="817"/>
      <c r="I85" s="817"/>
      <c r="J85" s="817"/>
      <c r="K85" s="817"/>
      <c r="L85" s="817"/>
      <c r="M85" s="818"/>
      <c r="N85" s="58">
        <f>L82+L83+L84</f>
        <v>21998.125732770619</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95325.211508672684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12</v>
      </c>
      <c r="N36" s="281">
        <f>K36/M36</f>
        <v>5793.18860753443</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108939.07758414766</v>
      </c>
      <c r="L37" s="279"/>
      <c r="M37" s="280">
        <v>12</v>
      </c>
      <c r="N37" s="281">
        <f>K37/M37</f>
        <v>9078.2564653456375</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212144.51950597175</v>
      </c>
      <c r="L38" s="279"/>
      <c r="M38" s="280">
        <v>12</v>
      </c>
      <c r="N38" s="281">
        <f>K38/M38</f>
        <v>17678.709958830979</v>
      </c>
    </row>
    <row r="39" spans="1:14">
      <c r="A39" s="119" t="s">
        <v>299</v>
      </c>
      <c r="B39" s="865" t="str">
        <f>VLOOKUP(A39,EQUIPOS!A7:D154,3,FALSE)</f>
        <v xml:space="preserve">Recicladora, potencia 430HP </v>
      </c>
      <c r="C39" s="866"/>
      <c r="D39" s="866"/>
      <c r="E39" s="866"/>
      <c r="F39" s="866"/>
      <c r="G39" s="866"/>
      <c r="H39" s="867"/>
      <c r="I39" s="276"/>
      <c r="J39" s="277"/>
      <c r="K39" s="278">
        <f>VLOOKUP(A39,EQUIPOS!A7:D164,4,FALSE)</f>
        <v>516027.2096091205</v>
      </c>
      <c r="L39" s="279"/>
      <c r="M39" s="280">
        <v>12</v>
      </c>
      <c r="N39" s="281">
        <f>K39/M39</f>
        <v>43002.267467426711</v>
      </c>
    </row>
    <row r="40" spans="1:14">
      <c r="A40" t="s">
        <v>365</v>
      </c>
      <c r="B40" s="865" t="str">
        <f>VLOOKUP(A40,EQUIPOS!A8:D154,3,FALSE)</f>
        <v xml:space="preserve">Vibrocompatador, potencia 153 HP, peso 10 Ton. </v>
      </c>
      <c r="C40" s="866"/>
      <c r="D40" s="866"/>
      <c r="E40" s="866"/>
      <c r="F40" s="866"/>
      <c r="G40" s="866"/>
      <c r="H40" s="867"/>
      <c r="I40" s="276"/>
      <c r="J40" s="277"/>
      <c r="K40" s="278">
        <f>VLOOKUP(A40,EQUIPOS!A8:D165,4,FALSE)</f>
        <v>121342.84557407496</v>
      </c>
      <c r="L40" s="279"/>
      <c r="M40" s="280">
        <v>12</v>
      </c>
      <c r="N40" s="281">
        <f>K40/M40</f>
        <v>10111.903797839581</v>
      </c>
    </row>
    <row r="41" spans="1:14">
      <c r="B41" s="865"/>
      <c r="C41" s="866"/>
      <c r="D41" s="866"/>
      <c r="E41" s="866"/>
      <c r="F41" s="866"/>
      <c r="G41" s="866"/>
      <c r="H41" s="867"/>
      <c r="I41" s="868"/>
      <c r="J41" s="869"/>
      <c r="K41" s="278"/>
      <c r="L41" s="870"/>
      <c r="M41" s="871"/>
      <c r="N41" s="281"/>
    </row>
    <row r="42" spans="1:14">
      <c r="B42" s="865"/>
      <c r="C42" s="866"/>
      <c r="D42" s="866"/>
      <c r="E42" s="872"/>
      <c r="F42" s="866"/>
      <c r="G42" s="866"/>
      <c r="H42" s="867"/>
      <c r="I42" s="42"/>
      <c r="J42" s="43"/>
      <c r="K42" s="283"/>
      <c r="L42" s="285"/>
      <c r="M42" s="286"/>
      <c r="N42" s="287"/>
    </row>
    <row r="43" spans="1:14">
      <c r="B43" s="873" t="s">
        <v>1036</v>
      </c>
      <c r="C43" s="951"/>
      <c r="D43" s="951"/>
      <c r="E43" s="44"/>
      <c r="F43" s="45"/>
      <c r="G43" s="45"/>
      <c r="H43" s="46"/>
      <c r="I43" s="42"/>
      <c r="J43" s="43"/>
      <c r="K43" s="288"/>
      <c r="L43" s="285"/>
      <c r="M43" s="410">
        <v>0.1</v>
      </c>
      <c r="N43" s="353">
        <f>N77*M43</f>
        <v>425.56004338416665</v>
      </c>
    </row>
    <row r="44" spans="1:14" ht="15" thickBot="1">
      <c r="B44" s="865"/>
      <c r="C44" s="866"/>
      <c r="D44" s="866"/>
      <c r="E44" s="866"/>
      <c r="F44" s="866"/>
      <c r="G44" s="866"/>
      <c r="H44" s="867"/>
      <c r="I44" s="875"/>
      <c r="J44" s="876"/>
      <c r="K44" s="47"/>
      <c r="L44" s="877"/>
      <c r="M44" s="878"/>
      <c r="N44" s="111"/>
    </row>
    <row r="45" spans="1:14" ht="15" thickBot="1">
      <c r="B45" s="816" t="s">
        <v>1037</v>
      </c>
      <c r="C45" s="817"/>
      <c r="D45" s="817"/>
      <c r="E45" s="817"/>
      <c r="F45" s="817"/>
      <c r="G45" s="817"/>
      <c r="H45" s="817"/>
      <c r="I45" s="817"/>
      <c r="J45" s="817"/>
      <c r="K45" s="817"/>
      <c r="L45" s="817"/>
      <c r="M45" s="818"/>
      <c r="N45" s="403">
        <f>SUM(N36:N44)</f>
        <v>86089.886340361496</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1" t="s">
        <v>1028</v>
      </c>
      <c r="C49" s="862"/>
      <c r="D49" s="862"/>
      <c r="E49" s="862"/>
      <c r="F49" s="862"/>
      <c r="G49" s="862"/>
      <c r="H49" s="862"/>
      <c r="I49" s="896"/>
      <c r="J49" s="324" t="s">
        <v>1029</v>
      </c>
      <c r="K49" s="91" t="s">
        <v>1030</v>
      </c>
      <c r="L49" s="897" t="s">
        <v>1039</v>
      </c>
      <c r="M49" s="896"/>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38.168724178170329</v>
      </c>
      <c r="N50" s="281">
        <f>K50*M50</f>
        <v>2862.6543133627747</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1055.3624454209451</v>
      </c>
      <c r="N51" s="281">
        <f>K51*M51</f>
        <v>1371.9711790472286</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 thickBot="1">
      <c r="B54" s="898"/>
      <c r="C54" s="899"/>
      <c r="D54" s="899"/>
      <c r="E54" s="899"/>
      <c r="F54" s="899"/>
      <c r="G54" s="899"/>
      <c r="H54" s="899"/>
      <c r="I54" s="869"/>
      <c r="J54" s="48"/>
      <c r="K54" s="50"/>
      <c r="L54" s="900"/>
      <c r="M54" s="901"/>
      <c r="N54" s="51"/>
    </row>
    <row r="55" spans="1:14" ht="15" thickBot="1">
      <c r="B55" s="816" t="s">
        <v>1037</v>
      </c>
      <c r="C55" s="817"/>
      <c r="D55" s="817"/>
      <c r="E55" s="817"/>
      <c r="F55" s="817"/>
      <c r="G55" s="817"/>
      <c r="H55" s="817"/>
      <c r="I55" s="817"/>
      <c r="J55" s="817"/>
      <c r="K55" s="817"/>
      <c r="L55" s="817"/>
      <c r="M55" s="818"/>
      <c r="N55" s="403">
        <f>SUM(N50:N54)</f>
        <v>4234.6254924100031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4255.600433841666</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N45+N55+N66+N77</f>
        <v>94580.112266613171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18916.022453322636</v>
      </c>
      <c r="M84" s="852"/>
      <c r="N84" s="57"/>
    </row>
    <row r="85" spans="1:14">
      <c r="B85" s="95" t="s">
        <v>1057</v>
      </c>
      <c r="C85" s="96"/>
      <c r="D85" s="96"/>
      <c r="E85" s="96"/>
      <c r="F85" s="96"/>
      <c r="G85" s="96"/>
      <c r="H85" s="96"/>
      <c r="I85" s="93"/>
      <c r="J85" s="94"/>
      <c r="K85" s="313">
        <v>0.05</v>
      </c>
      <c r="L85" s="851">
        <f>N79*K85</f>
        <v>4729.0056133306589</v>
      </c>
      <c r="M85" s="852"/>
      <c r="N85" s="57"/>
    </row>
    <row r="86" spans="1:14" ht="15" thickBot="1">
      <c r="B86" s="97" t="s">
        <v>1058</v>
      </c>
      <c r="C86" s="98"/>
      <c r="D86" s="98"/>
      <c r="E86" s="98"/>
      <c r="F86" s="98"/>
      <c r="G86" s="98"/>
      <c r="H86" s="98"/>
      <c r="I86" s="99"/>
      <c r="J86" s="100"/>
      <c r="K86" s="314">
        <v>0.05</v>
      </c>
      <c r="L86" s="853">
        <f>N79*K86</f>
        <v>4729.0056133306589</v>
      </c>
      <c r="M86" s="854"/>
      <c r="N86" s="57"/>
    </row>
    <row r="87" spans="1:14" ht="15" thickBot="1">
      <c r="B87" s="816" t="s">
        <v>1037</v>
      </c>
      <c r="C87" s="817"/>
      <c r="D87" s="817"/>
      <c r="E87" s="817"/>
      <c r="F87" s="817"/>
      <c r="G87" s="817"/>
      <c r="H87" s="817"/>
      <c r="I87" s="817"/>
      <c r="J87" s="817"/>
      <c r="K87" s="817"/>
      <c r="L87" s="817"/>
      <c r="M87" s="818"/>
      <c r="N87" s="58">
        <f>L84+L85+L86</f>
        <v>28374.03367998395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122954.14594659713</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19" t="s">
        <v>2324</v>
      </c>
      <c r="C106" s="820"/>
      <c r="D106" s="820"/>
      <c r="E106" s="820"/>
      <c r="F106" s="820"/>
      <c r="G106" s="820"/>
      <c r="H106" s="820"/>
      <c r="I106" s="820"/>
      <c r="J106" s="820"/>
      <c r="K106" s="820"/>
      <c r="L106" s="820"/>
      <c r="M106" s="820"/>
      <c r="N106" s="821"/>
    </row>
    <row r="107" spans="2:14" ht="15" customHeight="1">
      <c r="B107" s="819"/>
      <c r="C107" s="820"/>
      <c r="D107" s="820"/>
      <c r="E107" s="820"/>
      <c r="F107" s="820"/>
      <c r="G107" s="820"/>
      <c r="H107" s="820"/>
      <c r="I107" s="820"/>
      <c r="J107" s="820"/>
      <c r="K107" s="820"/>
      <c r="L107" s="820"/>
      <c r="M107" s="820"/>
      <c r="N107" s="821"/>
    </row>
    <row r="108" spans="2:14" ht="30" customHeight="1">
      <c r="B108" s="822" t="s">
        <v>2325</v>
      </c>
      <c r="C108" s="823"/>
      <c r="D108" s="823"/>
      <c r="E108" s="823"/>
      <c r="F108" s="823"/>
      <c r="G108" s="823"/>
      <c r="H108" s="823"/>
      <c r="I108" s="823"/>
      <c r="J108" s="823"/>
      <c r="K108" s="823"/>
      <c r="L108" s="823"/>
      <c r="M108" s="823"/>
      <c r="N108" s="824"/>
    </row>
    <row r="109" spans="2:14">
      <c r="B109" s="822"/>
      <c r="C109" s="823"/>
      <c r="D109" s="823"/>
      <c r="E109" s="823"/>
      <c r="F109" s="823"/>
      <c r="G109" s="823"/>
      <c r="H109" s="823"/>
      <c r="I109" s="823"/>
      <c r="J109" s="823"/>
      <c r="K109" s="823"/>
      <c r="L109" s="823"/>
      <c r="M109" s="823"/>
      <c r="N109" s="824"/>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2"/>
      <c r="K119" s="882"/>
      <c r="L119" s="882"/>
      <c r="M119" s="882"/>
      <c r="N119" s="883"/>
    </row>
    <row r="120" spans="2:14" ht="15" thickBot="1">
      <c r="B120" s="270" t="s">
        <v>2327</v>
      </c>
      <c r="C120" s="402"/>
      <c r="D120" s="402"/>
      <c r="E120" s="63"/>
      <c r="F120" s="63"/>
      <c r="G120" s="63"/>
      <c r="H120" s="63"/>
      <c r="I120" s="63"/>
      <c r="J120" s="884"/>
      <c r="K120" s="884"/>
      <c r="L120" s="884"/>
      <c r="M120" s="884"/>
      <c r="N120" s="885"/>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18</v>
      </c>
      <c r="N36" s="281">
        <f>K36/M36</f>
        <v>3862.1257383562865</v>
      </c>
    </row>
    <row r="37" spans="1:14">
      <c r="A37" s="119" t="s">
        <v>154</v>
      </c>
      <c r="B37" s="865" t="str">
        <f>VLOOKUP(A37,EQUIPOS!A7:D154,3,FALSE)</f>
        <v>Carrotanque Irrigador de asfalto, 1000 GALONES DE CAPACIDAD</v>
      </c>
      <c r="C37" s="866"/>
      <c r="D37" s="866"/>
      <c r="E37" s="866"/>
      <c r="F37" s="866"/>
      <c r="G37" s="866"/>
      <c r="H37" s="867"/>
      <c r="I37" s="276"/>
      <c r="J37" s="277"/>
      <c r="K37" s="278">
        <f>VLOOKUP(A37,EQUIPOS!A7:D164,4,FALSE)</f>
        <v>108939.07758414766</v>
      </c>
      <c r="L37" s="279"/>
      <c r="M37" s="280">
        <v>18</v>
      </c>
      <c r="N37" s="281">
        <f>K37/M37</f>
        <v>6052.1709768970923</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212144.51950597175</v>
      </c>
      <c r="L38" s="279"/>
      <c r="M38" s="280">
        <v>18</v>
      </c>
      <c r="N38" s="281">
        <f>K38/M38</f>
        <v>11785.806639220653</v>
      </c>
    </row>
    <row r="39" spans="1:14">
      <c r="A39" t="s">
        <v>299</v>
      </c>
      <c r="B39" s="865" t="str">
        <f>VLOOKUP(A39,EQUIPOS!A9:D154,3,FALSE)</f>
        <v xml:space="preserve">Recicladora, potencia 430HP </v>
      </c>
      <c r="C39" s="866"/>
      <c r="D39" s="866"/>
      <c r="E39" s="866"/>
      <c r="F39" s="866"/>
      <c r="G39" s="866"/>
      <c r="H39" s="867"/>
      <c r="I39" s="868"/>
      <c r="J39" s="869"/>
      <c r="K39" s="278">
        <f>VLOOKUP(A39,EQUIPOS!A9:D166,4,FALSE)</f>
        <v>516027.2096091205</v>
      </c>
      <c r="L39" s="870">
        <v>18</v>
      </c>
      <c r="M39" s="871"/>
      <c r="N39" s="281">
        <f>K39/L39</f>
        <v>28668.178311617805</v>
      </c>
    </row>
    <row r="40" spans="1:14">
      <c r="A40" t="s">
        <v>365</v>
      </c>
      <c r="B40" s="865" t="str">
        <f>VLOOKUP(A40,EQUIPOS!A10:D154,3,FALSE)</f>
        <v xml:space="preserve">Vibrocompatador, potencia 153 HP, peso 10 Ton. </v>
      </c>
      <c r="C40" s="866"/>
      <c r="D40" s="866"/>
      <c r="E40" s="866"/>
      <c r="F40" s="866"/>
      <c r="G40" s="866"/>
      <c r="H40" s="867"/>
      <c r="I40" s="42"/>
      <c r="J40" s="43"/>
      <c r="K40" s="278">
        <f>VLOOKUP(A40,EQUIPOS!A10:D167,4,FALSE)</f>
        <v>121342.84557407496</v>
      </c>
      <c r="L40" s="285"/>
      <c r="M40" s="286">
        <v>18</v>
      </c>
      <c r="N40" s="281">
        <f>K40/M40</f>
        <v>6741.2691985597203</v>
      </c>
    </row>
    <row r="41" spans="1:14">
      <c r="B41" s="329"/>
      <c r="C41" s="330"/>
      <c r="D41" s="330"/>
      <c r="E41" s="330"/>
      <c r="F41" s="332"/>
      <c r="G41" s="332"/>
      <c r="H41" s="131"/>
      <c r="I41" s="42"/>
      <c r="J41" s="43"/>
      <c r="K41" s="283"/>
      <c r="L41" s="285"/>
      <c r="M41" s="286"/>
      <c r="N41" s="281"/>
    </row>
    <row r="42" spans="1:14">
      <c r="B42" s="873" t="s">
        <v>1036</v>
      </c>
      <c r="C42" s="874"/>
      <c r="D42" s="874"/>
      <c r="E42" s="44"/>
      <c r="F42" s="45"/>
      <c r="G42" s="45"/>
      <c r="H42" s="46"/>
      <c r="I42" s="42"/>
      <c r="J42" s="43"/>
      <c r="K42" s="288"/>
      <c r="L42" s="285"/>
      <c r="M42" s="410">
        <v>0.01</v>
      </c>
      <c r="N42" s="353">
        <f>N76*M42</f>
        <v>28.370669558944442</v>
      </c>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f>SUM(N36:N43)</f>
        <v>57137.921534210494</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286334.22600075923</v>
      </c>
      <c r="N49" s="281">
        <f>K49*M49</f>
        <v>43809.136578116158</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43809.136578116158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3">
        <f>VLOOKUP(A59,TRANSPORTE!A5:D117,4,FALSE)</f>
        <v>720.65424911025718</v>
      </c>
      <c r="M59" s="904"/>
      <c r="N59" s="296">
        <f>K59*L59</f>
        <v>110.26010011386934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110.26010011386934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2837.0669558944442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N44+N54+N65+N76</f>
        <v>103894.38516833498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20778.877033666999</v>
      </c>
      <c r="M83" s="852"/>
      <c r="N83" s="57"/>
    </row>
    <row r="84" spans="1:14">
      <c r="B84" s="95" t="s">
        <v>1057</v>
      </c>
      <c r="C84" s="96"/>
      <c r="D84" s="96"/>
      <c r="E84" s="96"/>
      <c r="F84" s="96"/>
      <c r="G84" s="96"/>
      <c r="H84" s="96"/>
      <c r="I84" s="93"/>
      <c r="J84" s="94"/>
      <c r="K84" s="313">
        <v>0.05</v>
      </c>
      <c r="L84" s="851">
        <f>N78*K84</f>
        <v>5194.7192584167497</v>
      </c>
      <c r="M84" s="852"/>
      <c r="N84" s="57"/>
    </row>
    <row r="85" spans="1:14" ht="15" thickBot="1">
      <c r="B85" s="97" t="s">
        <v>1058</v>
      </c>
      <c r="C85" s="98"/>
      <c r="D85" s="98"/>
      <c r="E85" s="98"/>
      <c r="F85" s="98"/>
      <c r="G85" s="98"/>
      <c r="H85" s="98"/>
      <c r="I85" s="99"/>
      <c r="J85" s="100"/>
      <c r="K85" s="314">
        <v>0.05</v>
      </c>
      <c r="L85" s="853">
        <f>N78*K85</f>
        <v>5194.7192584167497</v>
      </c>
      <c r="M85" s="854"/>
      <c r="N85" s="57"/>
    </row>
    <row r="86" spans="1:14" ht="15" thickBot="1">
      <c r="B86" s="816" t="s">
        <v>1037</v>
      </c>
      <c r="C86" s="817"/>
      <c r="D86" s="817"/>
      <c r="E86" s="817"/>
      <c r="F86" s="817"/>
      <c r="G86" s="817"/>
      <c r="H86" s="817"/>
      <c r="I86" s="817"/>
      <c r="J86" s="817"/>
      <c r="K86" s="817"/>
      <c r="L86" s="817"/>
      <c r="M86" s="818"/>
      <c r="N86" s="58">
        <f>L83+L84+L85</f>
        <v>31168.315550500498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135062.70071883546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18</v>
      </c>
      <c r="N36" s="281">
        <f>K36/M36</f>
        <v>3862.1257383562865</v>
      </c>
    </row>
    <row r="37" spans="1:14">
      <c r="A37" s="119" t="s">
        <v>154</v>
      </c>
      <c r="B37" s="865" t="str">
        <f>VLOOKUP(A37,EQUIPOS!A7:D154,3,FALSE)</f>
        <v>Carrotanque Irrigador de asfalto, 1000 GALONES DE CAPACIDAD</v>
      </c>
      <c r="C37" s="866"/>
      <c r="D37" s="866"/>
      <c r="E37" s="866"/>
      <c r="F37" s="866"/>
      <c r="G37" s="866"/>
      <c r="H37" s="867"/>
      <c r="I37" s="276"/>
      <c r="J37" s="277"/>
      <c r="K37" s="278">
        <f>VLOOKUP(A37,EQUIPOS!A7:D164,4,FALSE)</f>
        <v>108939.07758414766</v>
      </c>
      <c r="L37" s="279"/>
      <c r="M37" s="280">
        <v>18</v>
      </c>
      <c r="N37" s="281">
        <f>K37/M37</f>
        <v>6052.1709768970923</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212144.51950597175</v>
      </c>
      <c r="L38" s="279"/>
      <c r="M38" s="280">
        <v>18</v>
      </c>
      <c r="N38" s="281">
        <f>K38/M38</f>
        <v>11785.806639220653</v>
      </c>
    </row>
    <row r="39" spans="1:14">
      <c r="A39" t="s">
        <v>299</v>
      </c>
      <c r="B39" s="865" t="str">
        <f>VLOOKUP(A39,EQUIPOS!A9:D154,3,FALSE)</f>
        <v xml:space="preserve">Recicladora, potencia 430HP </v>
      </c>
      <c r="C39" s="866"/>
      <c r="D39" s="866"/>
      <c r="E39" s="866"/>
      <c r="F39" s="866"/>
      <c r="G39" s="866"/>
      <c r="H39" s="867"/>
      <c r="I39" s="868"/>
      <c r="J39" s="869"/>
      <c r="K39" s="278">
        <f>VLOOKUP(A39,EQUIPOS!A9:D166,4,FALSE)</f>
        <v>516027.2096091205</v>
      </c>
      <c r="L39" s="870">
        <v>18</v>
      </c>
      <c r="M39" s="871"/>
      <c r="N39" s="281">
        <f>K39/L39</f>
        <v>28668.178311617805</v>
      </c>
    </row>
    <row r="40" spans="1:14">
      <c r="A40" t="s">
        <v>365</v>
      </c>
      <c r="B40" s="865" t="str">
        <f>VLOOKUP(A40,EQUIPOS!A10:D154,3,FALSE)</f>
        <v xml:space="preserve">Vibrocompatador, potencia 153 HP, peso 10 Ton. </v>
      </c>
      <c r="C40" s="866"/>
      <c r="D40" s="866"/>
      <c r="E40" s="866"/>
      <c r="F40" s="866"/>
      <c r="G40" s="866"/>
      <c r="H40" s="867"/>
      <c r="I40" s="42"/>
      <c r="J40" s="43"/>
      <c r="K40" s="278">
        <f>VLOOKUP(A40,EQUIPOS!A10:D167,4,FALSE)</f>
        <v>121342.84557407496</v>
      </c>
      <c r="L40" s="285"/>
      <c r="M40" s="286">
        <v>18</v>
      </c>
      <c r="N40" s="281">
        <f>K40/M40</f>
        <v>6741.2691985597203</v>
      </c>
    </row>
    <row r="41" spans="1:14">
      <c r="B41" s="329"/>
      <c r="C41" s="330"/>
      <c r="D41" s="330"/>
      <c r="E41" s="330"/>
      <c r="F41" s="332"/>
      <c r="G41" s="332"/>
      <c r="H41" s="131"/>
      <c r="I41" s="42"/>
      <c r="J41" s="43"/>
      <c r="K41" s="283"/>
      <c r="L41" s="285"/>
      <c r="M41" s="286"/>
      <c r="N41" s="287"/>
    </row>
    <row r="42" spans="1:14">
      <c r="B42" s="873" t="s">
        <v>1036</v>
      </c>
      <c r="C42" s="874"/>
      <c r="D42" s="874"/>
      <c r="E42" s="44"/>
      <c r="F42" s="45"/>
      <c r="G42" s="45"/>
      <c r="H42" s="46"/>
      <c r="I42" s="42"/>
      <c r="J42" s="43"/>
      <c r="K42" s="288"/>
      <c r="L42" s="285"/>
      <c r="M42" s="410">
        <v>0.01</v>
      </c>
      <c r="N42" s="353">
        <f>N76*M42</f>
        <v>28.370669558944442</v>
      </c>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f>SUM(N36:N43)</f>
        <v>57137.921534210494</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290120.28475934744</v>
      </c>
      <c r="N49" s="281">
        <f>K49*M49</f>
        <v>44388.403568180162</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44388.403568180162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3">
        <f>VLOOKUP(A59,TRANSPORTE!A5:D117,4,FALSE)</f>
        <v>720.65424911025718</v>
      </c>
      <c r="M59" s="904"/>
      <c r="N59" s="296">
        <f>K59*L59</f>
        <v>110.26010011386934</v>
      </c>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110.26010011386934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2837.0669558944442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N44+N54+N65+N76</f>
        <v>104473.65215839898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20894.730431679796</v>
      </c>
      <c r="M83" s="852"/>
      <c r="N83" s="57"/>
    </row>
    <row r="84" spans="1:14">
      <c r="B84" s="95" t="s">
        <v>1057</v>
      </c>
      <c r="C84" s="96"/>
      <c r="D84" s="96"/>
      <c r="E84" s="96"/>
      <c r="F84" s="96"/>
      <c r="G84" s="96"/>
      <c r="H84" s="96"/>
      <c r="I84" s="93"/>
      <c r="J84" s="94"/>
      <c r="K84" s="313">
        <v>0.05</v>
      </c>
      <c r="L84" s="851">
        <f>N78*K84</f>
        <v>5223.6826079199491</v>
      </c>
      <c r="M84" s="852"/>
      <c r="N84" s="57"/>
    </row>
    <row r="85" spans="1:14" ht="15" thickBot="1">
      <c r="B85" s="97" t="s">
        <v>1058</v>
      </c>
      <c r="C85" s="98"/>
      <c r="D85" s="98"/>
      <c r="E85" s="98"/>
      <c r="F85" s="98"/>
      <c r="G85" s="98"/>
      <c r="H85" s="98"/>
      <c r="I85" s="99"/>
      <c r="J85" s="100"/>
      <c r="K85" s="314">
        <v>0.05</v>
      </c>
      <c r="L85" s="853">
        <f>N78*K85</f>
        <v>5223.6826079199491</v>
      </c>
      <c r="M85" s="854"/>
      <c r="N85" s="57"/>
    </row>
    <row r="86" spans="1:14" ht="15" thickBot="1">
      <c r="B86" s="816" t="s">
        <v>1037</v>
      </c>
      <c r="C86" s="817"/>
      <c r="D86" s="817"/>
      <c r="E86" s="817"/>
      <c r="F86" s="817"/>
      <c r="G86" s="817"/>
      <c r="H86" s="817"/>
      <c r="I86" s="817"/>
      <c r="J86" s="817"/>
      <c r="K86" s="817"/>
      <c r="L86" s="817"/>
      <c r="M86" s="818"/>
      <c r="N86" s="58">
        <f>L83+L84+L85</f>
        <v>31342.095647519694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135815.74780591868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15</v>
      </c>
      <c r="N36" s="281">
        <f>K36/M36</f>
        <v>4634.550886027544</v>
      </c>
    </row>
    <row r="37" spans="1:14">
      <c r="A37" s="119" t="s">
        <v>154</v>
      </c>
      <c r="B37" s="865" t="str">
        <f>VLOOKUP(A37,EQUIPOS!A7:D154,3,FALSE)</f>
        <v>Carrotanque Irrigador de asfalto, 1000 GALONES DE CAPACIDAD</v>
      </c>
      <c r="C37" s="866"/>
      <c r="D37" s="866"/>
      <c r="E37" s="866"/>
      <c r="F37" s="866"/>
      <c r="G37" s="866"/>
      <c r="H37" s="867"/>
      <c r="I37" s="276"/>
      <c r="J37" s="277"/>
      <c r="K37" s="278">
        <f>VLOOKUP(A37,EQUIPOS!A7:D164,4,FALSE)</f>
        <v>108939.07758414766</v>
      </c>
      <c r="L37" s="279"/>
      <c r="M37" s="280">
        <v>15</v>
      </c>
      <c r="N37" s="281">
        <f>K37/M37</f>
        <v>7262.6051722765105</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212144.51950597175</v>
      </c>
      <c r="L38" s="279"/>
      <c r="M38" s="280">
        <v>15</v>
      </c>
      <c r="N38" s="281">
        <f>K38/M38</f>
        <v>14142.967967064784</v>
      </c>
    </row>
    <row r="39" spans="1:14">
      <c r="A39" t="s">
        <v>299</v>
      </c>
      <c r="B39" s="865" t="str">
        <f>VLOOKUP(A39,EQUIPOS!A9:D154,3,FALSE)</f>
        <v xml:space="preserve">Recicladora, potencia 430HP </v>
      </c>
      <c r="C39" s="866"/>
      <c r="D39" s="866"/>
      <c r="E39" s="866"/>
      <c r="F39" s="866"/>
      <c r="G39" s="866"/>
      <c r="H39" s="867"/>
      <c r="I39" s="868"/>
      <c r="J39" s="869"/>
      <c r="K39" s="278">
        <f>VLOOKUP(A39,EQUIPOS!A9:D166,4,FALSE)</f>
        <v>516027.2096091205</v>
      </c>
      <c r="L39" s="870">
        <v>15</v>
      </c>
      <c r="M39" s="871"/>
      <c r="N39" s="281">
        <f>K39/L39</f>
        <v>34401.813973941367</v>
      </c>
    </row>
    <row r="40" spans="1:14">
      <c r="A40" t="s">
        <v>365</v>
      </c>
      <c r="B40" s="865" t="str">
        <f>VLOOKUP(A40,EQUIPOS!A10:D154,3,FALSE)</f>
        <v xml:space="preserve">Vibrocompatador, potencia 153 HP, peso 10 Ton. </v>
      </c>
      <c r="C40" s="866"/>
      <c r="D40" s="866"/>
      <c r="E40" s="866"/>
      <c r="F40" s="866"/>
      <c r="G40" s="866"/>
      <c r="H40" s="867"/>
      <c r="I40" s="42"/>
      <c r="J40" s="43"/>
      <c r="K40" s="278">
        <f>VLOOKUP(A40,EQUIPOS!A10:D167,4,FALSE)</f>
        <v>121342.84557407496</v>
      </c>
      <c r="L40" s="285"/>
      <c r="M40" s="286">
        <v>15</v>
      </c>
      <c r="N40" s="281">
        <f>K40/M40</f>
        <v>8089.5230382716645</v>
      </c>
    </row>
    <row r="41" spans="1:14">
      <c r="B41" s="329"/>
      <c r="C41" s="330"/>
      <c r="D41" s="330"/>
      <c r="E41" s="330"/>
      <c r="F41" s="332"/>
      <c r="G41" s="332"/>
      <c r="H41" s="131"/>
      <c r="I41" s="42"/>
      <c r="J41" s="43"/>
      <c r="K41" s="283"/>
      <c r="L41" s="285"/>
      <c r="M41" s="286"/>
      <c r="N41" s="287"/>
    </row>
    <row r="42" spans="1:14">
      <c r="B42" s="873" t="s">
        <v>1036</v>
      </c>
      <c r="C42" s="874"/>
      <c r="D42" s="874"/>
      <c r="E42" s="44"/>
      <c r="F42" s="45"/>
      <c r="G42" s="45"/>
      <c r="H42" s="46"/>
      <c r="I42" s="42"/>
      <c r="J42" s="43"/>
      <c r="K42" s="288"/>
      <c r="L42" s="285"/>
      <c r="M42" s="410">
        <v>0.01</v>
      </c>
      <c r="N42" s="353">
        <f>N76*M42</f>
        <v>34.044803470733335</v>
      </c>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f>SUM(N36:N43)</f>
        <v>68565.505841052611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286334.22600075923</v>
      </c>
      <c r="N49" s="281">
        <f>K49*M49</f>
        <v>43809.136578116158</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43809.136578116158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3">
        <f>VLOOKUP(A59,TRANSPORTE!A5:D117,4,FALSE)</f>
        <v>720.65424911025718</v>
      </c>
      <c r="M59" s="904"/>
      <c r="N59" s="296">
        <f>K59*L59</f>
        <v>110.26010011386934</v>
      </c>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110.26010011386934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3404.4803470733332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N44+N54+N65+N76</f>
        <v>115889.38286635597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23177.876573271195</v>
      </c>
      <c r="M83" s="852"/>
      <c r="N83" s="57"/>
    </row>
    <row r="84" spans="1:14">
      <c r="B84" s="95" t="s">
        <v>1057</v>
      </c>
      <c r="C84" s="96"/>
      <c r="D84" s="96"/>
      <c r="E84" s="96"/>
      <c r="F84" s="96"/>
      <c r="G84" s="96"/>
      <c r="H84" s="96"/>
      <c r="I84" s="93"/>
      <c r="J84" s="94"/>
      <c r="K84" s="313">
        <v>0.05</v>
      </c>
      <c r="L84" s="851">
        <f>N78*K84</f>
        <v>5794.4691433177986</v>
      </c>
      <c r="M84" s="852"/>
      <c r="N84" s="57"/>
    </row>
    <row r="85" spans="1:14" ht="15" thickBot="1">
      <c r="B85" s="97" t="s">
        <v>1058</v>
      </c>
      <c r="C85" s="98"/>
      <c r="D85" s="98"/>
      <c r="E85" s="98"/>
      <c r="F85" s="98"/>
      <c r="G85" s="98"/>
      <c r="H85" s="98"/>
      <c r="I85" s="99"/>
      <c r="J85" s="100"/>
      <c r="K85" s="314">
        <v>0.05</v>
      </c>
      <c r="L85" s="853">
        <f>N78*K85</f>
        <v>5794.4691433177986</v>
      </c>
      <c r="M85" s="854"/>
      <c r="N85" s="57"/>
    </row>
    <row r="86" spans="1:14" ht="15" thickBot="1">
      <c r="B86" s="816" t="s">
        <v>1037</v>
      </c>
      <c r="C86" s="817"/>
      <c r="D86" s="817"/>
      <c r="E86" s="817"/>
      <c r="F86" s="817"/>
      <c r="G86" s="817"/>
      <c r="H86" s="817"/>
      <c r="I86" s="817"/>
      <c r="J86" s="817"/>
      <c r="K86" s="817"/>
      <c r="L86" s="817"/>
      <c r="M86" s="818"/>
      <c r="N86" s="58">
        <f>L83+L84+L85</f>
        <v>34766.814859906794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150656.19772626276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15</v>
      </c>
      <c r="N36" s="281">
        <f>K36/M36</f>
        <v>4634.550886027544</v>
      </c>
    </row>
    <row r="37" spans="1:14">
      <c r="A37" s="119" t="s">
        <v>154</v>
      </c>
      <c r="B37" s="865" t="str">
        <f>VLOOKUP(A37,EQUIPOS!A7:D154,3,FALSE)</f>
        <v>Carrotanque Irrigador de asfalto, 1000 GALONES DE CAPACIDAD</v>
      </c>
      <c r="C37" s="866"/>
      <c r="D37" s="866"/>
      <c r="E37" s="866"/>
      <c r="F37" s="866"/>
      <c r="G37" s="866"/>
      <c r="H37" s="867"/>
      <c r="I37" s="276"/>
      <c r="J37" s="277"/>
      <c r="K37" s="278">
        <f>VLOOKUP(A37,EQUIPOS!A7:D164,4,FALSE)</f>
        <v>108939.07758414766</v>
      </c>
      <c r="L37" s="279"/>
      <c r="M37" s="280">
        <v>15</v>
      </c>
      <c r="N37" s="281">
        <f>K37/M37</f>
        <v>7262.6051722765105</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212144.51950597175</v>
      </c>
      <c r="L38" s="279"/>
      <c r="M38" s="280">
        <v>15</v>
      </c>
      <c r="N38" s="281">
        <f>K38/M38</f>
        <v>14142.967967064784</v>
      </c>
    </row>
    <row r="39" spans="1:14">
      <c r="A39" t="s">
        <v>299</v>
      </c>
      <c r="B39" s="865" t="str">
        <f>VLOOKUP(A39,EQUIPOS!A9:D154,3,FALSE)</f>
        <v xml:space="preserve">Recicladora, potencia 430HP </v>
      </c>
      <c r="C39" s="866"/>
      <c r="D39" s="866"/>
      <c r="E39" s="866"/>
      <c r="F39" s="866"/>
      <c r="G39" s="866"/>
      <c r="H39" s="867"/>
      <c r="I39" s="868"/>
      <c r="J39" s="869"/>
      <c r="K39" s="278">
        <f>VLOOKUP(A39,EQUIPOS!A9:D166,4,FALSE)</f>
        <v>516027.2096091205</v>
      </c>
      <c r="L39" s="870">
        <v>15</v>
      </c>
      <c r="M39" s="871"/>
      <c r="N39" s="281">
        <f>K39/L39</f>
        <v>34401.813973941367</v>
      </c>
    </row>
    <row r="40" spans="1:14">
      <c r="A40" t="s">
        <v>365</v>
      </c>
      <c r="B40" s="865" t="str">
        <f>VLOOKUP(A40,EQUIPOS!A10:D154,3,FALSE)</f>
        <v xml:space="preserve">Vibrocompatador, potencia 153 HP, peso 10 Ton. </v>
      </c>
      <c r="C40" s="866"/>
      <c r="D40" s="866"/>
      <c r="E40" s="866"/>
      <c r="F40" s="866"/>
      <c r="G40" s="866"/>
      <c r="H40" s="867"/>
      <c r="I40" s="42"/>
      <c r="J40" s="43"/>
      <c r="K40" s="278">
        <f>VLOOKUP(A40,EQUIPOS!A10:D167,4,FALSE)</f>
        <v>121342.84557407496</v>
      </c>
      <c r="L40" s="285"/>
      <c r="M40" s="286">
        <v>15</v>
      </c>
      <c r="N40" s="281">
        <f>K40/M40</f>
        <v>8089.5230382716645</v>
      </c>
    </row>
    <row r="41" spans="1:14">
      <c r="B41" s="329"/>
      <c r="C41" s="330"/>
      <c r="D41" s="330"/>
      <c r="E41" s="330"/>
      <c r="F41" s="332"/>
      <c r="G41" s="332"/>
      <c r="H41" s="131"/>
      <c r="I41" s="42"/>
      <c r="J41" s="43"/>
      <c r="K41" s="283"/>
      <c r="L41" s="285"/>
      <c r="M41" s="286"/>
      <c r="N41" s="287"/>
    </row>
    <row r="42" spans="1:14">
      <c r="B42" s="873" t="s">
        <v>1036</v>
      </c>
      <c r="C42" s="874"/>
      <c r="D42" s="874"/>
      <c r="E42" s="44"/>
      <c r="F42" s="45"/>
      <c r="G42" s="45"/>
      <c r="H42" s="46"/>
      <c r="I42" s="42"/>
      <c r="J42" s="43"/>
      <c r="K42" s="288"/>
      <c r="L42" s="285"/>
      <c r="M42" s="410">
        <v>0.01</v>
      </c>
      <c r="N42" s="353">
        <f>N76*M42</f>
        <v>34.044803470733335</v>
      </c>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f>SUM(N36:N43)</f>
        <v>68565.505841052611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290120.28475934744</v>
      </c>
      <c r="N49" s="281">
        <f>K49*M49</f>
        <v>44388.403568180162</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44388.403568180162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3">
        <f>VLOOKUP(A59,TRANSPORTE!A5:D117,4,FALSE)</f>
        <v>720.65424911025718</v>
      </c>
      <c r="M59" s="904"/>
      <c r="N59" s="296">
        <f>K59*L59</f>
        <v>110.26010011386934</v>
      </c>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110.26010011386934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3404.4803470733332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N44+N54+N65+N76</f>
        <v>116468.64985641997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23293.729971283996</v>
      </c>
      <c r="M83" s="852"/>
      <c r="N83" s="57"/>
    </row>
    <row r="84" spans="1:14">
      <c r="B84" s="95" t="s">
        <v>1057</v>
      </c>
      <c r="C84" s="96"/>
      <c r="D84" s="96"/>
      <c r="E84" s="96"/>
      <c r="F84" s="96"/>
      <c r="G84" s="96"/>
      <c r="H84" s="96"/>
      <c r="I84" s="93"/>
      <c r="J84" s="94"/>
      <c r="K84" s="313">
        <v>0.05</v>
      </c>
      <c r="L84" s="851">
        <f>N78*K84</f>
        <v>5823.432492820999</v>
      </c>
      <c r="M84" s="852"/>
      <c r="N84" s="57"/>
    </row>
    <row r="85" spans="1:14" ht="15" thickBot="1">
      <c r="B85" s="97" t="s">
        <v>1058</v>
      </c>
      <c r="C85" s="98"/>
      <c r="D85" s="98"/>
      <c r="E85" s="98"/>
      <c r="F85" s="98"/>
      <c r="G85" s="98"/>
      <c r="H85" s="98"/>
      <c r="I85" s="99"/>
      <c r="J85" s="100"/>
      <c r="K85" s="314">
        <v>0.05</v>
      </c>
      <c r="L85" s="853">
        <f>N78*K85</f>
        <v>5823.432492820999</v>
      </c>
      <c r="M85" s="854"/>
      <c r="N85" s="57"/>
    </row>
    <row r="86" spans="1:14" ht="15" thickBot="1">
      <c r="B86" s="816" t="s">
        <v>1037</v>
      </c>
      <c r="C86" s="817"/>
      <c r="D86" s="817"/>
      <c r="E86" s="817"/>
      <c r="F86" s="817"/>
      <c r="G86" s="817"/>
      <c r="H86" s="817"/>
      <c r="I86" s="817"/>
      <c r="J86" s="817"/>
      <c r="K86" s="817"/>
      <c r="L86" s="817"/>
      <c r="M86" s="818"/>
      <c r="N86" s="58">
        <f>L83+L84+L85</f>
        <v>34940.59495692599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151409.24481334595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66"/>
      <c r="F40" s="866"/>
      <c r="G40" s="866"/>
      <c r="H40" s="867"/>
      <c r="I40" s="42"/>
      <c r="J40" s="43"/>
      <c r="K40" s="278"/>
      <c r="L40" s="285"/>
      <c r="M40" s="286"/>
      <c r="N40" s="281"/>
    </row>
    <row r="41" spans="1:14">
      <c r="B41" s="329"/>
      <c r="C41" s="330"/>
      <c r="D41" s="330"/>
      <c r="E41" s="330"/>
      <c r="F41" s="332"/>
      <c r="G41" s="332"/>
      <c r="H41" s="131"/>
      <c r="I41" s="42"/>
      <c r="J41" s="43"/>
      <c r="K41" s="283"/>
      <c r="L41" s="285"/>
      <c r="M41" s="286"/>
      <c r="N41" s="287"/>
    </row>
    <row r="42" spans="1:14">
      <c r="B42" s="873" t="s">
        <v>1036</v>
      </c>
      <c r="C42" s="874"/>
      <c r="D42" s="874"/>
      <c r="E42" s="44"/>
      <c r="F42" s="45"/>
      <c r="G42" s="45"/>
      <c r="H42" s="46"/>
      <c r="I42" s="42"/>
      <c r="J42" s="43"/>
      <c r="K42" s="288"/>
      <c r="L42" s="285"/>
      <c r="M42" s="410">
        <v>0.01</v>
      </c>
      <c r="N42" s="353">
        <f>N76*M42</f>
        <v>4.0853764164879998</v>
      </c>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6013.2897868905384</v>
      </c>
      <c r="N49" s="281">
        <f>K49*M49</f>
        <v>6344.0207251695174</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6344.0207251695174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408.53764164879999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N44+N54+N65+N76</f>
        <v>6756.6437432348048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1351.328748646961</v>
      </c>
      <c r="M83" s="852"/>
      <c r="N83" s="57"/>
    </row>
    <row r="84" spans="1:14">
      <c r="B84" s="95" t="s">
        <v>1057</v>
      </c>
      <c r="C84" s="96"/>
      <c r="D84" s="96"/>
      <c r="E84" s="96"/>
      <c r="F84" s="96"/>
      <c r="G84" s="96"/>
      <c r="H84" s="96"/>
      <c r="I84" s="93"/>
      <c r="J84" s="94"/>
      <c r="K84" s="313">
        <v>0.05</v>
      </c>
      <c r="L84" s="851">
        <f>N78*K84</f>
        <v>337.83218716174025</v>
      </c>
      <c r="M84" s="852"/>
      <c r="N84" s="57"/>
    </row>
    <row r="85" spans="1:14" ht="15" thickBot="1">
      <c r="B85" s="97" t="s">
        <v>1058</v>
      </c>
      <c r="C85" s="98"/>
      <c r="D85" s="98"/>
      <c r="E85" s="98"/>
      <c r="F85" s="98"/>
      <c r="G85" s="98"/>
      <c r="H85" s="98"/>
      <c r="I85" s="99"/>
      <c r="J85" s="100"/>
      <c r="K85" s="314">
        <v>0.05</v>
      </c>
      <c r="L85" s="853">
        <f>N78*K85</f>
        <v>337.83218716174025</v>
      </c>
      <c r="M85" s="854"/>
      <c r="N85" s="57"/>
    </row>
    <row r="86" spans="1:14" ht="15" thickBot="1">
      <c r="B86" s="816" t="s">
        <v>1037</v>
      </c>
      <c r="C86" s="817"/>
      <c r="D86" s="817"/>
      <c r="E86" s="817"/>
      <c r="F86" s="817"/>
      <c r="G86" s="817"/>
      <c r="H86" s="817"/>
      <c r="I86" s="817"/>
      <c r="J86" s="817"/>
      <c r="K86" s="817"/>
      <c r="L86" s="817"/>
      <c r="M86" s="818"/>
      <c r="N86" s="58">
        <f>L83+L84+L85</f>
        <v>2026.9931229704414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8783.6368662052464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164</v>
      </c>
      <c r="B36" s="865" t="str">
        <f>VLOOKUP(A36,EQUIPOS!A6:D154,3,FALSE)</f>
        <v>Compactador manual de rodillo</v>
      </c>
      <c r="C36" s="866"/>
      <c r="D36" s="866"/>
      <c r="E36" s="866"/>
      <c r="F36" s="866"/>
      <c r="G36" s="866"/>
      <c r="H36" s="867"/>
      <c r="I36" s="276"/>
      <c r="J36" s="277"/>
      <c r="K36" s="278">
        <f>VLOOKUP(A36,EQUIPOS!A6:D163,4,FALSE)</f>
        <v>22516.426414935322</v>
      </c>
      <c r="L36" s="279"/>
      <c r="M36" s="280">
        <v>2</v>
      </c>
      <c r="N36" s="281">
        <f>K36/M36</f>
        <v>11258.213207467661</v>
      </c>
    </row>
    <row r="37" spans="1:14">
      <c r="A37" s="119" t="s">
        <v>180</v>
      </c>
      <c r="B37" s="865" t="str">
        <f>VLOOKUP(A37,EQUIPOS!A7:D154,3,FALSE)</f>
        <v>Compresor 120 HP, con martillo.</v>
      </c>
      <c r="C37" s="866"/>
      <c r="D37" s="866"/>
      <c r="E37" s="866"/>
      <c r="F37" s="866"/>
      <c r="G37" s="866"/>
      <c r="H37" s="867"/>
      <c r="I37" s="276"/>
      <c r="J37" s="277"/>
      <c r="K37" s="278">
        <f>VLOOKUP(A37,EQUIPOS!A7:D164,4,FALSE)</f>
        <v>85363.704954106317</v>
      </c>
      <c r="L37" s="279"/>
      <c r="M37" s="280">
        <v>4</v>
      </c>
      <c r="N37" s="281">
        <f>K37/M37</f>
        <v>21340.926238526579</v>
      </c>
    </row>
    <row r="38" spans="1:14">
      <c r="A38" t="s">
        <v>184</v>
      </c>
      <c r="B38" s="865" t="str">
        <f>VLOOKUP(A38,EQUIPOS!A8:D154,3,FALSE)</f>
        <v>Cortadora de pavimento, Máxima profundidad de corte: 160 mm. Capacidad de disco: desde 12´´ hasta 18´´ de diámetro. Peso operacional: 135 kg, 13.5 hp de potencia</v>
      </c>
      <c r="C38" s="866"/>
      <c r="D38" s="866"/>
      <c r="E38" s="866"/>
      <c r="F38" s="866"/>
      <c r="G38" s="866"/>
      <c r="H38" s="867"/>
      <c r="I38" s="276"/>
      <c r="J38" s="277"/>
      <c r="K38" s="278">
        <f>VLOOKUP(A38,EQUIPOS!A8:D165,4,FALSE)</f>
        <v>20577.167650729451</v>
      </c>
      <c r="L38" s="279"/>
      <c r="M38" s="280">
        <v>10</v>
      </c>
      <c r="N38" s="281">
        <f>K38/M38</f>
        <v>2057.7167650729452</v>
      </c>
    </row>
    <row r="39" spans="1:14">
      <c r="A39" t="s">
        <v>303</v>
      </c>
      <c r="B39" s="865" t="str">
        <f>VLOOKUP(A39,EQUIPOS!A9:D154,3,FALSE)</f>
        <v>Retrocargador, pala de 1,1 m3 de capacidad, profundidad de excavación de 4.400 mm y una altura de 5.680 mm</v>
      </c>
      <c r="C39" s="866"/>
      <c r="D39" s="866"/>
      <c r="E39" s="866"/>
      <c r="F39" s="866"/>
      <c r="G39" s="866"/>
      <c r="H39" s="867"/>
      <c r="I39" s="276"/>
      <c r="J39" s="277"/>
      <c r="K39" s="278">
        <f>VLOOKUP(A39,EQUIPOS!A9:D166,4,FALSE)</f>
        <v>114422.88335273202</v>
      </c>
      <c r="L39" s="279"/>
      <c r="M39" s="280">
        <v>10</v>
      </c>
      <c r="N39" s="281">
        <f>K39/M39</f>
        <v>11442.288335273202</v>
      </c>
    </row>
    <row r="40" spans="1:14">
      <c r="A40" t="s">
        <v>129</v>
      </c>
      <c r="B40" s="865" t="str">
        <f>VLOOKUP(A40,EQUIPOS!A10:D154,3,FALSE)</f>
        <v xml:space="preserve">Buldozer, Potencia al volante de 140 HP, motor de 2200 RPM, longitud de hoja 4,80m. </v>
      </c>
      <c r="C40" s="866"/>
      <c r="D40" s="866"/>
      <c r="E40" s="866"/>
      <c r="F40" s="866"/>
      <c r="G40" s="866"/>
      <c r="H40" s="867"/>
      <c r="I40" s="276"/>
      <c r="J40" s="277"/>
      <c r="K40" s="278">
        <f>VLOOKUP(A40,EQUIPOS!A10:D167,4,FALSE)</f>
        <v>212144.51950597175</v>
      </c>
      <c r="L40" s="279"/>
      <c r="M40" s="280">
        <v>100</v>
      </c>
      <c r="N40" s="281">
        <f>K40/M40</f>
        <v>2121.4451950597177</v>
      </c>
    </row>
    <row r="41" spans="1:14">
      <c r="B41" s="865"/>
      <c r="C41" s="866"/>
      <c r="D41" s="866"/>
      <c r="E41" s="866"/>
      <c r="F41" s="866"/>
      <c r="G41" s="866"/>
      <c r="H41" s="867"/>
      <c r="I41" s="276"/>
      <c r="J41" s="277"/>
      <c r="K41" s="278"/>
      <c r="L41" s="279"/>
      <c r="M41" s="280"/>
      <c r="N41" s="281"/>
    </row>
    <row r="42" spans="1:14">
      <c r="B42" s="865"/>
      <c r="C42" s="866"/>
      <c r="D42" s="866"/>
      <c r="E42" s="866"/>
      <c r="F42" s="866"/>
      <c r="G42" s="866"/>
      <c r="H42" s="867"/>
      <c r="I42" s="276"/>
      <c r="J42" s="277"/>
      <c r="K42" s="278"/>
      <c r="L42" s="279"/>
      <c r="M42" s="280"/>
      <c r="N42" s="281"/>
    </row>
    <row r="43" spans="1:14">
      <c r="B43" s="865"/>
      <c r="C43" s="866"/>
      <c r="D43" s="866"/>
      <c r="E43" s="866"/>
      <c r="F43" s="866"/>
      <c r="G43" s="866"/>
      <c r="H43" s="867"/>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1276.6801301525002</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49497.269871552606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2981.0955331337973</v>
      </c>
      <c r="N53" s="281">
        <f>K53*M53</f>
        <v>2981.0955331337973</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2981.0955331337973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903">
        <f>VLOOKUP(A63,TRANSPORTE!A5:D117,4,FALSE)</f>
        <v>720.65424911025718</v>
      </c>
      <c r="M63" s="904"/>
      <c r="N63" s="296">
        <f>K63*L63</f>
        <v>936.85052384333437</v>
      </c>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936.85052384333437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133"/>
    </row>
    <row r="80" spans="1:15" ht="15" thickBot="1">
      <c r="B80" s="905" t="s">
        <v>1037</v>
      </c>
      <c r="C80" s="859"/>
      <c r="D80" s="859"/>
      <c r="E80" s="859"/>
      <c r="F80" s="859"/>
      <c r="G80" s="859"/>
      <c r="H80" s="859"/>
      <c r="I80" s="859"/>
      <c r="J80" s="859"/>
      <c r="K80" s="859"/>
      <c r="L80" s="859"/>
      <c r="M80" s="860"/>
      <c r="N80" s="469">
        <f>SUM(N74:N79)</f>
        <v>12766.801301525</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66182.017230054742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13236.403446010949</v>
      </c>
      <c r="M87" s="852"/>
      <c r="N87" s="57"/>
    </row>
    <row r="88" spans="1:14">
      <c r="B88" s="95" t="s">
        <v>1057</v>
      </c>
      <c r="C88" s="96"/>
      <c r="D88" s="96"/>
      <c r="E88" s="96"/>
      <c r="F88" s="96"/>
      <c r="G88" s="96"/>
      <c r="H88" s="96"/>
      <c r="I88" s="93"/>
      <c r="J88" s="94"/>
      <c r="K88" s="313">
        <v>0.05</v>
      </c>
      <c r="L88" s="851">
        <f>N82*K88</f>
        <v>3309.1008615027372</v>
      </c>
      <c r="M88" s="852"/>
      <c r="N88" s="57"/>
    </row>
    <row r="89" spans="1:14" ht="15" thickBot="1">
      <c r="B89" s="97" t="s">
        <v>1058</v>
      </c>
      <c r="C89" s="98"/>
      <c r="D89" s="98"/>
      <c r="E89" s="98"/>
      <c r="F89" s="98"/>
      <c r="G89" s="98"/>
      <c r="H89" s="98"/>
      <c r="I89" s="99"/>
      <c r="J89" s="100"/>
      <c r="K89" s="314">
        <v>0.05</v>
      </c>
      <c r="L89" s="853">
        <f>N82*K89</f>
        <v>3309.1008615027372</v>
      </c>
      <c r="M89" s="854"/>
      <c r="N89" s="57"/>
    </row>
    <row r="90" spans="1:14" ht="15" thickBot="1">
      <c r="B90" s="816" t="s">
        <v>1037</v>
      </c>
      <c r="C90" s="817"/>
      <c r="D90" s="817"/>
      <c r="E90" s="817"/>
      <c r="F90" s="817"/>
      <c r="G90" s="817"/>
      <c r="H90" s="817"/>
      <c r="I90" s="817"/>
      <c r="J90" s="817"/>
      <c r="K90" s="817"/>
      <c r="L90" s="817"/>
      <c r="M90" s="818"/>
      <c r="N90" s="58">
        <f>L87+L88+L89</f>
        <v>19854.605169016424</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86036.622399071173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7600.5195360014095</v>
      </c>
      <c r="L36" s="279"/>
      <c r="M36" s="280">
        <v>2</v>
      </c>
      <c r="N36" s="281">
        <f>K36/M36</f>
        <v>3800.2597680007048</v>
      </c>
    </row>
    <row r="37" spans="1:14">
      <c r="A37" s="119" t="s">
        <v>303</v>
      </c>
      <c r="B37" s="865" t="str">
        <f>VLOOKUP(A37,EQUIPOS!A7:D154,3,FALSE)</f>
        <v>Retrocargador, pala de 1,1 m3 de capacidad, profundidad de excavación de 4.400 mm y una altura de 5.680 mm</v>
      </c>
      <c r="C37" s="866"/>
      <c r="D37" s="866"/>
      <c r="E37" s="866"/>
      <c r="F37" s="866"/>
      <c r="G37" s="866"/>
      <c r="H37" s="867"/>
      <c r="I37" s="276"/>
      <c r="J37" s="277"/>
      <c r="K37" s="278">
        <f>VLOOKUP(A37,EQUIPOS!A7:D164,4,FALSE)</f>
        <v>114422.88335273202</v>
      </c>
      <c r="L37" s="279"/>
      <c r="M37" s="280">
        <v>10</v>
      </c>
      <c r="N37" s="281">
        <f>K37/M37</f>
        <v>11442.288335273202</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276"/>
      <c r="J39" s="277"/>
      <c r="K39" s="278"/>
      <c r="L39" s="279"/>
      <c r="M39" s="280"/>
      <c r="N39" s="281"/>
    </row>
    <row r="40" spans="1:14">
      <c r="B40" s="865"/>
      <c r="C40" s="866"/>
      <c r="D40" s="866"/>
      <c r="E40" s="866"/>
      <c r="F40" s="866"/>
      <c r="G40" s="866"/>
      <c r="H40" s="867"/>
      <c r="I40" s="276"/>
      <c r="J40" s="277"/>
      <c r="K40" s="278"/>
      <c r="L40" s="279"/>
      <c r="M40" s="280"/>
      <c r="N40" s="281"/>
    </row>
    <row r="41" spans="1:14">
      <c r="B41" s="865"/>
      <c r="C41" s="866"/>
      <c r="D41" s="866"/>
      <c r="E41" s="866"/>
      <c r="F41" s="866"/>
      <c r="G41" s="866"/>
      <c r="H41" s="867"/>
      <c r="I41" s="276"/>
      <c r="J41" s="277"/>
      <c r="K41" s="278"/>
      <c r="L41" s="279"/>
      <c r="M41" s="280"/>
      <c r="N41" s="281"/>
    </row>
    <row r="42" spans="1:14">
      <c r="B42" s="865"/>
      <c r="C42" s="866"/>
      <c r="D42" s="866"/>
      <c r="E42" s="866"/>
      <c r="F42" s="866"/>
      <c r="G42" s="866"/>
      <c r="H42" s="867"/>
      <c r="I42" s="276"/>
      <c r="J42" s="277"/>
      <c r="K42" s="278"/>
      <c r="L42" s="279"/>
      <c r="M42" s="280"/>
      <c r="N42" s="281"/>
    </row>
    <row r="43" spans="1:14">
      <c r="B43" s="865"/>
      <c r="C43" s="866"/>
      <c r="D43" s="866"/>
      <c r="E43" s="866"/>
      <c r="F43" s="866"/>
      <c r="G43" s="866"/>
      <c r="H43" s="867"/>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0.05</v>
      </c>
      <c r="N46" s="353">
        <f>N80*M46</f>
        <v>255.33602603049999</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15497.884129304408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B63" s="52"/>
      <c r="C63" s="326"/>
      <c r="D63" s="326"/>
      <c r="E63" s="326"/>
      <c r="F63" s="326"/>
      <c r="G63" s="326"/>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5106.7205206099998</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20604.604649914407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4120.9209299828817</v>
      </c>
      <c r="M87" s="852"/>
      <c r="N87" s="57"/>
    </row>
    <row r="88" spans="1:14">
      <c r="B88" s="95" t="s">
        <v>1057</v>
      </c>
      <c r="C88" s="96"/>
      <c r="D88" s="96"/>
      <c r="E88" s="96"/>
      <c r="F88" s="96"/>
      <c r="G88" s="96"/>
      <c r="H88" s="96"/>
      <c r="I88" s="93"/>
      <c r="J88" s="94"/>
      <c r="K88" s="313">
        <v>0.05</v>
      </c>
      <c r="L88" s="851">
        <f>N82*K88</f>
        <v>1030.2302324957204</v>
      </c>
      <c r="M88" s="852"/>
      <c r="N88" s="57"/>
    </row>
    <row r="89" spans="1:14" ht="15" thickBot="1">
      <c r="B89" s="97" t="s">
        <v>1058</v>
      </c>
      <c r="C89" s="98"/>
      <c r="D89" s="98"/>
      <c r="E89" s="98"/>
      <c r="F89" s="98"/>
      <c r="G89" s="98"/>
      <c r="H89" s="98"/>
      <c r="I89" s="99"/>
      <c r="J89" s="100"/>
      <c r="K89" s="314">
        <v>0.05</v>
      </c>
      <c r="L89" s="853">
        <f>N82*K89</f>
        <v>1030.2302324957204</v>
      </c>
      <c r="M89" s="854"/>
      <c r="N89" s="57"/>
    </row>
    <row r="90" spans="1:14" ht="15" thickBot="1">
      <c r="B90" s="816" t="s">
        <v>1037</v>
      </c>
      <c r="C90" s="817"/>
      <c r="D90" s="817"/>
      <c r="E90" s="817"/>
      <c r="F90" s="817"/>
      <c r="G90" s="817"/>
      <c r="H90" s="817"/>
      <c r="I90" s="817"/>
      <c r="J90" s="817"/>
      <c r="K90" s="817"/>
      <c r="L90" s="817"/>
      <c r="M90" s="818"/>
      <c r="N90" s="58">
        <f>L87+L88+L89</f>
        <v>6181.3813949743217</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26785.986044888727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1687</v>
      </c>
      <c r="B36" s="865" t="str">
        <f>VLOOKUP(A36,EQUIPOS!A6:D154,3,FALSE)</f>
        <v>Derretidora de asfalto (crafco o similar)</v>
      </c>
      <c r="C36" s="866"/>
      <c r="D36" s="866"/>
      <c r="E36" s="866"/>
      <c r="F36" s="866"/>
      <c r="G36" s="866"/>
      <c r="H36" s="867"/>
      <c r="I36" s="276"/>
      <c r="J36" s="277"/>
      <c r="K36" s="278">
        <f>VLOOKUP(A36,EQUIPOS!A6:D163,4,FALSE)</f>
        <v>2001.2447649296573</v>
      </c>
      <c r="L36" s="279"/>
      <c r="M36" s="280">
        <v>60</v>
      </c>
      <c r="N36" s="281">
        <f>K36/M36</f>
        <v>33.35407941549429</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62285.982825986452</v>
      </c>
      <c r="L37" s="279"/>
      <c r="M37" s="280">
        <v>60</v>
      </c>
      <c r="N37" s="281">
        <f>K37/M37</f>
        <v>1038.0997137664408</v>
      </c>
    </row>
    <row r="38" spans="1:14">
      <c r="A38" t="s">
        <v>138</v>
      </c>
      <c r="B38" s="865" t="str">
        <f>VLOOKUP(A38,EQUIPOS!A8:D154,3,FALSE)</f>
        <v>Camioneta D-300</v>
      </c>
      <c r="C38" s="866"/>
      <c r="D38" s="866"/>
      <c r="E38" s="866"/>
      <c r="F38" s="866"/>
      <c r="G38" s="866"/>
      <c r="H38" s="867"/>
      <c r="I38" s="276"/>
      <c r="J38" s="277"/>
      <c r="K38" s="278">
        <f>VLOOKUP(A38,EQUIPOS!A8:D165,4,FALSE)</f>
        <v>51602.720960912047</v>
      </c>
      <c r="L38" s="279"/>
      <c r="M38" s="280">
        <v>60</v>
      </c>
      <c r="N38" s="281">
        <f>K38/M38</f>
        <v>860.04534934853416</v>
      </c>
    </row>
    <row r="39" spans="1:14">
      <c r="B39" s="865"/>
      <c r="C39" s="866"/>
      <c r="D39" s="866"/>
      <c r="E39" s="866"/>
      <c r="F39" s="866"/>
      <c r="G39" s="866"/>
      <c r="H39" s="867"/>
      <c r="I39" s="276"/>
      <c r="J39" s="277"/>
      <c r="K39" s="278"/>
      <c r="L39" s="279"/>
      <c r="M39" s="280"/>
      <c r="N39" s="281"/>
    </row>
    <row r="40" spans="1:14">
      <c r="B40" s="865"/>
      <c r="C40" s="866"/>
      <c r="D40" s="866"/>
      <c r="E40" s="866"/>
      <c r="F40" s="866"/>
      <c r="G40" s="866"/>
      <c r="H40" s="867"/>
      <c r="I40" s="276"/>
      <c r="J40" s="277"/>
      <c r="K40" s="278"/>
      <c r="L40" s="279"/>
      <c r="M40" s="280"/>
      <c r="N40" s="281"/>
    </row>
    <row r="41" spans="1:14">
      <c r="B41" s="865"/>
      <c r="C41" s="866"/>
      <c r="D41" s="866"/>
      <c r="E41" s="866"/>
      <c r="F41" s="866"/>
      <c r="G41" s="866"/>
      <c r="H41" s="867"/>
      <c r="I41" s="276"/>
      <c r="J41" s="277"/>
      <c r="K41" s="278"/>
      <c r="L41" s="279"/>
      <c r="M41" s="280"/>
      <c r="N41" s="281"/>
    </row>
    <row r="42" spans="1:14">
      <c r="B42" s="865"/>
      <c r="C42" s="866"/>
      <c r="D42" s="866"/>
      <c r="E42" s="866"/>
      <c r="F42" s="866"/>
      <c r="G42" s="866"/>
      <c r="H42" s="867"/>
      <c r="I42" s="276"/>
      <c r="J42" s="277"/>
      <c r="K42" s="278"/>
      <c r="L42" s="279"/>
      <c r="M42" s="280"/>
      <c r="N42" s="281"/>
    </row>
    <row r="43" spans="1:14">
      <c r="B43" s="865"/>
      <c r="C43" s="866"/>
      <c r="D43" s="866"/>
      <c r="E43" s="866"/>
      <c r="F43" s="866"/>
      <c r="G43" s="866"/>
      <c r="H43" s="867"/>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0.05</v>
      </c>
      <c r="N46" s="353">
        <f>N80*M46</f>
        <v>21.278002169208335</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1952.7771446996776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1881.1877516260731</v>
      </c>
      <c r="N53" s="281">
        <f>K53*M53</f>
        <v>225.74253019512878</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225.74253019512878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B63" s="52"/>
      <c r="C63" s="326"/>
      <c r="D63" s="326"/>
      <c r="E63" s="326"/>
      <c r="F63" s="326"/>
      <c r="G63" s="326"/>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425.56004338416665</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2604.0797182789729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520.81594365579463</v>
      </c>
      <c r="M87" s="852"/>
      <c r="N87" s="57"/>
    </row>
    <row r="88" spans="1:14">
      <c r="B88" s="95" t="s">
        <v>1057</v>
      </c>
      <c r="C88" s="96"/>
      <c r="D88" s="96"/>
      <c r="E88" s="96"/>
      <c r="F88" s="96"/>
      <c r="G88" s="96"/>
      <c r="H88" s="96"/>
      <c r="I88" s="93"/>
      <c r="J88" s="94"/>
      <c r="K88" s="313">
        <v>0.05</v>
      </c>
      <c r="L88" s="851">
        <f>N82*K88</f>
        <v>130.20398591394866</v>
      </c>
      <c r="M88" s="852"/>
      <c r="N88" s="57"/>
    </row>
    <row r="89" spans="1:14" ht="15" thickBot="1">
      <c r="B89" s="97" t="s">
        <v>1058</v>
      </c>
      <c r="C89" s="98"/>
      <c r="D89" s="98"/>
      <c r="E89" s="98"/>
      <c r="F89" s="98"/>
      <c r="G89" s="98"/>
      <c r="H89" s="98"/>
      <c r="I89" s="99"/>
      <c r="J89" s="100"/>
      <c r="K89" s="314">
        <v>0.05</v>
      </c>
      <c r="L89" s="853">
        <f>N82*K89</f>
        <v>130.20398591394866</v>
      </c>
      <c r="M89" s="854"/>
      <c r="N89" s="57"/>
    </row>
    <row r="90" spans="1:14" ht="15" thickBot="1">
      <c r="B90" s="816" t="s">
        <v>1037</v>
      </c>
      <c r="C90" s="817"/>
      <c r="D90" s="817"/>
      <c r="E90" s="817"/>
      <c r="F90" s="817"/>
      <c r="G90" s="817"/>
      <c r="H90" s="817"/>
      <c r="I90" s="817"/>
      <c r="J90" s="817"/>
      <c r="K90" s="817"/>
      <c r="L90" s="817"/>
      <c r="M90" s="818"/>
      <c r="N90" s="58">
        <f>L87+L88+L89</f>
        <v>781.22391548369183</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3385.3036337626645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1687</v>
      </c>
      <c r="B36" s="865" t="str">
        <f>VLOOKUP(A36,EQUIPOS!A6:D154,3,FALSE)</f>
        <v>Derretidora de asfalto (crafco o similar)</v>
      </c>
      <c r="C36" s="866"/>
      <c r="D36" s="866"/>
      <c r="E36" s="866"/>
      <c r="F36" s="866"/>
      <c r="G36" s="866"/>
      <c r="H36" s="867"/>
      <c r="I36" s="276"/>
      <c r="J36" s="277"/>
      <c r="K36" s="278">
        <f>VLOOKUP(A36,EQUIPOS!A6:D163,4,FALSE)</f>
        <v>2001.2447649296573</v>
      </c>
      <c r="L36" s="279"/>
      <c r="M36" s="280">
        <v>60</v>
      </c>
      <c r="N36" s="281">
        <f t="shared" ref="N36:N39" si="0">K36/M36</f>
        <v>33.35407941549429</v>
      </c>
    </row>
    <row r="37" spans="1:14">
      <c r="A37" s="119" t="s">
        <v>324</v>
      </c>
      <c r="B37" s="865" t="str">
        <f>VLOOKUP(A37,EQUIPOS!A7:D154,3,FALSE)</f>
        <v xml:space="preserve">Ruteadora </v>
      </c>
      <c r="C37" s="866"/>
      <c r="D37" s="866"/>
      <c r="E37" s="866"/>
      <c r="F37" s="866"/>
      <c r="G37" s="866"/>
      <c r="H37" s="867"/>
      <c r="I37" s="276"/>
      <c r="J37" s="277"/>
      <c r="K37" s="278">
        <f>VLOOKUP(A37,EQUIPOS!A7:D164,4,FALSE)</f>
        <v>3387.1136189359559</v>
      </c>
      <c r="L37" s="279"/>
      <c r="M37" s="280">
        <v>60</v>
      </c>
      <c r="N37" s="281">
        <f t="shared" si="0"/>
        <v>56.451893648932597</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62285.982825986452</v>
      </c>
      <c r="L38" s="279"/>
      <c r="M38" s="280">
        <v>60</v>
      </c>
      <c r="N38" s="281">
        <f t="shared" si="0"/>
        <v>1038.0997137664408</v>
      </c>
    </row>
    <row r="39" spans="1:14">
      <c r="A39" t="s">
        <v>138</v>
      </c>
      <c r="B39" s="865" t="str">
        <f>VLOOKUP(A39,EQUIPOS!A9:D154,3,FALSE)</f>
        <v>Camioneta D-300</v>
      </c>
      <c r="C39" s="866"/>
      <c r="D39" s="866"/>
      <c r="E39" s="866"/>
      <c r="F39" s="866"/>
      <c r="G39" s="866"/>
      <c r="H39" s="867"/>
      <c r="I39" s="276"/>
      <c r="J39" s="277"/>
      <c r="K39" s="278">
        <f>VLOOKUP(A39,EQUIPOS!A9:D166,4,FALSE)</f>
        <v>51602.720960912047</v>
      </c>
      <c r="L39" s="279"/>
      <c r="M39" s="280">
        <v>60</v>
      </c>
      <c r="N39" s="281">
        <f t="shared" si="0"/>
        <v>860.04534934853416</v>
      </c>
    </row>
    <row r="40" spans="1:14">
      <c r="B40" s="865"/>
      <c r="C40" s="866"/>
      <c r="D40" s="866"/>
      <c r="E40" s="866"/>
      <c r="F40" s="866"/>
      <c r="G40" s="866"/>
      <c r="H40" s="867"/>
      <c r="I40" s="276"/>
      <c r="J40" s="277"/>
      <c r="K40" s="278"/>
      <c r="L40" s="279"/>
      <c r="M40" s="280"/>
      <c r="N40" s="281"/>
    </row>
    <row r="41" spans="1:14">
      <c r="B41" s="865"/>
      <c r="C41" s="866"/>
      <c r="D41" s="866"/>
      <c r="E41" s="866"/>
      <c r="F41" s="866"/>
      <c r="G41" s="866"/>
      <c r="H41" s="867"/>
      <c r="I41" s="276"/>
      <c r="J41" s="277"/>
      <c r="K41" s="278"/>
      <c r="L41" s="279"/>
      <c r="M41" s="280"/>
      <c r="N41" s="281"/>
    </row>
    <row r="42" spans="1:14">
      <c r="B42" s="865"/>
      <c r="C42" s="866"/>
      <c r="D42" s="866"/>
      <c r="E42" s="866"/>
      <c r="F42" s="866"/>
      <c r="G42" s="866"/>
      <c r="H42" s="867"/>
      <c r="I42" s="276"/>
      <c r="J42" s="277"/>
      <c r="K42" s="278"/>
      <c r="L42" s="279"/>
      <c r="M42" s="280"/>
      <c r="N42" s="281"/>
    </row>
    <row r="43" spans="1:14">
      <c r="B43" s="865"/>
      <c r="C43" s="866"/>
      <c r="D43" s="866"/>
      <c r="E43" s="866"/>
      <c r="F43" s="866"/>
      <c r="G43" s="866"/>
      <c r="H43" s="867"/>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0.05</v>
      </c>
      <c r="N46" s="353">
        <f>N84*M46</f>
        <v>21.278002169208335</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2009.2290383486102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51478.256493380686</v>
      </c>
      <c r="N53" s="281">
        <f t="shared" ref="N53:N54" si="1">K53*M53</f>
        <v>360.34779545366479</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1881.1877516260731</v>
      </c>
      <c r="N54" s="281">
        <f t="shared" si="1"/>
        <v>225.74253019512878</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 thickBot="1">
      <c r="B61" s="898"/>
      <c r="C61" s="899"/>
      <c r="D61" s="899"/>
      <c r="E61" s="899"/>
      <c r="F61" s="899"/>
      <c r="G61" s="899"/>
      <c r="H61" s="899"/>
      <c r="I61" s="869"/>
      <c r="J61" s="48"/>
      <c r="K61" s="50"/>
      <c r="L61" s="900"/>
      <c r="M61" s="901"/>
      <c r="N61" s="51"/>
    </row>
    <row r="62" spans="1:14" ht="15" thickBot="1">
      <c r="B62" s="816" t="s">
        <v>1037</v>
      </c>
      <c r="C62" s="817"/>
      <c r="D62" s="817"/>
      <c r="E62" s="817"/>
      <c r="F62" s="817"/>
      <c r="G62" s="817"/>
      <c r="H62" s="817"/>
      <c r="I62" s="817"/>
      <c r="J62" s="817"/>
      <c r="K62" s="817"/>
      <c r="L62" s="817"/>
      <c r="M62" s="818"/>
      <c r="N62" s="403">
        <f>SUM(N53:N61)</f>
        <v>586.09032564879362</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2" t="s">
        <v>1041</v>
      </c>
      <c r="C66" s="323"/>
      <c r="D66" s="323"/>
      <c r="E66" s="323"/>
      <c r="F66" s="323"/>
      <c r="G66" s="323"/>
      <c r="H66" s="79" t="s">
        <v>1029</v>
      </c>
      <c r="I66" s="80" t="s">
        <v>1042</v>
      </c>
      <c r="J66" s="81" t="s">
        <v>1043</v>
      </c>
      <c r="K66" s="79" t="s">
        <v>1044</v>
      </c>
      <c r="L66" s="902" t="s">
        <v>1045</v>
      </c>
      <c r="M66" s="881"/>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903">
        <f>VLOOKUP(A67,TRANSPORTE!A6:D120,4,FALSE)</f>
        <v>720.65424911025718</v>
      </c>
      <c r="M67" s="904"/>
      <c r="N67" s="296">
        <f>L67*K67</f>
        <v>5.0445797437718003</v>
      </c>
    </row>
    <row r="68" spans="1:15">
      <c r="B68" s="52"/>
      <c r="C68" s="53"/>
      <c r="D68" s="53"/>
      <c r="E68" s="53"/>
      <c r="F68" s="53"/>
      <c r="G68" s="53"/>
      <c r="H68" s="320"/>
      <c r="I68" s="288"/>
      <c r="J68" s="295"/>
      <c r="K68" s="288"/>
      <c r="L68" s="903"/>
      <c r="M68" s="904"/>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 thickBot="1">
      <c r="B72" s="456"/>
      <c r="C72" s="457"/>
      <c r="D72" s="457"/>
      <c r="E72" s="457"/>
      <c r="F72" s="457"/>
      <c r="G72" s="457"/>
      <c r="H72" s="54"/>
      <c r="I72" s="132"/>
      <c r="J72" s="132"/>
      <c r="K72" s="132"/>
      <c r="L72" s="894"/>
      <c r="M72" s="895"/>
      <c r="N72" s="133"/>
    </row>
    <row r="73" spans="1:15" ht="15" thickBot="1">
      <c r="B73" s="905" t="s">
        <v>1037</v>
      </c>
      <c r="C73" s="859"/>
      <c r="D73" s="859"/>
      <c r="E73" s="859"/>
      <c r="F73" s="859"/>
      <c r="G73" s="859"/>
      <c r="H73" s="859"/>
      <c r="I73" s="859"/>
      <c r="J73" s="859"/>
      <c r="K73" s="859"/>
      <c r="L73" s="859"/>
      <c r="M73" s="860"/>
      <c r="N73" s="110">
        <f>N67+N68+N69+N70+N71</f>
        <v>5.0445797437718003</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55" t="s">
        <v>1047</v>
      </c>
      <c r="C77" s="856"/>
      <c r="D77" s="856"/>
      <c r="E77" s="856"/>
      <c r="F77" s="856"/>
      <c r="G77" s="856"/>
      <c r="H77" s="856"/>
      <c r="I77" s="79" t="s">
        <v>1048</v>
      </c>
      <c r="J77" s="81" t="s">
        <v>1494</v>
      </c>
      <c r="K77" s="80" t="s">
        <v>1050</v>
      </c>
      <c r="L77" s="857" t="s">
        <v>1034</v>
      </c>
      <c r="M77" s="858"/>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 thickBot="1">
      <c r="B83" s="892"/>
      <c r="C83" s="893"/>
      <c r="D83" s="893"/>
      <c r="E83" s="893"/>
      <c r="F83" s="893"/>
      <c r="G83" s="893"/>
      <c r="H83" s="893"/>
      <c r="I83" s="132"/>
      <c r="J83" s="132"/>
      <c r="K83" s="132"/>
      <c r="L83" s="906"/>
      <c r="M83" s="906"/>
      <c r="N83" s="51"/>
    </row>
    <row r="84" spans="1:14" ht="15" thickBot="1">
      <c r="B84" s="905" t="s">
        <v>1037</v>
      </c>
      <c r="C84" s="859"/>
      <c r="D84" s="859"/>
      <c r="E84" s="859"/>
      <c r="F84" s="859"/>
      <c r="G84" s="859"/>
      <c r="H84" s="859"/>
      <c r="I84" s="859"/>
      <c r="J84" s="859"/>
      <c r="K84" s="859"/>
      <c r="L84" s="859"/>
      <c r="M84" s="860"/>
      <c r="N84" s="310">
        <f>SUM(N78:N83)</f>
        <v>425.56004338416665</v>
      </c>
    </row>
    <row r="85" spans="1:14" ht="15" thickBot="1">
      <c r="B85" s="39"/>
      <c r="C85" s="40"/>
      <c r="D85" s="40"/>
      <c r="E85" s="40"/>
      <c r="F85" s="40"/>
      <c r="G85" s="40"/>
      <c r="H85" s="40"/>
      <c r="I85" s="40"/>
      <c r="J85" s="40"/>
      <c r="K85" s="40"/>
      <c r="L85" s="40"/>
      <c r="M85" s="40"/>
      <c r="N85" s="41"/>
    </row>
    <row r="86" spans="1:14" ht="15" thickBot="1">
      <c r="B86" s="816" t="s">
        <v>1051</v>
      </c>
      <c r="C86" s="817"/>
      <c r="D86" s="817"/>
      <c r="E86" s="817"/>
      <c r="F86" s="817"/>
      <c r="G86" s="817"/>
      <c r="H86" s="817"/>
      <c r="I86" s="817"/>
      <c r="J86" s="817"/>
      <c r="K86" s="817"/>
      <c r="L86" s="817"/>
      <c r="M86" s="818"/>
      <c r="N86" s="105">
        <f>N48+N62+N73+N84</f>
        <v>3025.9239871253421</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61" t="s">
        <v>1053</v>
      </c>
      <c r="C90" s="862"/>
      <c r="D90" s="862"/>
      <c r="E90" s="862"/>
      <c r="F90" s="862"/>
      <c r="G90" s="862"/>
      <c r="H90" s="862"/>
      <c r="I90" s="323"/>
      <c r="J90" s="343"/>
      <c r="K90" s="311" t="s">
        <v>1054</v>
      </c>
      <c r="L90" s="863" t="s">
        <v>1055</v>
      </c>
      <c r="M90" s="864"/>
      <c r="N90" s="312"/>
    </row>
    <row r="91" spans="1:14">
      <c r="B91" s="849" t="s">
        <v>1056</v>
      </c>
      <c r="C91" s="850"/>
      <c r="D91" s="850"/>
      <c r="E91" s="850"/>
      <c r="F91" s="850"/>
      <c r="G91" s="850"/>
      <c r="H91" s="850"/>
      <c r="I91" s="93"/>
      <c r="J91" s="94"/>
      <c r="K91" s="313">
        <v>0.2</v>
      </c>
      <c r="L91" s="851">
        <f>N86*K91</f>
        <v>605.1847974250685</v>
      </c>
      <c r="M91" s="852"/>
      <c r="N91" s="57"/>
    </row>
    <row r="92" spans="1:14">
      <c r="B92" s="95" t="s">
        <v>1057</v>
      </c>
      <c r="C92" s="96"/>
      <c r="D92" s="96"/>
      <c r="E92" s="96"/>
      <c r="F92" s="96"/>
      <c r="G92" s="96"/>
      <c r="H92" s="96"/>
      <c r="I92" s="93"/>
      <c r="J92" s="94"/>
      <c r="K92" s="313">
        <v>0.05</v>
      </c>
      <c r="L92" s="851">
        <f>N86*K92</f>
        <v>151.29619935626712</v>
      </c>
      <c r="M92" s="852"/>
      <c r="N92" s="57"/>
    </row>
    <row r="93" spans="1:14" ht="15" thickBot="1">
      <c r="B93" s="97" t="s">
        <v>1058</v>
      </c>
      <c r="C93" s="98"/>
      <c r="D93" s="98"/>
      <c r="E93" s="98"/>
      <c r="F93" s="98"/>
      <c r="G93" s="98"/>
      <c r="H93" s="98"/>
      <c r="I93" s="99"/>
      <c r="J93" s="100"/>
      <c r="K93" s="314">
        <v>0.05</v>
      </c>
      <c r="L93" s="853">
        <f>N86*K93</f>
        <v>151.29619935626712</v>
      </c>
      <c r="M93" s="854"/>
      <c r="N93" s="57"/>
    </row>
    <row r="94" spans="1:14" ht="15" thickBot="1">
      <c r="B94" s="816" t="s">
        <v>1037</v>
      </c>
      <c r="C94" s="817"/>
      <c r="D94" s="817"/>
      <c r="E94" s="817"/>
      <c r="F94" s="817"/>
      <c r="G94" s="817"/>
      <c r="H94" s="817"/>
      <c r="I94" s="817"/>
      <c r="J94" s="817"/>
      <c r="K94" s="817"/>
      <c r="L94" s="817"/>
      <c r="M94" s="818"/>
      <c r="N94" s="58">
        <f>L91+L92+L93</f>
        <v>907.7771961376028</v>
      </c>
    </row>
    <row r="95" spans="1:14" ht="15" thickBot="1">
      <c r="B95" s="39"/>
      <c r="C95" s="40"/>
      <c r="D95" s="40"/>
      <c r="E95" s="40"/>
      <c r="F95" s="40"/>
      <c r="G95" s="40"/>
      <c r="H95" s="40"/>
      <c r="I95" s="40"/>
      <c r="J95" s="40"/>
      <c r="K95" s="40"/>
      <c r="L95" s="40"/>
      <c r="M95" s="40"/>
      <c r="N95" s="41"/>
    </row>
    <row r="96" spans="1:14" ht="15" thickBot="1">
      <c r="A96" t="s">
        <v>2122</v>
      </c>
      <c r="B96" s="816" t="s">
        <v>1059</v>
      </c>
      <c r="C96" s="817"/>
      <c r="D96" s="817"/>
      <c r="E96" s="817"/>
      <c r="F96" s="817"/>
      <c r="G96" s="817"/>
      <c r="H96" s="817"/>
      <c r="I96" s="817"/>
      <c r="J96" s="817"/>
      <c r="K96" s="817"/>
      <c r="L96" s="817"/>
      <c r="M96" s="818"/>
      <c r="N96" s="196">
        <f>N86+N94</f>
        <v>3933.7011832629451</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19" t="s">
        <v>2324</v>
      </c>
      <c r="C113" s="820"/>
      <c r="D113" s="820"/>
      <c r="E113" s="820"/>
      <c r="F113" s="820"/>
      <c r="G113" s="820"/>
      <c r="H113" s="820"/>
      <c r="I113" s="820"/>
      <c r="J113" s="820"/>
      <c r="K113" s="820"/>
      <c r="L113" s="820"/>
      <c r="M113" s="820"/>
      <c r="N113" s="821"/>
    </row>
    <row r="114" spans="2:14" ht="15" customHeight="1">
      <c r="B114" s="819"/>
      <c r="C114" s="820"/>
      <c r="D114" s="820"/>
      <c r="E114" s="820"/>
      <c r="F114" s="820"/>
      <c r="G114" s="820"/>
      <c r="H114" s="820"/>
      <c r="I114" s="820"/>
      <c r="J114" s="820"/>
      <c r="K114" s="820"/>
      <c r="L114" s="820"/>
      <c r="M114" s="820"/>
      <c r="N114" s="821"/>
    </row>
    <row r="115" spans="2:14" ht="30" customHeight="1">
      <c r="B115" s="822" t="s">
        <v>2325</v>
      </c>
      <c r="C115" s="823"/>
      <c r="D115" s="823"/>
      <c r="E115" s="823"/>
      <c r="F115" s="823"/>
      <c r="G115" s="823"/>
      <c r="H115" s="823"/>
      <c r="I115" s="823"/>
      <c r="J115" s="823"/>
      <c r="K115" s="823"/>
      <c r="L115" s="823"/>
      <c r="M115" s="823"/>
      <c r="N115" s="824"/>
    </row>
    <row r="116" spans="2:14">
      <c r="B116" s="822"/>
      <c r="C116" s="823"/>
      <c r="D116" s="823"/>
      <c r="E116" s="823"/>
      <c r="F116" s="823"/>
      <c r="G116" s="823"/>
      <c r="H116" s="823"/>
      <c r="I116" s="823"/>
      <c r="J116" s="823"/>
      <c r="K116" s="823"/>
      <c r="L116" s="823"/>
      <c r="M116" s="823"/>
      <c r="N116" s="824"/>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2"/>
      <c r="K126" s="882"/>
      <c r="L126" s="882"/>
      <c r="M126" s="882"/>
      <c r="N126" s="883"/>
    </row>
    <row r="127" spans="2:14" ht="15" thickBot="1">
      <c r="B127" s="270" t="s">
        <v>2327</v>
      </c>
      <c r="C127" s="402"/>
      <c r="D127" s="402"/>
      <c r="E127" s="63"/>
      <c r="F127" s="63"/>
      <c r="G127" s="63"/>
      <c r="H127" s="63"/>
      <c r="I127" s="63"/>
      <c r="J127" s="884"/>
      <c r="K127" s="884"/>
      <c r="L127" s="884"/>
      <c r="M127" s="884"/>
      <c r="N127" s="885"/>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2606.3309214925598</v>
      </c>
      <c r="L36" s="279"/>
      <c r="M36" s="280">
        <v>6.25</v>
      </c>
      <c r="N36" s="281">
        <f t="shared" ref="N36:N41" si="0">K36/M36</f>
        <v>417.01294743880959</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62285.982825986452</v>
      </c>
      <c r="L37" s="279"/>
      <c r="M37" s="280">
        <v>50</v>
      </c>
      <c r="N37" s="281">
        <f t="shared" si="0"/>
        <v>1245.7196565197291</v>
      </c>
    </row>
    <row r="38" spans="1:14">
      <c r="A38" t="s">
        <v>184</v>
      </c>
      <c r="B38" s="865" t="str">
        <f>VLOOKUP(A38,EQUIPOS!A8:D154,3,FALSE)</f>
        <v>Cortadora de pavimento, Máxima profundidad de corte: 160 mm. Capacidad de disco: desde 12´´ hasta 18´´ de diámetro. Peso operacional: 135 kg, 13.5 hp de potencia</v>
      </c>
      <c r="C38" s="866"/>
      <c r="D38" s="866"/>
      <c r="E38" s="866"/>
      <c r="F38" s="866"/>
      <c r="G38" s="866"/>
      <c r="H38" s="867"/>
      <c r="I38" s="276"/>
      <c r="J38" s="277"/>
      <c r="K38" s="278">
        <f>VLOOKUP(A38,EQUIPOS!A8:D165,4,FALSE)</f>
        <v>20577.167650729451</v>
      </c>
      <c r="L38" s="279"/>
      <c r="M38" s="280">
        <v>3.75</v>
      </c>
      <c r="N38" s="281">
        <f t="shared" si="0"/>
        <v>5487.2447068611864</v>
      </c>
    </row>
    <row r="39" spans="1:14">
      <c r="A39" t="s">
        <v>228</v>
      </c>
      <c r="B39" s="865" t="str">
        <f>VLOOKUP(A39,EQUIPOS!A9:D154,3,FALSE)</f>
        <v xml:space="preserve">Formaleta metálica (concreto hidráulico)
</v>
      </c>
      <c r="C39" s="866"/>
      <c r="D39" s="866"/>
      <c r="E39" s="866"/>
      <c r="F39" s="866"/>
      <c r="G39" s="866"/>
      <c r="H39" s="867"/>
      <c r="I39" s="276"/>
      <c r="J39" s="277"/>
      <c r="K39" s="278">
        <f>VLOOKUP(A39,EQUIPOS!A9:D166,4,FALSE)</f>
        <v>2671.7350646922678</v>
      </c>
      <c r="L39" s="279"/>
      <c r="M39" s="280">
        <v>6.25</v>
      </c>
      <c r="N39" s="281">
        <f t="shared" si="0"/>
        <v>427.47761035076286</v>
      </c>
    </row>
    <row r="40" spans="1:14">
      <c r="A40" t="s">
        <v>301</v>
      </c>
      <c r="B40" s="865" t="str">
        <f>VLOOKUP(A40,EQUIPOS!A10:D154,3,FALSE)</f>
        <v>Regla vibratoria, de longitud de 3 a 5 m, motor de 3600 rpm, potencia 6 HP</v>
      </c>
      <c r="C40" s="866"/>
      <c r="D40" s="866"/>
      <c r="E40" s="866"/>
      <c r="F40" s="866"/>
      <c r="G40" s="866"/>
      <c r="H40" s="867"/>
      <c r="I40" s="276"/>
      <c r="J40" s="277"/>
      <c r="K40" s="278">
        <f>VLOOKUP(A40,EQUIPOS!A10:D167,4,FALSE)</f>
        <v>5183.7528491002276</v>
      </c>
      <c r="L40" s="279"/>
      <c r="M40" s="280">
        <v>6.25</v>
      </c>
      <c r="N40" s="281">
        <f t="shared" si="0"/>
        <v>829.40045585603639</v>
      </c>
    </row>
    <row r="41" spans="1:14">
      <c r="A41" t="s">
        <v>363</v>
      </c>
      <c r="B41" s="865" t="str">
        <f>VLOOKUP(A41,EQUIPOS!A11:D155,3,FALSE)</f>
        <v>Vibrador de concreto, Motor de 3 hp a 18.000 rpm Mangueras de 4 mt</v>
      </c>
      <c r="C41" s="866"/>
      <c r="D41" s="866"/>
      <c r="E41" s="866"/>
      <c r="F41" s="866"/>
      <c r="G41" s="866"/>
      <c r="H41" s="867"/>
      <c r="I41" s="276"/>
      <c r="J41" s="277"/>
      <c r="K41" s="278">
        <f>VLOOKUP(A41,EQUIPOS!A11:D168,4,FALSE)</f>
        <v>7188.7136429576558</v>
      </c>
      <c r="L41" s="279"/>
      <c r="M41" s="280">
        <v>6.25</v>
      </c>
      <c r="N41" s="281">
        <f t="shared" si="0"/>
        <v>1150.1941828732249</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N83*M46</f>
        <v>919.20969370980004</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10476.259253609549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3030.9658323570093</v>
      </c>
      <c r="N53" s="281">
        <f>K53*M53</f>
        <v>18592.730221634429</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3349.0709685188676</v>
      </c>
      <c r="N54" s="281">
        <f>K54*M54</f>
        <v>1240.3966550069881</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679.58236764742685</v>
      </c>
      <c r="N55" s="281">
        <f>K55*M55</f>
        <v>755.09151960825204</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3654.7291776306333</v>
      </c>
      <c r="N56" s="281">
        <f>K56*M56</f>
        <v>4060.8101973673706</v>
      </c>
    </row>
    <row r="57" spans="1:14">
      <c r="A57" s="150" t="s">
        <v>849</v>
      </c>
      <c r="B57" s="898" t="str">
        <f>VLOOKUP(A57,MATERIALES!A7:D373,3,FALSE)</f>
        <v>Antisol blanco (presentación 20 kg)</v>
      </c>
      <c r="C57" s="899" t="e">
        <f>VLOOKUP(B57,MATERIALES!B7:E373,3,FALSE)</f>
        <v>#N/A</v>
      </c>
      <c r="D57" s="899" t="e">
        <f>VLOOKUP(C57,MATERIALES!C7:F373,3,FALSE)</f>
        <v>#N/A</v>
      </c>
      <c r="E57" s="899" t="e">
        <f>VLOOKUP(D57,MATERIALES!D7:G373,3,FALSE)</f>
        <v>#N/A</v>
      </c>
      <c r="F57" s="899" t="e">
        <f>VLOOKUP(E57,MATERIALES!E7:H373,3,FALSE)</f>
        <v>#N/A</v>
      </c>
      <c r="G57" s="899" t="e">
        <f>VLOOKUP(F57,MATERIALES!F7:I373,3,FALSE)</f>
        <v>#N/A</v>
      </c>
      <c r="H57" s="899" t="e">
        <f>VLOOKUP(G57,MATERIALES!G7:J373,3,FALSE)</f>
        <v>#N/A</v>
      </c>
      <c r="I57" s="899" t="e">
        <f>VLOOKUP(H57,MATERIALES!H7:K373,3,FALSE)</f>
        <v>#N/A</v>
      </c>
      <c r="J57" s="320" t="str">
        <f>VLOOKUP(A57,MATERIALES!A11:D649,2,FALSE)</f>
        <v>kg</v>
      </c>
      <c r="K57" s="50">
        <v>1.1200000000000001</v>
      </c>
      <c r="L57" s="903">
        <f>VLOOKUP(A57,MATERIALES!A4:D373,4,FALSE)</f>
        <v>4384.5674298185295</v>
      </c>
      <c r="M57" s="904"/>
      <c r="N57" s="281">
        <f>K57*L57</f>
        <v>4910.7155213967535</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337352.68953477335</v>
      </c>
      <c r="N58" s="281">
        <f>K58*M58</f>
        <v>340726.2164301211</v>
      </c>
    </row>
    <row r="59" spans="1:14">
      <c r="B59" s="325"/>
      <c r="C59" s="326"/>
      <c r="D59" s="326"/>
      <c r="E59" s="326"/>
      <c r="F59" s="326"/>
      <c r="G59" s="326"/>
      <c r="H59" s="326"/>
      <c r="I59" s="326"/>
      <c r="J59" s="50"/>
      <c r="K59" s="50"/>
      <c r="L59" s="327"/>
      <c r="M59" s="328"/>
      <c r="N59" s="51"/>
    </row>
    <row r="60" spans="1:14" ht="15" thickBot="1">
      <c r="B60" s="318"/>
      <c r="C60" s="319"/>
      <c r="D60" s="319"/>
      <c r="E60" s="319"/>
      <c r="F60" s="319"/>
      <c r="G60" s="319"/>
      <c r="H60" s="319"/>
      <c r="I60" s="319"/>
      <c r="J60" s="132"/>
      <c r="K60" s="132"/>
      <c r="L60" s="334"/>
      <c r="M60" s="333"/>
      <c r="N60" s="133"/>
    </row>
    <row r="61" spans="1:14" ht="15" thickBot="1">
      <c r="B61" s="816" t="s">
        <v>1037</v>
      </c>
      <c r="C61" s="817"/>
      <c r="D61" s="817"/>
      <c r="E61" s="817"/>
      <c r="F61" s="817"/>
      <c r="G61" s="817"/>
      <c r="H61" s="817"/>
      <c r="I61" s="817"/>
      <c r="J61" s="817"/>
      <c r="K61" s="817"/>
      <c r="L61" s="817"/>
      <c r="M61" s="818"/>
      <c r="N61" s="403">
        <f>SUM(N53:N60)</f>
        <v>370285.96054513491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2" t="s">
        <v>1045</v>
      </c>
      <c r="M65" s="881"/>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3">
        <f>VLOOKUP(A66,TRANSPORTE!A5:D117,4,FALSE)</f>
        <v>720.65424911025718</v>
      </c>
      <c r="M66" s="904"/>
      <c r="N66" s="296">
        <f>K66*L66</f>
        <v>727.86079160135978</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94"/>
      <c r="M71" s="895"/>
      <c r="N71" s="133"/>
    </row>
    <row r="72" spans="1:15" ht="15" thickBot="1">
      <c r="B72" s="905" t="s">
        <v>1037</v>
      </c>
      <c r="C72" s="859"/>
      <c r="D72" s="859"/>
      <c r="E72" s="859"/>
      <c r="F72" s="859"/>
      <c r="G72" s="859"/>
      <c r="H72" s="859"/>
      <c r="I72" s="859"/>
      <c r="J72" s="859"/>
      <c r="K72" s="859"/>
      <c r="L72" s="859"/>
      <c r="M72" s="860"/>
      <c r="N72" s="110">
        <f>N66+N67+N68+N69+N70</f>
        <v>727.86079160135978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5" t="s">
        <v>1047</v>
      </c>
      <c r="C76" s="856"/>
      <c r="D76" s="856"/>
      <c r="E76" s="856"/>
      <c r="F76" s="856"/>
      <c r="G76" s="856"/>
      <c r="H76" s="856"/>
      <c r="I76" s="79" t="s">
        <v>1048</v>
      </c>
      <c r="J76" s="81" t="s">
        <v>1494</v>
      </c>
      <c r="K76" s="80" t="s">
        <v>1050</v>
      </c>
      <c r="L76" s="857" t="s">
        <v>1034</v>
      </c>
      <c r="M76" s="858"/>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2"/>
      <c r="C82" s="893"/>
      <c r="D82" s="893"/>
      <c r="E82" s="893"/>
      <c r="F82" s="893"/>
      <c r="G82" s="893"/>
      <c r="H82" s="893"/>
      <c r="I82" s="132"/>
      <c r="J82" s="132"/>
      <c r="K82" s="132"/>
      <c r="L82" s="906"/>
      <c r="M82" s="906"/>
      <c r="N82" s="133"/>
    </row>
    <row r="83" spans="1:14" ht="15" thickBot="1">
      <c r="B83" s="905" t="s">
        <v>1037</v>
      </c>
      <c r="C83" s="859"/>
      <c r="D83" s="859"/>
      <c r="E83" s="859"/>
      <c r="F83" s="859"/>
      <c r="G83" s="859"/>
      <c r="H83" s="859"/>
      <c r="I83" s="859"/>
      <c r="J83" s="859"/>
      <c r="K83" s="859"/>
      <c r="L83" s="859"/>
      <c r="M83" s="860"/>
      <c r="N83" s="469">
        <f>SUM(N77:N82)</f>
        <v>9192.0969370980001</v>
      </c>
    </row>
    <row r="84" spans="1:14" ht="15" thickBot="1">
      <c r="B84" s="39"/>
      <c r="C84" s="40"/>
      <c r="D84" s="40"/>
      <c r="E84" s="40"/>
      <c r="F84" s="40"/>
      <c r="G84" s="40"/>
      <c r="H84" s="40"/>
      <c r="I84" s="40"/>
      <c r="J84" s="40"/>
      <c r="K84" s="40"/>
      <c r="L84" s="40"/>
      <c r="M84" s="40"/>
      <c r="N84" s="41"/>
    </row>
    <row r="85" spans="1:14" ht="15" thickBot="1">
      <c r="B85" s="816" t="s">
        <v>1051</v>
      </c>
      <c r="C85" s="817"/>
      <c r="D85" s="817"/>
      <c r="E85" s="817"/>
      <c r="F85" s="817"/>
      <c r="G85" s="817"/>
      <c r="H85" s="817"/>
      <c r="I85" s="817"/>
      <c r="J85" s="817"/>
      <c r="K85" s="817"/>
      <c r="L85" s="817"/>
      <c r="M85" s="818"/>
      <c r="N85" s="105">
        <f>N48+N61+N72+N83</f>
        <v>390682.17752744386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1" t="s">
        <v>1053</v>
      </c>
      <c r="C89" s="862"/>
      <c r="D89" s="862"/>
      <c r="E89" s="862"/>
      <c r="F89" s="862"/>
      <c r="G89" s="862"/>
      <c r="H89" s="862"/>
      <c r="I89" s="323"/>
      <c r="J89" s="343"/>
      <c r="K89" s="311" t="s">
        <v>1054</v>
      </c>
      <c r="L89" s="863" t="s">
        <v>1055</v>
      </c>
      <c r="M89" s="864"/>
      <c r="N89" s="312"/>
    </row>
    <row r="90" spans="1:14">
      <c r="B90" s="849" t="s">
        <v>1056</v>
      </c>
      <c r="C90" s="850"/>
      <c r="D90" s="850"/>
      <c r="E90" s="850"/>
      <c r="F90" s="850"/>
      <c r="G90" s="850"/>
      <c r="H90" s="850"/>
      <c r="I90" s="93"/>
      <c r="J90" s="94"/>
      <c r="K90" s="313">
        <v>0.2</v>
      </c>
      <c r="L90" s="851">
        <f>N85*K90</f>
        <v>78136.435505488771</v>
      </c>
      <c r="M90" s="852"/>
      <c r="N90" s="57"/>
    </row>
    <row r="91" spans="1:14">
      <c r="B91" s="95" t="s">
        <v>1057</v>
      </c>
      <c r="C91" s="96"/>
      <c r="D91" s="96"/>
      <c r="E91" s="96"/>
      <c r="F91" s="96"/>
      <c r="G91" s="96"/>
      <c r="H91" s="96"/>
      <c r="I91" s="93"/>
      <c r="J91" s="94"/>
      <c r="K91" s="313">
        <v>0.05</v>
      </c>
      <c r="L91" s="851">
        <f>N85*K91</f>
        <v>19534.108876372193</v>
      </c>
      <c r="M91" s="852"/>
      <c r="N91" s="57"/>
    </row>
    <row r="92" spans="1:14" ht="15" thickBot="1">
      <c r="B92" s="97" t="s">
        <v>1058</v>
      </c>
      <c r="C92" s="98"/>
      <c r="D92" s="98"/>
      <c r="E92" s="98"/>
      <c r="F92" s="98"/>
      <c r="G92" s="98"/>
      <c r="H92" s="98"/>
      <c r="I92" s="99"/>
      <c r="J92" s="100"/>
      <c r="K92" s="314">
        <v>0.05</v>
      </c>
      <c r="L92" s="853">
        <f>N85*K92</f>
        <v>19534.108876372193</v>
      </c>
      <c r="M92" s="854"/>
      <c r="N92" s="57"/>
    </row>
    <row r="93" spans="1:14" ht="15" thickBot="1">
      <c r="B93" s="816" t="s">
        <v>1037</v>
      </c>
      <c r="C93" s="817"/>
      <c r="D93" s="817"/>
      <c r="E93" s="817"/>
      <c r="F93" s="817"/>
      <c r="G93" s="817"/>
      <c r="H93" s="817"/>
      <c r="I93" s="817"/>
      <c r="J93" s="817"/>
      <c r="K93" s="817"/>
      <c r="L93" s="817"/>
      <c r="M93" s="818"/>
      <c r="N93" s="58">
        <f>L90+L91+L92</f>
        <v>117204.65325823316</v>
      </c>
    </row>
    <row r="94" spans="1:14" ht="15" thickBot="1">
      <c r="B94" s="39"/>
      <c r="C94" s="40"/>
      <c r="D94" s="40"/>
      <c r="E94" s="40"/>
      <c r="F94" s="40"/>
      <c r="G94" s="40"/>
      <c r="H94" s="40"/>
      <c r="I94" s="40"/>
      <c r="J94" s="40"/>
      <c r="K94" s="40"/>
      <c r="L94" s="40"/>
      <c r="M94" s="40"/>
      <c r="N94" s="41"/>
    </row>
    <row r="95" spans="1:14" ht="15" thickBot="1">
      <c r="A95" t="s">
        <v>2122</v>
      </c>
      <c r="B95" s="816" t="s">
        <v>1059</v>
      </c>
      <c r="C95" s="817"/>
      <c r="D95" s="817"/>
      <c r="E95" s="817"/>
      <c r="F95" s="817"/>
      <c r="G95" s="817"/>
      <c r="H95" s="817"/>
      <c r="I95" s="817"/>
      <c r="J95" s="817"/>
      <c r="K95" s="817"/>
      <c r="L95" s="817"/>
      <c r="M95" s="818"/>
      <c r="N95" s="196">
        <f>N85+N93</f>
        <v>507886.83078567701</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19" t="s">
        <v>2324</v>
      </c>
      <c r="C112" s="820"/>
      <c r="D112" s="820"/>
      <c r="E112" s="820"/>
      <c r="F112" s="820"/>
      <c r="G112" s="820"/>
      <c r="H112" s="820"/>
      <c r="I112" s="820"/>
      <c r="J112" s="820"/>
      <c r="K112" s="820"/>
      <c r="L112" s="820"/>
      <c r="M112" s="820"/>
      <c r="N112" s="821"/>
    </row>
    <row r="113" spans="2:14" ht="15" customHeight="1">
      <c r="B113" s="819"/>
      <c r="C113" s="820"/>
      <c r="D113" s="820"/>
      <c r="E113" s="820"/>
      <c r="F113" s="820"/>
      <c r="G113" s="820"/>
      <c r="H113" s="820"/>
      <c r="I113" s="820"/>
      <c r="J113" s="820"/>
      <c r="K113" s="820"/>
      <c r="L113" s="820"/>
      <c r="M113" s="820"/>
      <c r="N113" s="821"/>
    </row>
    <row r="114" spans="2:14" ht="30" customHeight="1">
      <c r="B114" s="822" t="s">
        <v>2325</v>
      </c>
      <c r="C114" s="823"/>
      <c r="D114" s="823"/>
      <c r="E114" s="823"/>
      <c r="F114" s="823"/>
      <c r="G114" s="823"/>
      <c r="H114" s="823"/>
      <c r="I114" s="823"/>
      <c r="J114" s="823"/>
      <c r="K114" s="823"/>
      <c r="L114" s="823"/>
      <c r="M114" s="823"/>
      <c r="N114" s="824"/>
    </row>
    <row r="115" spans="2:14">
      <c r="B115" s="822"/>
      <c r="C115" s="823"/>
      <c r="D115" s="823"/>
      <c r="E115" s="823"/>
      <c r="F115" s="823"/>
      <c r="G115" s="823"/>
      <c r="H115" s="823"/>
      <c r="I115" s="823"/>
      <c r="J115" s="823"/>
      <c r="K115" s="823"/>
      <c r="L115" s="823"/>
      <c r="M115" s="823"/>
      <c r="N115" s="82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2"/>
      <c r="K125" s="882"/>
      <c r="L125" s="882"/>
      <c r="M125" s="882"/>
      <c r="N125" s="883"/>
    </row>
    <row r="126" spans="2:14" ht="15.75" customHeight="1" thickBot="1">
      <c r="B126" s="270" t="s">
        <v>2327</v>
      </c>
      <c r="C126" s="402"/>
      <c r="D126" s="402"/>
      <c r="E126" s="63"/>
      <c r="F126" s="63"/>
      <c r="G126" s="63"/>
      <c r="H126" s="63"/>
      <c r="I126" s="63"/>
      <c r="J126" s="884"/>
      <c r="K126" s="884"/>
      <c r="L126" s="884"/>
      <c r="M126" s="884"/>
      <c r="N126" s="885"/>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2606.3309214925598</v>
      </c>
      <c r="L36" s="279"/>
      <c r="M36" s="280">
        <v>6.25</v>
      </c>
      <c r="N36" s="281">
        <f t="shared" ref="N36:N41" si="0">K36/M36</f>
        <v>417.01294743880959</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62285.982825986452</v>
      </c>
      <c r="L37" s="279"/>
      <c r="M37" s="280">
        <v>50</v>
      </c>
      <c r="N37" s="281">
        <f t="shared" si="0"/>
        <v>1245.7196565197291</v>
      </c>
    </row>
    <row r="38" spans="1:14">
      <c r="A38" t="s">
        <v>184</v>
      </c>
      <c r="B38" s="865" t="str">
        <f>VLOOKUP(A38,EQUIPOS!A8:D154,3,FALSE)</f>
        <v>Cortadora de pavimento, Máxima profundidad de corte: 160 mm. Capacidad de disco: desde 12´´ hasta 18´´ de diámetro. Peso operacional: 135 kg, 13.5 hp de potencia</v>
      </c>
      <c r="C38" s="866"/>
      <c r="D38" s="866"/>
      <c r="E38" s="866"/>
      <c r="F38" s="866"/>
      <c r="G38" s="866"/>
      <c r="H38" s="867"/>
      <c r="I38" s="276"/>
      <c r="J38" s="277"/>
      <c r="K38" s="278">
        <f>VLOOKUP(A38,EQUIPOS!A8:D165,4,FALSE)</f>
        <v>20577.167650729451</v>
      </c>
      <c r="L38" s="279"/>
      <c r="M38" s="280">
        <v>3.75</v>
      </c>
      <c r="N38" s="281">
        <f t="shared" si="0"/>
        <v>5487.2447068611864</v>
      </c>
    </row>
    <row r="39" spans="1:14">
      <c r="A39" t="s">
        <v>228</v>
      </c>
      <c r="B39" s="865" t="str">
        <f>VLOOKUP(A39,EQUIPOS!A9:D154,3,FALSE)</f>
        <v xml:space="preserve">Formaleta metálica (concreto hidráulico)
</v>
      </c>
      <c r="C39" s="866"/>
      <c r="D39" s="866"/>
      <c r="E39" s="866"/>
      <c r="F39" s="866"/>
      <c r="G39" s="866"/>
      <c r="H39" s="867"/>
      <c r="I39" s="276"/>
      <c r="J39" s="277"/>
      <c r="K39" s="278">
        <f>VLOOKUP(A39,EQUIPOS!A9:D166,4,FALSE)</f>
        <v>2671.7350646922678</v>
      </c>
      <c r="L39" s="279"/>
      <c r="M39" s="280">
        <v>6.25</v>
      </c>
      <c r="N39" s="281">
        <f t="shared" si="0"/>
        <v>427.47761035076286</v>
      </c>
    </row>
    <row r="40" spans="1:14">
      <c r="A40" t="s">
        <v>301</v>
      </c>
      <c r="B40" s="865" t="str">
        <f>VLOOKUP(A40,EQUIPOS!A10:D154,3,FALSE)</f>
        <v>Regla vibratoria, de longitud de 3 a 5 m, motor de 3600 rpm, potencia 6 HP</v>
      </c>
      <c r="C40" s="866"/>
      <c r="D40" s="866"/>
      <c r="E40" s="866"/>
      <c r="F40" s="866"/>
      <c r="G40" s="866"/>
      <c r="H40" s="867"/>
      <c r="I40" s="276"/>
      <c r="J40" s="277"/>
      <c r="K40" s="278">
        <f>VLOOKUP(A40,EQUIPOS!A10:D167,4,FALSE)</f>
        <v>5183.7528491002276</v>
      </c>
      <c r="L40" s="279"/>
      <c r="M40" s="280">
        <v>6.25</v>
      </c>
      <c r="N40" s="281">
        <f t="shared" si="0"/>
        <v>829.40045585603639</v>
      </c>
    </row>
    <row r="41" spans="1:14">
      <c r="A41" t="s">
        <v>363</v>
      </c>
      <c r="B41" s="865" t="str">
        <f>VLOOKUP(A41,EQUIPOS!A11:D155,3,FALSE)</f>
        <v>Vibrador de concreto, Motor de 3 hp a 18.000 rpm Mangueras de 4 mt</v>
      </c>
      <c r="C41" s="866"/>
      <c r="D41" s="866"/>
      <c r="E41" s="866"/>
      <c r="F41" s="866"/>
      <c r="G41" s="866"/>
      <c r="H41" s="867"/>
      <c r="I41" s="276"/>
      <c r="J41" s="277"/>
      <c r="K41" s="278">
        <f>VLOOKUP(A41,EQUIPOS!A11:D168,4,FALSE)</f>
        <v>7188.7136429576558</v>
      </c>
      <c r="L41" s="279"/>
      <c r="M41" s="280">
        <v>6.25</v>
      </c>
      <c r="N41" s="281">
        <f t="shared" si="0"/>
        <v>1150.1941828732249</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N83*M46</f>
        <v>919.20969370980004</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10476.259253609549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3030.9658323570093</v>
      </c>
      <c r="N53" s="281">
        <f>K53*M53</f>
        <v>18592.730221634429</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8187.0949102881932</v>
      </c>
      <c r="N54" s="281">
        <f>K54*M54</f>
        <v>9169.5462995227772</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3349.0709685188676</v>
      </c>
      <c r="N55" s="281">
        <f>K55*M55</f>
        <v>1240.3966550069881</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679.58236764742685</v>
      </c>
      <c r="N56" s="281">
        <f>K56*M56</f>
        <v>755.09151960825204</v>
      </c>
    </row>
    <row r="57" spans="1:14">
      <c r="A57" s="150" t="s">
        <v>684</v>
      </c>
      <c r="B57" s="898" t="str">
        <f>VLOOKUP(A57,MATERIALES!A7:D373,3,FALSE)</f>
        <v>Sello de silicona o sellador autonivelante</v>
      </c>
      <c r="C57" s="899" t="e">
        <f>VLOOKUP(B57,MATERIALES!B7:E373,3,FALSE)</f>
        <v>#N/A</v>
      </c>
      <c r="D57" s="899" t="e">
        <f>VLOOKUP(C57,MATERIALES!C7:F373,3,FALSE)</f>
        <v>#N/A</v>
      </c>
      <c r="E57" s="899" t="e">
        <f>VLOOKUP(D57,MATERIALES!D7:G373,3,FALSE)</f>
        <v>#N/A</v>
      </c>
      <c r="F57" s="899" t="e">
        <f>VLOOKUP(E57,MATERIALES!E7:H373,3,FALSE)</f>
        <v>#N/A</v>
      </c>
      <c r="G57" s="899" t="e">
        <f>VLOOKUP(F57,MATERIALES!F7:I373,3,FALSE)</f>
        <v>#N/A</v>
      </c>
      <c r="H57" s="899" t="e">
        <f>VLOOKUP(G57,MATERIALES!G7:J373,3,FALSE)</f>
        <v>#N/A</v>
      </c>
      <c r="I57" s="899" t="e">
        <f>VLOOKUP(H57,MATERIALES!H7:K373,3,FALSE)</f>
        <v>#N/A</v>
      </c>
      <c r="J57" s="320" t="s">
        <v>144</v>
      </c>
      <c r="K57" s="50">
        <v>1.1111111111111112</v>
      </c>
      <c r="L57" s="903">
        <f>VLOOKUP(A57,MATERIALES!A4:D373,4,FALSE)</f>
        <v>3654.7291776306333</v>
      </c>
      <c r="M57" s="904"/>
      <c r="N57" s="281">
        <f>K57*L57</f>
        <v>4060.8101973673706</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4384.5674298185295</v>
      </c>
      <c r="N58" s="281">
        <f>K58*M58</f>
        <v>4910.7155213967535</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337352.68953477335</v>
      </c>
      <c r="N59" s="281">
        <f>K59*M59</f>
        <v>340726.2164301211</v>
      </c>
    </row>
    <row r="60" spans="1:14" ht="15" thickBot="1">
      <c r="B60" s="318"/>
      <c r="C60" s="319"/>
      <c r="D60" s="319"/>
      <c r="E60" s="319"/>
      <c r="F60" s="319"/>
      <c r="G60" s="319"/>
      <c r="H60" s="319"/>
      <c r="I60" s="319"/>
      <c r="J60" s="132"/>
      <c r="K60" s="132"/>
      <c r="L60" s="334"/>
      <c r="M60" s="333"/>
      <c r="N60" s="133"/>
    </row>
    <row r="61" spans="1:14" ht="15" thickBot="1">
      <c r="B61" s="816" t="s">
        <v>1037</v>
      </c>
      <c r="C61" s="817"/>
      <c r="D61" s="817"/>
      <c r="E61" s="817"/>
      <c r="F61" s="817"/>
      <c r="G61" s="817"/>
      <c r="H61" s="817"/>
      <c r="I61" s="817"/>
      <c r="J61" s="817"/>
      <c r="K61" s="817"/>
      <c r="L61" s="817"/>
      <c r="M61" s="818"/>
      <c r="N61" s="403">
        <f>SUM(N53:N60)</f>
        <v>379455.50684465771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2" t="s">
        <v>1045</v>
      </c>
      <c r="M65" s="881"/>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3">
        <f>VLOOKUP(A66,TRANSPORTE!A5:D117,4,FALSE)</f>
        <v>720.65424911025718</v>
      </c>
      <c r="M66" s="904"/>
      <c r="N66" s="296">
        <f>K66*L66</f>
        <v>727.86079160135978</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94"/>
      <c r="M71" s="895"/>
      <c r="N71" s="133"/>
    </row>
    <row r="72" spans="1:15" ht="15" thickBot="1">
      <c r="B72" s="905" t="s">
        <v>1037</v>
      </c>
      <c r="C72" s="859"/>
      <c r="D72" s="859"/>
      <c r="E72" s="859"/>
      <c r="F72" s="859"/>
      <c r="G72" s="859"/>
      <c r="H72" s="859"/>
      <c r="I72" s="859"/>
      <c r="J72" s="859"/>
      <c r="K72" s="859"/>
      <c r="L72" s="859"/>
      <c r="M72" s="860"/>
      <c r="N72" s="110">
        <f>N66+N67+N68+N69+N70</f>
        <v>727.86079160135978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5" t="s">
        <v>1047</v>
      </c>
      <c r="C76" s="856"/>
      <c r="D76" s="856"/>
      <c r="E76" s="856"/>
      <c r="F76" s="856"/>
      <c r="G76" s="856"/>
      <c r="H76" s="856"/>
      <c r="I76" s="79" t="s">
        <v>1048</v>
      </c>
      <c r="J76" s="81" t="s">
        <v>1494</v>
      </c>
      <c r="K76" s="80" t="s">
        <v>1050</v>
      </c>
      <c r="L76" s="857" t="s">
        <v>1034</v>
      </c>
      <c r="M76" s="858"/>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2"/>
      <c r="C82" s="893"/>
      <c r="D82" s="893"/>
      <c r="E82" s="893"/>
      <c r="F82" s="893"/>
      <c r="G82" s="893"/>
      <c r="H82" s="893"/>
      <c r="I82" s="132"/>
      <c r="J82" s="132"/>
      <c r="K82" s="132"/>
      <c r="L82" s="906"/>
      <c r="M82" s="906"/>
      <c r="N82" s="51"/>
    </row>
    <row r="83" spans="1:14" ht="15" thickBot="1">
      <c r="B83" s="905" t="s">
        <v>1037</v>
      </c>
      <c r="C83" s="859"/>
      <c r="D83" s="859"/>
      <c r="E83" s="859"/>
      <c r="F83" s="859"/>
      <c r="G83" s="859"/>
      <c r="H83" s="859"/>
      <c r="I83" s="859"/>
      <c r="J83" s="859"/>
      <c r="K83" s="859"/>
      <c r="L83" s="859"/>
      <c r="M83" s="860"/>
      <c r="N83" s="310">
        <f>SUM(N77:N82)</f>
        <v>9192.0969370980001</v>
      </c>
    </row>
    <row r="84" spans="1:14" ht="15" thickBot="1">
      <c r="B84" s="39"/>
      <c r="C84" s="40"/>
      <c r="D84" s="40"/>
      <c r="E84" s="40"/>
      <c r="F84" s="40"/>
      <c r="G84" s="40"/>
      <c r="H84" s="40"/>
      <c r="I84" s="40"/>
      <c r="J84" s="40"/>
      <c r="K84" s="40"/>
      <c r="L84" s="40"/>
      <c r="M84" s="40"/>
      <c r="N84" s="41"/>
    </row>
    <row r="85" spans="1:14" ht="15" thickBot="1">
      <c r="B85" s="816" t="s">
        <v>1051</v>
      </c>
      <c r="C85" s="817"/>
      <c r="D85" s="817"/>
      <c r="E85" s="817"/>
      <c r="F85" s="817"/>
      <c r="G85" s="817"/>
      <c r="H85" s="817"/>
      <c r="I85" s="817"/>
      <c r="J85" s="817"/>
      <c r="K85" s="817"/>
      <c r="L85" s="817"/>
      <c r="M85" s="818"/>
      <c r="N85" s="105">
        <f>N48+N61+N72+N83</f>
        <v>399851.72382696666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1" t="s">
        <v>1053</v>
      </c>
      <c r="C89" s="862"/>
      <c r="D89" s="862"/>
      <c r="E89" s="862"/>
      <c r="F89" s="862"/>
      <c r="G89" s="862"/>
      <c r="H89" s="862"/>
      <c r="I89" s="323"/>
      <c r="J89" s="343"/>
      <c r="K89" s="311" t="s">
        <v>1054</v>
      </c>
      <c r="L89" s="863" t="s">
        <v>1055</v>
      </c>
      <c r="M89" s="864"/>
      <c r="N89" s="312"/>
    </row>
    <row r="90" spans="1:14">
      <c r="B90" s="849" t="s">
        <v>1056</v>
      </c>
      <c r="C90" s="850"/>
      <c r="D90" s="850"/>
      <c r="E90" s="850"/>
      <c r="F90" s="850"/>
      <c r="G90" s="850"/>
      <c r="H90" s="850"/>
      <c r="I90" s="93"/>
      <c r="J90" s="94"/>
      <c r="K90" s="313">
        <v>0.2</v>
      </c>
      <c r="L90" s="851">
        <f>N85*K90</f>
        <v>79970.34476539334</v>
      </c>
      <c r="M90" s="852"/>
      <c r="N90" s="57"/>
    </row>
    <row r="91" spans="1:14">
      <c r="B91" s="95" t="s">
        <v>1057</v>
      </c>
      <c r="C91" s="96"/>
      <c r="D91" s="96"/>
      <c r="E91" s="96"/>
      <c r="F91" s="96"/>
      <c r="G91" s="96"/>
      <c r="H91" s="96"/>
      <c r="I91" s="93"/>
      <c r="J91" s="94"/>
      <c r="K91" s="313">
        <v>0.05</v>
      </c>
      <c r="L91" s="851">
        <f>N85*K91</f>
        <v>19992.586191348335</v>
      </c>
      <c r="M91" s="852"/>
      <c r="N91" s="57"/>
    </row>
    <row r="92" spans="1:14" ht="15" thickBot="1">
      <c r="B92" s="97" t="s">
        <v>1058</v>
      </c>
      <c r="C92" s="98"/>
      <c r="D92" s="98"/>
      <c r="E92" s="98"/>
      <c r="F92" s="98"/>
      <c r="G92" s="98"/>
      <c r="H92" s="98"/>
      <c r="I92" s="99"/>
      <c r="J92" s="100"/>
      <c r="K92" s="314">
        <v>0.05</v>
      </c>
      <c r="L92" s="853">
        <f>N85*K92</f>
        <v>19992.586191348335</v>
      </c>
      <c r="M92" s="854"/>
      <c r="N92" s="57"/>
    </row>
    <row r="93" spans="1:14" ht="15" thickBot="1">
      <c r="B93" s="816" t="s">
        <v>1037</v>
      </c>
      <c r="C93" s="817"/>
      <c r="D93" s="817"/>
      <c r="E93" s="817"/>
      <c r="F93" s="817"/>
      <c r="G93" s="817"/>
      <c r="H93" s="817"/>
      <c r="I93" s="817"/>
      <c r="J93" s="817"/>
      <c r="K93" s="817"/>
      <c r="L93" s="817"/>
      <c r="M93" s="818"/>
      <c r="N93" s="58">
        <f>L90+L91+L92</f>
        <v>119955.51714809002</v>
      </c>
    </row>
    <row r="94" spans="1:14" ht="15" thickBot="1">
      <c r="B94" s="39"/>
      <c r="C94" s="40"/>
      <c r="D94" s="40"/>
      <c r="E94" s="40"/>
      <c r="F94" s="40"/>
      <c r="G94" s="40"/>
      <c r="H94" s="40"/>
      <c r="I94" s="40"/>
      <c r="J94" s="40"/>
      <c r="K94" s="40"/>
      <c r="L94" s="40"/>
      <c r="M94" s="40"/>
      <c r="N94" s="41"/>
    </row>
    <row r="95" spans="1:14" ht="15" thickBot="1">
      <c r="A95" t="s">
        <v>2122</v>
      </c>
      <c r="B95" s="816" t="s">
        <v>1059</v>
      </c>
      <c r="C95" s="817"/>
      <c r="D95" s="817"/>
      <c r="E95" s="817"/>
      <c r="F95" s="817"/>
      <c r="G95" s="817"/>
      <c r="H95" s="817"/>
      <c r="I95" s="817"/>
      <c r="J95" s="817"/>
      <c r="K95" s="817"/>
      <c r="L95" s="817"/>
      <c r="M95" s="818"/>
      <c r="N95" s="196">
        <f>N85+N93</f>
        <v>519807.24097505666</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19" t="s">
        <v>2324</v>
      </c>
      <c r="C112" s="820"/>
      <c r="D112" s="820"/>
      <c r="E112" s="820"/>
      <c r="F112" s="820"/>
      <c r="G112" s="820"/>
      <c r="H112" s="820"/>
      <c r="I112" s="820"/>
      <c r="J112" s="820"/>
      <c r="K112" s="820"/>
      <c r="L112" s="820"/>
      <c r="M112" s="820"/>
      <c r="N112" s="821"/>
    </row>
    <row r="113" spans="2:14" ht="15" customHeight="1">
      <c r="B113" s="819"/>
      <c r="C113" s="820"/>
      <c r="D113" s="820"/>
      <c r="E113" s="820"/>
      <c r="F113" s="820"/>
      <c r="G113" s="820"/>
      <c r="H113" s="820"/>
      <c r="I113" s="820"/>
      <c r="J113" s="820"/>
      <c r="K113" s="820"/>
      <c r="L113" s="820"/>
      <c r="M113" s="820"/>
      <c r="N113" s="821"/>
    </row>
    <row r="114" spans="2:14" ht="30" customHeight="1">
      <c r="B114" s="822" t="s">
        <v>2325</v>
      </c>
      <c r="C114" s="823"/>
      <c r="D114" s="823"/>
      <c r="E114" s="823"/>
      <c r="F114" s="823"/>
      <c r="G114" s="823"/>
      <c r="H114" s="823"/>
      <c r="I114" s="823"/>
      <c r="J114" s="823"/>
      <c r="K114" s="823"/>
      <c r="L114" s="823"/>
      <c r="M114" s="823"/>
      <c r="N114" s="824"/>
    </row>
    <row r="115" spans="2:14">
      <c r="B115" s="822"/>
      <c r="C115" s="823"/>
      <c r="D115" s="823"/>
      <c r="E115" s="823"/>
      <c r="F115" s="823"/>
      <c r="G115" s="823"/>
      <c r="H115" s="823"/>
      <c r="I115" s="823"/>
      <c r="J115" s="823"/>
      <c r="K115" s="823"/>
      <c r="L115" s="823"/>
      <c r="M115" s="823"/>
      <c r="N115" s="82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2"/>
      <c r="K125" s="882"/>
      <c r="L125" s="882"/>
      <c r="M125" s="882"/>
      <c r="N125" s="883"/>
    </row>
    <row r="126" spans="2:14" ht="15.75" customHeight="1" thickBot="1">
      <c r="B126" s="270" t="s">
        <v>2327</v>
      </c>
      <c r="C126" s="402"/>
      <c r="D126" s="402"/>
      <c r="E126" s="63"/>
      <c r="F126" s="63"/>
      <c r="G126" s="63"/>
      <c r="H126" s="63"/>
      <c r="I126" s="63"/>
      <c r="J126" s="884"/>
      <c r="K126" s="884"/>
      <c r="L126" s="884"/>
      <c r="M126" s="884"/>
      <c r="N126" s="885"/>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29.25" customHeight="1" thickBot="1">
      <c r="A31" s="163" t="s">
        <v>1929</v>
      </c>
      <c r="B31" s="86" t="s">
        <v>1177</v>
      </c>
      <c r="C31" s="958" t="s">
        <v>1709</v>
      </c>
      <c r="D31" s="959"/>
      <c r="E31" s="959"/>
      <c r="F31" s="959"/>
      <c r="G31" s="959"/>
      <c r="H31" s="959"/>
      <c r="I31" s="959"/>
      <c r="J31" s="959"/>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66"/>
      <c r="F40" s="866"/>
      <c r="G40" s="866"/>
      <c r="H40" s="867"/>
      <c r="I40" s="42"/>
      <c r="J40" s="43"/>
      <c r="K40" s="278"/>
      <c r="L40" s="285"/>
      <c r="M40" s="286"/>
      <c r="N40" s="281"/>
    </row>
    <row r="41" spans="1:14">
      <c r="B41" s="329"/>
      <c r="C41" s="330"/>
      <c r="D41" s="330"/>
      <c r="E41" s="330"/>
      <c r="F41" s="332"/>
      <c r="G41" s="332"/>
      <c r="H41" s="131"/>
      <c r="I41" s="42"/>
      <c r="J41" s="43"/>
      <c r="K41" s="283"/>
      <c r="L41" s="285"/>
      <c r="M41" s="286"/>
      <c r="N41" s="287"/>
    </row>
    <row r="42" spans="1:14">
      <c r="B42" s="873"/>
      <c r="C42" s="874"/>
      <c r="D42" s="874"/>
      <c r="E42" s="44"/>
      <c r="F42" s="45"/>
      <c r="G42" s="45"/>
      <c r="H42" s="46"/>
      <c r="I42" s="42"/>
      <c r="J42" s="43"/>
      <c r="K42" s="288"/>
      <c r="L42" s="285"/>
      <c r="M42" s="410"/>
      <c r="N42" s="353"/>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434.58088202898858</v>
      </c>
      <c r="N49" s="281">
        <f>K49*M49</f>
        <v>434.58088202898858</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434.58088202898858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N44+N54+N65+N76</f>
        <v>434.58088202898858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86.916176405797728</v>
      </c>
      <c r="M83" s="852"/>
      <c r="N83" s="57"/>
    </row>
    <row r="84" spans="1:14">
      <c r="B84" s="95" t="s">
        <v>1057</v>
      </c>
      <c r="C84" s="96"/>
      <c r="D84" s="96"/>
      <c r="E84" s="96"/>
      <c r="F84" s="96"/>
      <c r="G84" s="96"/>
      <c r="H84" s="96"/>
      <c r="I84" s="93"/>
      <c r="J84" s="94"/>
      <c r="K84" s="313">
        <v>0.05</v>
      </c>
      <c r="L84" s="851">
        <f>N78*K84</f>
        <v>21.729044101449432</v>
      </c>
      <c r="M84" s="852"/>
      <c r="N84" s="57"/>
    </row>
    <row r="85" spans="1:14" ht="15" thickBot="1">
      <c r="B85" s="97" t="s">
        <v>1058</v>
      </c>
      <c r="C85" s="98"/>
      <c r="D85" s="98"/>
      <c r="E85" s="98"/>
      <c r="F85" s="98"/>
      <c r="G85" s="98"/>
      <c r="H85" s="98"/>
      <c r="I85" s="99"/>
      <c r="J85" s="100"/>
      <c r="K85" s="314">
        <v>0.05</v>
      </c>
      <c r="L85" s="853">
        <f>N78*K85</f>
        <v>21.729044101449432</v>
      </c>
      <c r="M85" s="854"/>
      <c r="N85" s="57"/>
    </row>
    <row r="86" spans="1:14" ht="15" thickBot="1">
      <c r="B86" s="816" t="s">
        <v>1037</v>
      </c>
      <c r="C86" s="817"/>
      <c r="D86" s="817"/>
      <c r="E86" s="817"/>
      <c r="F86" s="817"/>
      <c r="G86" s="817"/>
      <c r="H86" s="817"/>
      <c r="I86" s="817"/>
      <c r="J86" s="817"/>
      <c r="K86" s="817"/>
      <c r="L86" s="817"/>
      <c r="M86" s="818"/>
      <c r="N86" s="58">
        <f>L83+L84+L85</f>
        <v>130.37426460869659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564.95514663768517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9.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29.25" customHeight="1" thickBot="1">
      <c r="A31" t="s">
        <v>1929</v>
      </c>
      <c r="B31" s="86" t="s">
        <v>1710</v>
      </c>
      <c r="C31" s="958" t="s">
        <v>2146</v>
      </c>
      <c r="D31" s="959"/>
      <c r="E31" s="959"/>
      <c r="F31" s="959"/>
      <c r="G31" s="959"/>
      <c r="H31" s="959"/>
      <c r="I31" s="959"/>
      <c r="J31" s="959"/>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66"/>
      <c r="F40" s="866"/>
      <c r="G40" s="866"/>
      <c r="H40" s="867"/>
      <c r="I40" s="42"/>
      <c r="J40" s="43"/>
      <c r="K40" s="278"/>
      <c r="L40" s="285"/>
      <c r="M40" s="286"/>
      <c r="N40" s="281"/>
    </row>
    <row r="41" spans="1:14">
      <c r="B41" s="329"/>
      <c r="C41" s="330"/>
      <c r="D41" s="330"/>
      <c r="E41" s="330"/>
      <c r="F41" s="332"/>
      <c r="G41" s="332"/>
      <c r="H41" s="131"/>
      <c r="I41" s="42"/>
      <c r="J41" s="43"/>
      <c r="K41" s="283"/>
      <c r="L41" s="285"/>
      <c r="M41" s="286"/>
      <c r="N41" s="287"/>
    </row>
    <row r="42" spans="1:14">
      <c r="B42" s="873"/>
      <c r="C42" s="874"/>
      <c r="D42" s="874"/>
      <c r="E42" s="44"/>
      <c r="F42" s="45"/>
      <c r="G42" s="45"/>
      <c r="H42" s="46"/>
      <c r="I42" s="42"/>
      <c r="J42" s="43"/>
      <c r="K42" s="288"/>
      <c r="L42" s="285"/>
      <c r="M42" s="410"/>
      <c r="N42" s="353"/>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499.54901653789841</v>
      </c>
      <c r="N49" s="281">
        <f>K49*M49</f>
        <v>499.54901653789841</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499.54901653789841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N44+N54+N65+N76</f>
        <v>499.54901653789841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99.909803307579693</v>
      </c>
      <c r="M83" s="852"/>
      <c r="N83" s="57"/>
    </row>
    <row r="84" spans="1:14">
      <c r="B84" s="95" t="s">
        <v>1057</v>
      </c>
      <c r="C84" s="96"/>
      <c r="D84" s="96"/>
      <c r="E84" s="96"/>
      <c r="F84" s="96"/>
      <c r="G84" s="96"/>
      <c r="H84" s="96"/>
      <c r="I84" s="93"/>
      <c r="J84" s="94"/>
      <c r="K84" s="313">
        <v>0.05</v>
      </c>
      <c r="L84" s="851">
        <f>N78*K84</f>
        <v>24.977450826894923</v>
      </c>
      <c r="M84" s="852"/>
      <c r="N84" s="57"/>
    </row>
    <row r="85" spans="1:14" ht="15" thickBot="1">
      <c r="B85" s="97" t="s">
        <v>1058</v>
      </c>
      <c r="C85" s="98"/>
      <c r="D85" s="98"/>
      <c r="E85" s="98"/>
      <c r="F85" s="98"/>
      <c r="G85" s="98"/>
      <c r="H85" s="98"/>
      <c r="I85" s="99"/>
      <c r="J85" s="100"/>
      <c r="K85" s="314">
        <v>0.05</v>
      </c>
      <c r="L85" s="853">
        <f>N78*K85</f>
        <v>24.977450826894923</v>
      </c>
      <c r="M85" s="854"/>
      <c r="N85" s="57"/>
    </row>
    <row r="86" spans="1:14" ht="15" thickBot="1">
      <c r="B86" s="816" t="s">
        <v>1037</v>
      </c>
      <c r="C86" s="817"/>
      <c r="D86" s="817"/>
      <c r="E86" s="817"/>
      <c r="F86" s="817"/>
      <c r="G86" s="817"/>
      <c r="H86" s="817"/>
      <c r="I86" s="817"/>
      <c r="J86" s="817"/>
      <c r="K86" s="817"/>
      <c r="L86" s="817"/>
      <c r="M86" s="818"/>
      <c r="N86" s="58">
        <f>L83+L84+L85</f>
        <v>149.86470496136954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649.41372149926792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29.25"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41.25" customHeight="1" thickBot="1">
      <c r="A31" t="s">
        <v>1929</v>
      </c>
      <c r="B31" s="86" t="s">
        <v>1711</v>
      </c>
      <c r="C31" s="958" t="s">
        <v>2147</v>
      </c>
      <c r="D31" s="959"/>
      <c r="E31" s="959"/>
      <c r="F31" s="959"/>
      <c r="G31" s="959"/>
      <c r="H31" s="959"/>
      <c r="I31" s="959"/>
      <c r="J31" s="959"/>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66"/>
      <c r="F40" s="866"/>
      <c r="G40" s="866"/>
      <c r="H40" s="867"/>
      <c r="I40" s="42"/>
      <c r="J40" s="43"/>
      <c r="K40" s="278"/>
      <c r="L40" s="285"/>
      <c r="M40" s="286"/>
      <c r="N40" s="281"/>
    </row>
    <row r="41" spans="1:14">
      <c r="B41" s="329"/>
      <c r="C41" s="330"/>
      <c r="D41" s="330"/>
      <c r="E41" s="330"/>
      <c r="F41" s="332"/>
      <c r="G41" s="332"/>
      <c r="H41" s="131"/>
      <c r="I41" s="42"/>
      <c r="J41" s="43"/>
      <c r="K41" s="283"/>
      <c r="L41" s="285"/>
      <c r="M41" s="286"/>
      <c r="N41" s="287"/>
    </row>
    <row r="42" spans="1:14">
      <c r="B42" s="873"/>
      <c r="C42" s="874"/>
      <c r="D42" s="874"/>
      <c r="E42" s="44"/>
      <c r="F42" s="45"/>
      <c r="G42" s="45"/>
      <c r="H42" s="46"/>
      <c r="I42" s="42"/>
      <c r="J42" s="43"/>
      <c r="K42" s="288"/>
      <c r="L42" s="285"/>
      <c r="M42" s="410"/>
      <c r="N42" s="353"/>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517.17519091964311</v>
      </c>
      <c r="N49" s="281">
        <f>K49*M49</f>
        <v>517.17519091964311</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517.17519091964311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N44+N54+N65+N76</f>
        <v>517.17519091964311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103.43503818392863</v>
      </c>
      <c r="M83" s="852"/>
      <c r="N83" s="57"/>
    </row>
    <row r="84" spans="1:14">
      <c r="B84" s="95" t="s">
        <v>1057</v>
      </c>
      <c r="C84" s="96"/>
      <c r="D84" s="96"/>
      <c r="E84" s="96"/>
      <c r="F84" s="96"/>
      <c r="G84" s="96"/>
      <c r="H84" s="96"/>
      <c r="I84" s="93"/>
      <c r="J84" s="94"/>
      <c r="K84" s="313">
        <v>0.05</v>
      </c>
      <c r="L84" s="851">
        <f>N78*K84</f>
        <v>25.858759545982156</v>
      </c>
      <c r="M84" s="852"/>
      <c r="N84" s="57"/>
    </row>
    <row r="85" spans="1:14" ht="15" thickBot="1">
      <c r="B85" s="97" t="s">
        <v>1058</v>
      </c>
      <c r="C85" s="98"/>
      <c r="D85" s="98"/>
      <c r="E85" s="98"/>
      <c r="F85" s="98"/>
      <c r="G85" s="98"/>
      <c r="H85" s="98"/>
      <c r="I85" s="99"/>
      <c r="J85" s="100"/>
      <c r="K85" s="314">
        <v>0.05</v>
      </c>
      <c r="L85" s="853">
        <f>N78*K85</f>
        <v>25.858759545982156</v>
      </c>
      <c r="M85" s="854"/>
      <c r="N85" s="57"/>
    </row>
    <row r="86" spans="1:14" ht="15" thickBot="1">
      <c r="B86" s="816" t="s">
        <v>1037</v>
      </c>
      <c r="C86" s="817"/>
      <c r="D86" s="817"/>
      <c r="E86" s="817"/>
      <c r="F86" s="817"/>
      <c r="G86" s="817"/>
      <c r="H86" s="817"/>
      <c r="I86" s="817"/>
      <c r="J86" s="817"/>
      <c r="K86" s="817"/>
      <c r="L86" s="817"/>
      <c r="M86" s="818"/>
      <c r="N86" s="58">
        <f>L83+L84+L85</f>
        <v>155.15255727589295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672.32774819553606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29.25"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2606.3309214925598</v>
      </c>
      <c r="L36" s="279"/>
      <c r="M36" s="280">
        <v>30</v>
      </c>
      <c r="N36" s="281">
        <f>K36/M36</f>
        <v>86.877697383085334</v>
      </c>
    </row>
    <row r="37" spans="1:14">
      <c r="A37" t="s">
        <v>363</v>
      </c>
      <c r="B37" s="865" t="str">
        <f>VLOOKUP(A37,EQUIPOS!A7:D154,3,FALSE)</f>
        <v>Vibrador de concreto, Motor de 3 hp a 18.000 rpm Mangueras de 4 mt</v>
      </c>
      <c r="C37" s="866"/>
      <c r="D37" s="866"/>
      <c r="E37" s="866"/>
      <c r="F37" s="866"/>
      <c r="G37" s="866"/>
      <c r="H37" s="867"/>
      <c r="I37" s="276"/>
      <c r="J37" s="277"/>
      <c r="K37" s="278">
        <f>VLOOKUP(A37,EQUIPOS!A7:D164,4,FALSE)</f>
        <v>7188.7136429576558</v>
      </c>
      <c r="L37" s="279"/>
      <c r="M37" s="280">
        <v>30</v>
      </c>
      <c r="N37" s="281">
        <f>K37/M37</f>
        <v>239.62378809858853</v>
      </c>
    </row>
    <row r="38" spans="1:14">
      <c r="A38" t="s">
        <v>228</v>
      </c>
      <c r="B38" s="865" t="str">
        <f>VLOOKUP(A38,EQUIPOS!A8:D154,3,FALSE)</f>
        <v xml:space="preserve">Formaleta metálica (concreto hidráulico)
</v>
      </c>
      <c r="C38" s="866"/>
      <c r="D38" s="866"/>
      <c r="E38" s="866"/>
      <c r="F38" s="866"/>
      <c r="G38" s="866"/>
      <c r="H38" s="867"/>
      <c r="I38" s="868"/>
      <c r="J38" s="869"/>
      <c r="K38" s="278">
        <f>VLOOKUP(A38,EQUIPOS!A8:D165,4,FALSE)</f>
        <v>2671.7350646922678</v>
      </c>
      <c r="L38" s="870">
        <v>0.33329999999999999</v>
      </c>
      <c r="M38" s="871"/>
      <c r="N38" s="281">
        <f>K38/L38</f>
        <v>8016.0067947562793</v>
      </c>
    </row>
    <row r="39" spans="1:14">
      <c r="B39" s="865"/>
      <c r="C39" s="866"/>
      <c r="D39" s="866"/>
      <c r="E39" s="866"/>
      <c r="F39" s="866"/>
      <c r="G39" s="866"/>
      <c r="H39" s="867"/>
      <c r="I39" s="42"/>
      <c r="J39" s="43"/>
      <c r="K39" s="278"/>
      <c r="L39" s="285"/>
      <c r="M39" s="286"/>
      <c r="N39" s="281"/>
    </row>
    <row r="40" spans="1:14">
      <c r="B40" s="329"/>
      <c r="C40" s="330"/>
      <c r="D40" s="330"/>
      <c r="E40" s="332"/>
      <c r="F40" s="332"/>
      <c r="G40" s="332"/>
      <c r="H40" s="131"/>
      <c r="I40" s="42"/>
      <c r="J40" s="43"/>
      <c r="K40" s="283"/>
      <c r="L40" s="285"/>
      <c r="M40" s="286"/>
      <c r="N40" s="287"/>
    </row>
    <row r="41" spans="1:14">
      <c r="B41" s="873" t="s">
        <v>1036</v>
      </c>
      <c r="C41" s="874"/>
      <c r="D41" s="874"/>
      <c r="E41" s="44"/>
      <c r="F41" s="45"/>
      <c r="G41" s="45"/>
      <c r="H41" s="46"/>
      <c r="I41" s="42"/>
      <c r="J41" s="43"/>
      <c r="K41" s="288"/>
      <c r="L41" s="285"/>
      <c r="M41" s="410">
        <v>0.1</v>
      </c>
      <c r="N41" s="353">
        <f>N72*M41</f>
        <v>212.78002169208332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8555.2883019300371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337352.68953477335</v>
      </c>
      <c r="N48" s="281">
        <f>K48*M48</f>
        <v>340726.2164301211</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 thickBot="1">
      <c r="B51" s="898"/>
      <c r="C51" s="899"/>
      <c r="D51" s="899"/>
      <c r="E51" s="899"/>
      <c r="F51" s="899"/>
      <c r="G51" s="899"/>
      <c r="H51" s="899"/>
      <c r="I51" s="869"/>
      <c r="J51" s="48"/>
      <c r="K51" s="50"/>
      <c r="L51" s="900"/>
      <c r="M51" s="901"/>
      <c r="N51" s="51"/>
    </row>
    <row r="52" spans="1:14" ht="15" thickBot="1">
      <c r="B52" s="816" t="s">
        <v>1037</v>
      </c>
      <c r="C52" s="817"/>
      <c r="D52" s="817"/>
      <c r="E52" s="817"/>
      <c r="F52" s="817"/>
      <c r="G52" s="817"/>
      <c r="H52" s="817"/>
      <c r="I52" s="817"/>
      <c r="J52" s="817"/>
      <c r="K52" s="817"/>
      <c r="L52" s="817"/>
      <c r="M52" s="818"/>
      <c r="N52" s="403">
        <f>SUM(N48:N51)</f>
        <v>340726.2164301211</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2" t="s">
        <v>1041</v>
      </c>
      <c r="C56" s="323"/>
      <c r="D56" s="323"/>
      <c r="E56" s="323"/>
      <c r="F56" s="323"/>
      <c r="G56" s="323"/>
      <c r="H56" s="79" t="s">
        <v>1029</v>
      </c>
      <c r="I56" s="80" t="s">
        <v>1042</v>
      </c>
      <c r="J56" s="81" t="s">
        <v>1043</v>
      </c>
      <c r="K56" s="79" t="s">
        <v>1044</v>
      </c>
      <c r="L56" s="902" t="s">
        <v>1045</v>
      </c>
      <c r="M56" s="881"/>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903">
        <f>VLOOKUP(A57,TRANSPORTE!A5:D117,4,FALSE)</f>
        <v>720.65424911025718</v>
      </c>
      <c r="M57" s="904"/>
      <c r="N57" s="296">
        <f>K57*L57</f>
        <v>727.86079160135978</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94"/>
      <c r="M61" s="895"/>
      <c r="N61" s="133"/>
    </row>
    <row r="62" spans="1:14" ht="15" thickBot="1">
      <c r="B62" s="905" t="s">
        <v>1037</v>
      </c>
      <c r="C62" s="859"/>
      <c r="D62" s="859"/>
      <c r="E62" s="859"/>
      <c r="F62" s="859"/>
      <c r="G62" s="859"/>
      <c r="H62" s="859"/>
      <c r="I62" s="859"/>
      <c r="J62" s="859"/>
      <c r="K62" s="859"/>
      <c r="L62" s="859"/>
      <c r="M62" s="860"/>
      <c r="N62" s="110">
        <f>SUM(N57:N61)</f>
        <v>727.86079160135978</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5" t="s">
        <v>1047</v>
      </c>
      <c r="C66" s="856"/>
      <c r="D66" s="856"/>
      <c r="E66" s="856"/>
      <c r="F66" s="856"/>
      <c r="G66" s="856"/>
      <c r="H66" s="856"/>
      <c r="I66" s="79" t="s">
        <v>1048</v>
      </c>
      <c r="J66" s="81" t="s">
        <v>1494</v>
      </c>
      <c r="K66" s="80" t="s">
        <v>1050</v>
      </c>
      <c r="L66" s="857" t="s">
        <v>1034</v>
      </c>
      <c r="M66" s="858"/>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92"/>
      <c r="C71" s="893"/>
      <c r="D71" s="893"/>
      <c r="E71" s="893"/>
      <c r="F71" s="893"/>
      <c r="G71" s="893"/>
      <c r="H71" s="893"/>
      <c r="I71" s="132"/>
      <c r="J71" s="132"/>
      <c r="K71" s="132"/>
      <c r="L71" s="906"/>
      <c r="M71" s="906"/>
      <c r="N71" s="51"/>
    </row>
    <row r="72" spans="1:15" ht="15" thickBot="1">
      <c r="B72" s="905" t="s">
        <v>1037</v>
      </c>
      <c r="C72" s="859"/>
      <c r="D72" s="859"/>
      <c r="E72" s="859"/>
      <c r="F72" s="859"/>
      <c r="G72" s="859"/>
      <c r="H72" s="859"/>
      <c r="I72" s="859"/>
      <c r="J72" s="859"/>
      <c r="K72" s="859"/>
      <c r="L72" s="859"/>
      <c r="M72" s="860"/>
      <c r="N72" s="310">
        <f>SUM(N67:N71)</f>
        <v>2127.800216920833</v>
      </c>
    </row>
    <row r="73" spans="1:15" ht="15" thickBot="1">
      <c r="B73" s="39"/>
      <c r="C73" s="40"/>
      <c r="D73" s="40"/>
      <c r="E73" s="40"/>
      <c r="F73" s="40"/>
      <c r="G73" s="40"/>
      <c r="H73" s="40"/>
      <c r="I73" s="40"/>
      <c r="J73" s="40"/>
      <c r="K73" s="40"/>
      <c r="L73" s="40"/>
      <c r="M73" s="40"/>
      <c r="N73" s="41"/>
    </row>
    <row r="74" spans="1:15" ht="15" thickBot="1">
      <c r="B74" s="816" t="s">
        <v>1051</v>
      </c>
      <c r="C74" s="817"/>
      <c r="D74" s="817"/>
      <c r="E74" s="817"/>
      <c r="F74" s="817"/>
      <c r="G74" s="817"/>
      <c r="H74" s="817"/>
      <c r="I74" s="817"/>
      <c r="J74" s="817"/>
      <c r="K74" s="817"/>
      <c r="L74" s="817"/>
      <c r="M74" s="818"/>
      <c r="N74" s="105">
        <f>N43+N52+N62+N72</f>
        <v>352137.16574057337</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1" t="s">
        <v>1053</v>
      </c>
      <c r="C78" s="862"/>
      <c r="D78" s="862"/>
      <c r="E78" s="862"/>
      <c r="F78" s="862"/>
      <c r="G78" s="862"/>
      <c r="H78" s="862"/>
      <c r="I78" s="323"/>
      <c r="J78" s="343"/>
      <c r="K78" s="311" t="s">
        <v>1054</v>
      </c>
      <c r="L78" s="863" t="s">
        <v>1055</v>
      </c>
      <c r="M78" s="864"/>
      <c r="N78" s="312"/>
    </row>
    <row r="79" spans="1:15">
      <c r="B79" s="849" t="s">
        <v>1056</v>
      </c>
      <c r="C79" s="850"/>
      <c r="D79" s="850"/>
      <c r="E79" s="850"/>
      <c r="F79" s="850"/>
      <c r="G79" s="850"/>
      <c r="H79" s="850"/>
      <c r="I79" s="93"/>
      <c r="J79" s="94"/>
      <c r="K79" s="313">
        <v>0.2</v>
      </c>
      <c r="L79" s="851">
        <f>N74*K79</f>
        <v>70427.43314811468</v>
      </c>
      <c r="M79" s="852"/>
      <c r="N79" s="57"/>
    </row>
    <row r="80" spans="1:15">
      <c r="B80" s="95" t="s">
        <v>1057</v>
      </c>
      <c r="C80" s="96"/>
      <c r="D80" s="96"/>
      <c r="E80" s="96"/>
      <c r="F80" s="96"/>
      <c r="G80" s="96"/>
      <c r="H80" s="96"/>
      <c r="I80" s="93"/>
      <c r="J80" s="94"/>
      <c r="K80" s="313">
        <v>0.05</v>
      </c>
      <c r="L80" s="851">
        <f>N74*K80</f>
        <v>17606.85828702867</v>
      </c>
      <c r="M80" s="852"/>
      <c r="N80" s="57"/>
    </row>
    <row r="81" spans="1:14" ht="15" thickBot="1">
      <c r="B81" s="97" t="s">
        <v>1058</v>
      </c>
      <c r="C81" s="98"/>
      <c r="D81" s="98"/>
      <c r="E81" s="98"/>
      <c r="F81" s="98"/>
      <c r="G81" s="98"/>
      <c r="H81" s="98"/>
      <c r="I81" s="99"/>
      <c r="J81" s="100"/>
      <c r="K81" s="314">
        <v>0.05</v>
      </c>
      <c r="L81" s="853">
        <f>N74*K81</f>
        <v>17606.85828702867</v>
      </c>
      <c r="M81" s="854"/>
      <c r="N81" s="57"/>
    </row>
    <row r="82" spans="1:14" ht="15" thickBot="1">
      <c r="B82" s="816" t="s">
        <v>1037</v>
      </c>
      <c r="C82" s="817"/>
      <c r="D82" s="817"/>
      <c r="E82" s="817"/>
      <c r="F82" s="817"/>
      <c r="G82" s="817"/>
      <c r="H82" s="817"/>
      <c r="I82" s="817"/>
      <c r="J82" s="817"/>
      <c r="K82" s="817"/>
      <c r="L82" s="817"/>
      <c r="M82" s="818"/>
      <c r="N82" s="58">
        <f>L79+L80+L81</f>
        <v>105641.14972217203</v>
      </c>
    </row>
    <row r="83" spans="1:14" ht="15" thickBot="1">
      <c r="B83" s="39"/>
      <c r="C83" s="40"/>
      <c r="D83" s="40"/>
      <c r="E83" s="40"/>
      <c r="F83" s="40"/>
      <c r="G83" s="40"/>
      <c r="H83" s="40"/>
      <c r="I83" s="40"/>
      <c r="J83" s="40"/>
      <c r="K83" s="40"/>
      <c r="L83" s="40"/>
      <c r="M83" s="40"/>
      <c r="N83" s="41"/>
    </row>
    <row r="84" spans="1:14" ht="15" thickBot="1">
      <c r="A84" t="s">
        <v>2122</v>
      </c>
      <c r="B84" s="816" t="s">
        <v>1059</v>
      </c>
      <c r="C84" s="817"/>
      <c r="D84" s="817"/>
      <c r="E84" s="817"/>
      <c r="F84" s="817"/>
      <c r="G84" s="817"/>
      <c r="H84" s="817"/>
      <c r="I84" s="817"/>
      <c r="J84" s="817"/>
      <c r="K84" s="817"/>
      <c r="L84" s="817"/>
      <c r="M84" s="818"/>
      <c r="N84" s="196">
        <f>N74+N82</f>
        <v>457778.31546274538</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0" t="s">
        <v>2324</v>
      </c>
      <c r="C101" s="961"/>
      <c r="D101" s="961"/>
      <c r="E101" s="961"/>
      <c r="F101" s="961"/>
      <c r="G101" s="961"/>
      <c r="H101" s="961"/>
      <c r="I101" s="961"/>
      <c r="J101" s="961"/>
      <c r="K101" s="961"/>
      <c r="L101" s="961"/>
      <c r="M101" s="961"/>
      <c r="N101" s="962"/>
    </row>
    <row r="102" spans="2:14" ht="15" customHeight="1">
      <c r="B102" s="960"/>
      <c r="C102" s="961"/>
      <c r="D102" s="961"/>
      <c r="E102" s="961"/>
      <c r="F102" s="961"/>
      <c r="G102" s="961"/>
      <c r="H102" s="961"/>
      <c r="I102" s="961"/>
      <c r="J102" s="961"/>
      <c r="K102" s="961"/>
      <c r="L102" s="961"/>
      <c r="M102" s="961"/>
      <c r="N102" s="962"/>
    </row>
    <row r="103" spans="2:14" ht="30" customHeight="1">
      <c r="B103" s="963" t="s">
        <v>2325</v>
      </c>
      <c r="C103" s="964"/>
      <c r="D103" s="964"/>
      <c r="E103" s="964"/>
      <c r="F103" s="964"/>
      <c r="G103" s="964"/>
      <c r="H103" s="964"/>
      <c r="I103" s="964"/>
      <c r="J103" s="964"/>
      <c r="K103" s="964"/>
      <c r="L103" s="964"/>
      <c r="M103" s="964"/>
      <c r="N103" s="965"/>
    </row>
    <row r="104" spans="2:14">
      <c r="B104" s="963"/>
      <c r="C104" s="964"/>
      <c r="D104" s="964"/>
      <c r="E104" s="964"/>
      <c r="F104" s="964"/>
      <c r="G104" s="964"/>
      <c r="H104" s="964"/>
      <c r="I104" s="964"/>
      <c r="J104" s="964"/>
      <c r="K104" s="964"/>
      <c r="L104" s="964"/>
      <c r="M104" s="964"/>
      <c r="N104" s="965"/>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6"/>
      <c r="K114" s="966"/>
      <c r="L114" s="966"/>
      <c r="M114" s="966"/>
      <c r="N114" s="967"/>
    </row>
    <row r="115" spans="2:14" ht="15" thickBot="1">
      <c r="B115" s="428" t="s">
        <v>2327</v>
      </c>
      <c r="C115" s="429"/>
      <c r="D115" s="429"/>
      <c r="E115" s="268"/>
      <c r="F115" s="268"/>
      <c r="G115" s="268"/>
      <c r="H115" s="268"/>
      <c r="I115" s="268"/>
      <c r="J115" s="968"/>
      <c r="K115" s="968"/>
      <c r="L115" s="968"/>
      <c r="M115" s="968"/>
      <c r="N115" s="969"/>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7600.5195360014095</v>
      </c>
      <c r="L36" s="279"/>
      <c r="M36" s="280">
        <v>37.5</v>
      </c>
      <c r="N36" s="281">
        <f>K36/M36</f>
        <v>202.6805209600376</v>
      </c>
    </row>
    <row r="37" spans="1:14">
      <c r="B37" s="865"/>
      <c r="C37" s="866"/>
      <c r="D37" s="866"/>
      <c r="E37" s="872"/>
      <c r="F37" s="866"/>
      <c r="G37" s="866"/>
      <c r="H37" s="867"/>
      <c r="I37" s="42"/>
      <c r="J37" s="43"/>
      <c r="K37" s="283"/>
      <c r="L37" s="285"/>
      <c r="M37" s="286"/>
      <c r="N37" s="287"/>
    </row>
    <row r="38" spans="1:14">
      <c r="B38" s="873" t="s">
        <v>1036</v>
      </c>
      <c r="C38" s="874"/>
      <c r="D38" s="874"/>
      <c r="E38" s="44"/>
      <c r="F38" s="45"/>
      <c r="G38" s="45"/>
      <c r="H38" s="46"/>
      <c r="I38" s="42"/>
      <c r="J38" s="43"/>
      <c r="K38" s="288"/>
      <c r="L38" s="285"/>
      <c r="M38" s="478">
        <v>0.1</v>
      </c>
      <c r="N38" s="353">
        <f>N72*M38</f>
        <v>1021.344104122</v>
      </c>
    </row>
    <row r="39" spans="1:14" ht="15" thickBot="1">
      <c r="B39" s="865"/>
      <c r="C39" s="866"/>
      <c r="D39" s="866"/>
      <c r="E39" s="866"/>
      <c r="F39" s="866"/>
      <c r="G39" s="866"/>
      <c r="H39" s="867"/>
      <c r="I39" s="875"/>
      <c r="J39" s="876"/>
      <c r="K39" s="47"/>
      <c r="L39" s="877"/>
      <c r="M39" s="878"/>
      <c r="N39" s="111"/>
    </row>
    <row r="40" spans="1:14" ht="15" thickBot="1">
      <c r="B40" s="816" t="s">
        <v>1037</v>
      </c>
      <c r="C40" s="817"/>
      <c r="D40" s="817"/>
      <c r="E40" s="817"/>
      <c r="F40" s="817"/>
      <c r="G40" s="817"/>
      <c r="H40" s="817"/>
      <c r="I40" s="817"/>
      <c r="J40" s="817"/>
      <c r="K40" s="817"/>
      <c r="L40" s="817"/>
      <c r="M40" s="818"/>
      <c r="N40" s="403">
        <f>SUM(N36:N39)</f>
        <v>1224.0246250820376</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61" t="s">
        <v>1028</v>
      </c>
      <c r="C44" s="862"/>
      <c r="D44" s="862"/>
      <c r="E44" s="862"/>
      <c r="F44" s="862"/>
      <c r="G44" s="862"/>
      <c r="H44" s="862"/>
      <c r="I44" s="896"/>
      <c r="J44" s="324" t="s">
        <v>1029</v>
      </c>
      <c r="K44" s="91" t="s">
        <v>1030</v>
      </c>
      <c r="L44" s="897" t="s">
        <v>1039</v>
      </c>
      <c r="M44" s="896"/>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32424.733218615736</v>
      </c>
      <c r="N45" s="281">
        <f>K45*M45</f>
        <v>33397.475215174207</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44124.05928298353</v>
      </c>
      <c r="N46" s="281">
        <f>K46*M46</f>
        <v>441.24059282983529</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39306.683577074589</v>
      </c>
      <c r="N47" s="281">
        <f>K47*M47</f>
        <v>1965.3341788537296</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415854.74354157876</v>
      </c>
      <c r="N48" s="281">
        <f>K48*M48</f>
        <v>4158.5474354157877</v>
      </c>
    </row>
    <row r="49" spans="1:14" ht="15" thickBot="1">
      <c r="B49" s="318"/>
      <c r="C49" s="319"/>
      <c r="D49" s="319"/>
      <c r="E49" s="319"/>
      <c r="F49" s="319"/>
      <c r="G49" s="319"/>
      <c r="H49" s="319"/>
      <c r="I49" s="319"/>
      <c r="J49" s="132"/>
      <c r="K49" s="132"/>
      <c r="L49" s="334"/>
      <c r="M49" s="333"/>
      <c r="N49" s="133"/>
    </row>
    <row r="50" spans="1:14" ht="15" thickBot="1">
      <c r="B50" s="816" t="s">
        <v>1037</v>
      </c>
      <c r="C50" s="817"/>
      <c r="D50" s="817"/>
      <c r="E50" s="817"/>
      <c r="F50" s="817"/>
      <c r="G50" s="817"/>
      <c r="H50" s="817"/>
      <c r="I50" s="817"/>
      <c r="J50" s="817"/>
      <c r="K50" s="817"/>
      <c r="L50" s="817"/>
      <c r="M50" s="818"/>
      <c r="N50" s="403">
        <f>SUM(N45:N49)</f>
        <v>39962.597422273553</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2" t="s">
        <v>1041</v>
      </c>
      <c r="C54" s="323"/>
      <c r="D54" s="323"/>
      <c r="E54" s="323"/>
      <c r="F54" s="323"/>
      <c r="G54" s="323"/>
      <c r="H54" s="79" t="s">
        <v>1029</v>
      </c>
      <c r="I54" s="80" t="s">
        <v>1042</v>
      </c>
      <c r="J54" s="81" t="s">
        <v>1043</v>
      </c>
      <c r="K54" s="79" t="s">
        <v>1044</v>
      </c>
      <c r="L54" s="902" t="s">
        <v>1045</v>
      </c>
      <c r="M54" s="881"/>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903">
        <f>VLOOKUP(A55,TRANSPORTE!A5:D117,4,FALSE)</f>
        <v>994.43674810356924</v>
      </c>
      <c r="M55" s="904"/>
      <c r="N55" s="296">
        <f>K55*L55</f>
        <v>914.88180825528377</v>
      </c>
    </row>
    <row r="56" spans="1:14">
      <c r="A56" t="s">
        <v>1311</v>
      </c>
      <c r="B56" s="52" t="str">
        <f>VLOOKUP(A56,TRANSPORTE!A6:D117,3,FALSE)</f>
        <v>Transporte de Arena</v>
      </c>
      <c r="C56" s="53"/>
      <c r="D56" s="53"/>
      <c r="E56" s="53"/>
      <c r="F56" s="53"/>
      <c r="G56" s="53"/>
      <c r="H56" s="320" t="s">
        <v>1552</v>
      </c>
      <c r="I56" s="288">
        <v>0.01</v>
      </c>
      <c r="J56" s="295">
        <v>1</v>
      </c>
      <c r="K56" s="288">
        <f>I56*J56</f>
        <v>0.01</v>
      </c>
      <c r="L56" s="903">
        <f>VLOOKUP(A56,TRANSPORTE!A6:D117,4,FALSE)</f>
        <v>720.65424911025718</v>
      </c>
      <c r="M56" s="904"/>
      <c r="N56" s="296">
        <f>K56*L56</f>
        <v>7.2065424911025717</v>
      </c>
    </row>
    <row r="57" spans="1:14">
      <c r="A57" t="s">
        <v>1311</v>
      </c>
      <c r="B57" s="52" t="str">
        <f>VLOOKUP(A57,TRANSPORTE!A6:D117,3,FALSE)</f>
        <v>Transporte de Arena</v>
      </c>
      <c r="C57" s="53"/>
      <c r="D57" s="53"/>
      <c r="E57" s="53"/>
      <c r="F57" s="53"/>
      <c r="G57" s="53"/>
      <c r="H57" s="320" t="s">
        <v>1552</v>
      </c>
      <c r="I57" s="288">
        <v>0.05</v>
      </c>
      <c r="J57" s="295">
        <v>1</v>
      </c>
      <c r="K57" s="288">
        <f>I57*J57</f>
        <v>0.05</v>
      </c>
      <c r="L57" s="903">
        <f>VLOOKUP(A57,TRANSPORTE!A6:D118,4,FALSE)</f>
        <v>720.65424911025718</v>
      </c>
      <c r="M57" s="904"/>
      <c r="N57" s="296">
        <f>K57*L57</f>
        <v>36.032712455512858</v>
      </c>
    </row>
    <row r="58" spans="1:14">
      <c r="B58" s="52"/>
      <c r="C58" s="53"/>
      <c r="D58" s="53"/>
      <c r="E58" s="53"/>
      <c r="F58" s="53"/>
      <c r="G58" s="53"/>
      <c r="H58" s="320"/>
      <c r="I58" s="288"/>
      <c r="J58" s="295"/>
      <c r="K58" s="288"/>
      <c r="L58" s="903"/>
      <c r="M58" s="904"/>
      <c r="N58" s="296"/>
    </row>
    <row r="59" spans="1:14">
      <c r="B59" s="52"/>
      <c r="C59" s="53"/>
      <c r="D59" s="53"/>
      <c r="E59" s="53"/>
      <c r="F59" s="53"/>
      <c r="G59" s="53"/>
      <c r="H59" s="297"/>
      <c r="I59" s="288"/>
      <c r="J59" s="288"/>
      <c r="K59" s="288"/>
      <c r="L59" s="298"/>
      <c r="M59" s="299"/>
      <c r="N59" s="300"/>
    </row>
    <row r="60" spans="1:14" ht="15" thickBot="1">
      <c r="B60" s="318"/>
      <c r="C60" s="319"/>
      <c r="D60" s="319"/>
      <c r="E60" s="319"/>
      <c r="F60" s="319"/>
      <c r="G60" s="319"/>
      <c r="H60" s="54"/>
      <c r="I60" s="132"/>
      <c r="J60" s="132"/>
      <c r="K60" s="132"/>
      <c r="L60" s="894"/>
      <c r="M60" s="895"/>
      <c r="N60" s="133"/>
    </row>
    <row r="61" spans="1:14" ht="15" thickBot="1">
      <c r="B61" s="905" t="s">
        <v>1037</v>
      </c>
      <c r="C61" s="859"/>
      <c r="D61" s="859"/>
      <c r="E61" s="859"/>
      <c r="F61" s="859"/>
      <c r="G61" s="859"/>
      <c r="H61" s="859"/>
      <c r="I61" s="859"/>
      <c r="J61" s="859"/>
      <c r="K61" s="859"/>
      <c r="L61" s="859"/>
      <c r="M61" s="860"/>
      <c r="N61" s="110">
        <f>N55+N56+N57+N58+N59</f>
        <v>958.12106320189923</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55" t="s">
        <v>1047</v>
      </c>
      <c r="C65" s="856"/>
      <c r="D65" s="856"/>
      <c r="E65" s="856"/>
      <c r="F65" s="856"/>
      <c r="G65" s="856"/>
      <c r="H65" s="856"/>
      <c r="I65" s="79" t="s">
        <v>1048</v>
      </c>
      <c r="J65" s="81" t="s">
        <v>1494</v>
      </c>
      <c r="K65" s="80" t="s">
        <v>1050</v>
      </c>
      <c r="L65" s="857" t="s">
        <v>1034</v>
      </c>
      <c r="M65" s="858"/>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92"/>
      <c r="C71" s="893"/>
      <c r="D71" s="893"/>
      <c r="E71" s="893"/>
      <c r="F71" s="893"/>
      <c r="G71" s="893"/>
      <c r="H71" s="893"/>
      <c r="I71" s="132"/>
      <c r="J71" s="132"/>
      <c r="K71" s="132"/>
      <c r="L71" s="906"/>
      <c r="M71" s="906"/>
      <c r="N71" s="51"/>
    </row>
    <row r="72" spans="1:15" ht="15" thickBot="1">
      <c r="B72" s="905" t="s">
        <v>1037</v>
      </c>
      <c r="C72" s="859"/>
      <c r="D72" s="859"/>
      <c r="E72" s="859"/>
      <c r="F72" s="859"/>
      <c r="G72" s="859"/>
      <c r="H72" s="859"/>
      <c r="I72" s="859"/>
      <c r="J72" s="859"/>
      <c r="K72" s="859"/>
      <c r="L72" s="859"/>
      <c r="M72" s="860"/>
      <c r="N72" s="310">
        <f>SUM(N66:N71)</f>
        <v>10213.44104122</v>
      </c>
    </row>
    <row r="73" spans="1:15" ht="15" thickBot="1">
      <c r="B73" s="39"/>
      <c r="C73" s="40"/>
      <c r="D73" s="40"/>
      <c r="E73" s="40"/>
      <c r="F73" s="40"/>
      <c r="G73" s="40"/>
      <c r="H73" s="40"/>
      <c r="I73" s="40"/>
      <c r="J73" s="40"/>
      <c r="K73" s="40"/>
      <c r="L73" s="40"/>
      <c r="M73" s="40"/>
      <c r="N73" s="41"/>
    </row>
    <row r="74" spans="1:15" ht="15" thickBot="1">
      <c r="B74" s="816" t="s">
        <v>1051</v>
      </c>
      <c r="C74" s="817"/>
      <c r="D74" s="817"/>
      <c r="E74" s="817"/>
      <c r="F74" s="817"/>
      <c r="G74" s="817"/>
      <c r="H74" s="817"/>
      <c r="I74" s="817"/>
      <c r="J74" s="817"/>
      <c r="K74" s="817"/>
      <c r="L74" s="817"/>
      <c r="M74" s="818"/>
      <c r="N74" s="105">
        <f>N40+N50+N61+N72</f>
        <v>52358.184151777488</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1" t="s">
        <v>1053</v>
      </c>
      <c r="C78" s="862"/>
      <c r="D78" s="862"/>
      <c r="E78" s="862"/>
      <c r="F78" s="862"/>
      <c r="G78" s="862"/>
      <c r="H78" s="862"/>
      <c r="I78" s="323"/>
      <c r="J78" s="343"/>
      <c r="K78" s="311" t="s">
        <v>1054</v>
      </c>
      <c r="L78" s="863" t="s">
        <v>1055</v>
      </c>
      <c r="M78" s="864"/>
      <c r="N78" s="312"/>
    </row>
    <row r="79" spans="1:15">
      <c r="B79" s="849" t="s">
        <v>1056</v>
      </c>
      <c r="C79" s="850"/>
      <c r="D79" s="850"/>
      <c r="E79" s="850"/>
      <c r="F79" s="850"/>
      <c r="G79" s="850"/>
      <c r="H79" s="850"/>
      <c r="I79" s="93"/>
      <c r="J79" s="94"/>
      <c r="K79" s="313">
        <v>0.2</v>
      </c>
      <c r="L79" s="851">
        <f>N74*K79</f>
        <v>10471.636830355499</v>
      </c>
      <c r="M79" s="852"/>
      <c r="N79" s="57"/>
    </row>
    <row r="80" spans="1:15">
      <c r="B80" s="95" t="s">
        <v>1057</v>
      </c>
      <c r="C80" s="96"/>
      <c r="D80" s="96"/>
      <c r="E80" s="96"/>
      <c r="F80" s="96"/>
      <c r="G80" s="96"/>
      <c r="H80" s="96"/>
      <c r="I80" s="93"/>
      <c r="J80" s="94"/>
      <c r="K80" s="313">
        <v>0.05</v>
      </c>
      <c r="L80" s="851">
        <f>N74*K80</f>
        <v>2617.9092075888748</v>
      </c>
      <c r="M80" s="852"/>
      <c r="N80" s="57"/>
    </row>
    <row r="81" spans="1:14" ht="15" thickBot="1">
      <c r="B81" s="97" t="s">
        <v>1058</v>
      </c>
      <c r="C81" s="98"/>
      <c r="D81" s="98"/>
      <c r="E81" s="98"/>
      <c r="F81" s="98"/>
      <c r="G81" s="98"/>
      <c r="H81" s="98"/>
      <c r="I81" s="99"/>
      <c r="J81" s="100"/>
      <c r="K81" s="314">
        <v>0.05</v>
      </c>
      <c r="L81" s="853">
        <f>N74*K81</f>
        <v>2617.9092075888748</v>
      </c>
      <c r="M81" s="854"/>
      <c r="N81" s="57"/>
    </row>
    <row r="82" spans="1:14" ht="15" thickBot="1">
      <c r="B82" s="816" t="s">
        <v>1037</v>
      </c>
      <c r="C82" s="817"/>
      <c r="D82" s="817"/>
      <c r="E82" s="817"/>
      <c r="F82" s="817"/>
      <c r="G82" s="817"/>
      <c r="H82" s="817"/>
      <c r="I82" s="817"/>
      <c r="J82" s="817"/>
      <c r="K82" s="817"/>
      <c r="L82" s="817"/>
      <c r="M82" s="818"/>
      <c r="N82" s="58">
        <f>L79+L80+L81</f>
        <v>15707.455245533249</v>
      </c>
    </row>
    <row r="83" spans="1:14" ht="15" thickBot="1">
      <c r="B83" s="39"/>
      <c r="C83" s="40"/>
      <c r="D83" s="40"/>
      <c r="E83" s="40"/>
      <c r="F83" s="40"/>
      <c r="G83" s="40"/>
      <c r="H83" s="40"/>
      <c r="I83" s="40"/>
      <c r="J83" s="40"/>
      <c r="K83" s="40"/>
      <c r="L83" s="40"/>
      <c r="M83" s="40"/>
      <c r="N83" s="41"/>
    </row>
    <row r="84" spans="1:14" ht="15" thickBot="1">
      <c r="A84" t="s">
        <v>2122</v>
      </c>
      <c r="B84" s="816" t="s">
        <v>1059</v>
      </c>
      <c r="C84" s="817"/>
      <c r="D84" s="817"/>
      <c r="E84" s="817"/>
      <c r="F84" s="817"/>
      <c r="G84" s="817"/>
      <c r="H84" s="817"/>
      <c r="I84" s="817"/>
      <c r="J84" s="817"/>
      <c r="K84" s="817"/>
      <c r="L84" s="817"/>
      <c r="M84" s="818"/>
      <c r="N84" s="196">
        <f>N74+N82</f>
        <v>68065.639397310733</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0" t="s">
        <v>2324</v>
      </c>
      <c r="C101" s="961"/>
      <c r="D101" s="961"/>
      <c r="E101" s="961"/>
      <c r="F101" s="961"/>
      <c r="G101" s="961"/>
      <c r="H101" s="961"/>
      <c r="I101" s="961"/>
      <c r="J101" s="961"/>
      <c r="K101" s="961"/>
      <c r="L101" s="961"/>
      <c r="M101" s="961"/>
      <c r="N101" s="962"/>
    </row>
    <row r="102" spans="2:14" ht="15" customHeight="1">
      <c r="B102" s="960"/>
      <c r="C102" s="961"/>
      <c r="D102" s="961"/>
      <c r="E102" s="961"/>
      <c r="F102" s="961"/>
      <c r="G102" s="961"/>
      <c r="H102" s="961"/>
      <c r="I102" s="961"/>
      <c r="J102" s="961"/>
      <c r="K102" s="961"/>
      <c r="L102" s="961"/>
      <c r="M102" s="961"/>
      <c r="N102" s="962"/>
    </row>
    <row r="103" spans="2:14" ht="30" customHeight="1">
      <c r="B103" s="963" t="s">
        <v>2325</v>
      </c>
      <c r="C103" s="964"/>
      <c r="D103" s="964"/>
      <c r="E103" s="964"/>
      <c r="F103" s="964"/>
      <c r="G103" s="964"/>
      <c r="H103" s="964"/>
      <c r="I103" s="964"/>
      <c r="J103" s="964"/>
      <c r="K103" s="964"/>
      <c r="L103" s="964"/>
      <c r="M103" s="964"/>
      <c r="N103" s="965"/>
    </row>
    <row r="104" spans="2:14">
      <c r="B104" s="963"/>
      <c r="C104" s="964"/>
      <c r="D104" s="964"/>
      <c r="E104" s="964"/>
      <c r="F104" s="964"/>
      <c r="G104" s="964"/>
      <c r="H104" s="964"/>
      <c r="I104" s="964"/>
      <c r="J104" s="964"/>
      <c r="K104" s="964"/>
      <c r="L104" s="964"/>
      <c r="M104" s="964"/>
      <c r="N104" s="965"/>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6"/>
      <c r="K114" s="966"/>
      <c r="L114" s="966"/>
      <c r="M114" s="966"/>
      <c r="N114" s="967"/>
    </row>
    <row r="115" spans="2:14" ht="15" thickBot="1">
      <c r="B115" s="428" t="s">
        <v>2327</v>
      </c>
      <c r="C115" s="429"/>
      <c r="D115" s="429"/>
      <c r="E115" s="268"/>
      <c r="F115" s="268"/>
      <c r="G115" s="268"/>
      <c r="H115" s="268"/>
      <c r="I115" s="268"/>
      <c r="J115" s="968"/>
      <c r="K115" s="968"/>
      <c r="L115" s="968"/>
      <c r="M115" s="968"/>
      <c r="N115" s="969"/>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180</v>
      </c>
      <c r="B36" s="865" t="str">
        <f>VLOOKUP(A36,EQUIPOS!A6:D154,3,FALSE)</f>
        <v>Compresor 120 HP, con martillo.</v>
      </c>
      <c r="C36" s="866"/>
      <c r="D36" s="866"/>
      <c r="E36" s="866"/>
      <c r="F36" s="866"/>
      <c r="G36" s="866"/>
      <c r="H36" s="867"/>
      <c r="I36" s="276"/>
      <c r="J36" s="277"/>
      <c r="K36" s="278">
        <f>VLOOKUP(A36,EQUIPOS!A6:D163,4,FALSE)</f>
        <v>85363.704954106317</v>
      </c>
      <c r="L36" s="279"/>
      <c r="M36" s="280">
        <v>35</v>
      </c>
      <c r="N36" s="281">
        <f>K36/M36</f>
        <v>2438.9629986887521</v>
      </c>
    </row>
    <row r="37" spans="1:14">
      <c r="A37" s="119" t="s">
        <v>312</v>
      </c>
      <c r="B37" s="865" t="str">
        <f>VLOOKUP(A37,EQUIPOS!A7:D154,3,FALSE)</f>
        <v>Retroexcavadora sobre oruga, potencia 138 HP, balde de 1,5 m3.</v>
      </c>
      <c r="C37" s="866"/>
      <c r="D37" s="866"/>
      <c r="E37" s="866"/>
      <c r="F37" s="866"/>
      <c r="G37" s="866"/>
      <c r="H37" s="867"/>
      <c r="I37" s="430"/>
      <c r="J37" s="431"/>
      <c r="K37" s="278">
        <f>VLOOKUP(A37,EQUIPOS!A7:D164,4,FALSE)</f>
        <v>200677.24818132466</v>
      </c>
      <c r="L37" s="344"/>
      <c r="M37" s="345">
        <v>35</v>
      </c>
      <c r="N37" s="281">
        <f>K37/M37</f>
        <v>5733.6356623235615</v>
      </c>
    </row>
    <row r="38" spans="1:14">
      <c r="A38" s="119"/>
      <c r="B38" s="329"/>
      <c r="C38" s="330"/>
      <c r="D38" s="330"/>
      <c r="E38" s="332"/>
      <c r="F38" s="330"/>
      <c r="G38" s="330"/>
      <c r="H38" s="331"/>
      <c r="I38" s="337"/>
      <c r="J38" s="339"/>
      <c r="K38" s="278"/>
      <c r="L38" s="432"/>
      <c r="M38" s="433"/>
      <c r="N38" s="281"/>
    </row>
    <row r="39" spans="1:14">
      <c r="B39" s="865"/>
      <c r="C39" s="866"/>
      <c r="D39" s="866"/>
      <c r="E39" s="872"/>
      <c r="F39" s="866"/>
      <c r="G39" s="866"/>
      <c r="H39" s="867"/>
      <c r="I39" s="42"/>
      <c r="J39" s="43"/>
      <c r="K39" s="283"/>
      <c r="L39" s="285"/>
      <c r="M39" s="286"/>
      <c r="N39" s="287"/>
    </row>
    <row r="40" spans="1:14">
      <c r="B40" s="873" t="s">
        <v>1036</v>
      </c>
      <c r="C40" s="874"/>
      <c r="D40" s="874"/>
      <c r="E40" s="44"/>
      <c r="F40" s="45"/>
      <c r="G40" s="45"/>
      <c r="H40" s="46"/>
      <c r="I40" s="42"/>
      <c r="J40" s="43"/>
      <c r="K40" s="288"/>
      <c r="L40" s="285"/>
      <c r="M40" s="410">
        <v>0.01</v>
      </c>
      <c r="N40" s="353">
        <f>N73*M40</f>
        <v>7.2953150294428575</v>
      </c>
    </row>
    <row r="41" spans="1:14" ht="15" thickBot="1">
      <c r="B41" s="865"/>
      <c r="C41" s="866"/>
      <c r="D41" s="866"/>
      <c r="E41" s="866"/>
      <c r="F41" s="866"/>
      <c r="G41" s="866"/>
      <c r="H41" s="867"/>
      <c r="I41" s="875"/>
      <c r="J41" s="876"/>
      <c r="K41" s="47"/>
      <c r="L41" s="877"/>
      <c r="M41" s="878"/>
      <c r="N41" s="111"/>
    </row>
    <row r="42" spans="1:14" ht="15" thickBot="1">
      <c r="B42" s="816" t="s">
        <v>1037</v>
      </c>
      <c r="C42" s="817"/>
      <c r="D42" s="817"/>
      <c r="E42" s="817"/>
      <c r="F42" s="817"/>
      <c r="G42" s="817"/>
      <c r="H42" s="817"/>
      <c r="I42" s="817"/>
      <c r="J42" s="817"/>
      <c r="K42" s="817"/>
      <c r="L42" s="817"/>
      <c r="M42" s="818"/>
      <c r="N42" s="403">
        <f>SUM(N36:N41)</f>
        <v>8179.8939760417561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1" t="s">
        <v>1028</v>
      </c>
      <c r="C46" s="862"/>
      <c r="D46" s="862"/>
      <c r="E46" s="862"/>
      <c r="F46" s="862"/>
      <c r="G46" s="862"/>
      <c r="H46" s="862"/>
      <c r="I46" s="896"/>
      <c r="J46" s="324" t="s">
        <v>1029</v>
      </c>
      <c r="K46" s="91" t="s">
        <v>1030</v>
      </c>
      <c r="L46" s="897" t="s">
        <v>1039</v>
      </c>
      <c r="M46" s="896"/>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2981.0955331337973</v>
      </c>
      <c r="N47" s="281">
        <f>K47*M47</f>
        <v>3875.4241930739367</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 thickBot="1">
      <c r="B50" s="318"/>
      <c r="C50" s="319"/>
      <c r="D50" s="319"/>
      <c r="E50" s="319"/>
      <c r="F50" s="319"/>
      <c r="G50" s="319"/>
      <c r="H50" s="319"/>
      <c r="I50" s="319"/>
      <c r="J50" s="132"/>
      <c r="K50" s="132"/>
      <c r="L50" s="334"/>
      <c r="M50" s="333"/>
      <c r="N50" s="133"/>
    </row>
    <row r="51" spans="1:14" ht="15" thickBot="1">
      <c r="B51" s="816" t="s">
        <v>1037</v>
      </c>
      <c r="C51" s="817"/>
      <c r="D51" s="817"/>
      <c r="E51" s="817"/>
      <c r="F51" s="817"/>
      <c r="G51" s="817"/>
      <c r="H51" s="817"/>
      <c r="I51" s="817"/>
      <c r="J51" s="817"/>
      <c r="K51" s="817"/>
      <c r="L51" s="817"/>
      <c r="M51" s="818"/>
      <c r="N51" s="403">
        <f>SUM(N47:N50)</f>
        <v>3875.4241930739367</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2" t="s">
        <v>1041</v>
      </c>
      <c r="C55" s="323"/>
      <c r="D55" s="323"/>
      <c r="E55" s="323"/>
      <c r="F55" s="323"/>
      <c r="G55" s="323"/>
      <c r="H55" s="79" t="s">
        <v>1029</v>
      </c>
      <c r="I55" s="80" t="s">
        <v>1042</v>
      </c>
      <c r="J55" s="81" t="s">
        <v>1043</v>
      </c>
      <c r="K55" s="79" t="s">
        <v>1044</v>
      </c>
      <c r="L55" s="902" t="s">
        <v>1045</v>
      </c>
      <c r="M55" s="881"/>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903">
        <f>VLOOKUP(A56,TRANSPORTE!A5:D117,4,FALSE)</f>
        <v>720.65424911025718</v>
      </c>
      <c r="M56" s="904"/>
      <c r="N56" s="296">
        <f>K56*L56</f>
        <v>936.85052384333437</v>
      </c>
    </row>
    <row r="57" spans="1:14">
      <c r="B57" s="52"/>
      <c r="C57" s="53"/>
      <c r="D57" s="53"/>
      <c r="E57" s="53"/>
      <c r="F57" s="53"/>
      <c r="G57" s="53"/>
      <c r="H57" s="320"/>
      <c r="I57" s="288"/>
      <c r="J57" s="295"/>
      <c r="K57" s="288"/>
      <c r="L57" s="903"/>
      <c r="M57" s="904"/>
      <c r="N57" s="296"/>
    </row>
    <row r="58" spans="1:14">
      <c r="B58" s="52"/>
      <c r="C58" s="53"/>
      <c r="D58" s="53"/>
      <c r="E58" s="53"/>
      <c r="F58" s="53"/>
      <c r="G58" s="53"/>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94"/>
      <c r="M61" s="895"/>
      <c r="N61" s="133"/>
    </row>
    <row r="62" spans="1:14" ht="15" thickBot="1">
      <c r="B62" s="905" t="s">
        <v>1037</v>
      </c>
      <c r="C62" s="859"/>
      <c r="D62" s="859"/>
      <c r="E62" s="859"/>
      <c r="F62" s="859"/>
      <c r="G62" s="859"/>
      <c r="H62" s="859"/>
      <c r="I62" s="859"/>
      <c r="J62" s="859"/>
      <c r="K62" s="859"/>
      <c r="L62" s="859"/>
      <c r="M62" s="860"/>
      <c r="N62" s="110">
        <f>N56+N57+N58+N59+N60</f>
        <v>936.85052384333437</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5" t="s">
        <v>1047</v>
      </c>
      <c r="C66" s="856"/>
      <c r="D66" s="856"/>
      <c r="E66" s="856"/>
      <c r="F66" s="856"/>
      <c r="G66" s="856"/>
      <c r="H66" s="856"/>
      <c r="I66" s="79" t="s">
        <v>1048</v>
      </c>
      <c r="J66" s="81" t="s">
        <v>1494</v>
      </c>
      <c r="K66" s="80" t="s">
        <v>1050</v>
      </c>
      <c r="L66" s="857" t="s">
        <v>1034</v>
      </c>
      <c r="M66" s="858"/>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 thickBot="1">
      <c r="B72" s="892"/>
      <c r="C72" s="893"/>
      <c r="D72" s="893"/>
      <c r="E72" s="893"/>
      <c r="F72" s="893"/>
      <c r="G72" s="893"/>
      <c r="H72" s="893"/>
      <c r="I72" s="132"/>
      <c r="J72" s="132"/>
      <c r="K72" s="132"/>
      <c r="L72" s="906"/>
      <c r="M72" s="906"/>
      <c r="N72" s="51"/>
    </row>
    <row r="73" spans="1:15" ht="15" thickBot="1">
      <c r="B73" s="905" t="s">
        <v>1037</v>
      </c>
      <c r="C73" s="859"/>
      <c r="D73" s="859"/>
      <c r="E73" s="859"/>
      <c r="F73" s="859"/>
      <c r="G73" s="859"/>
      <c r="H73" s="859"/>
      <c r="I73" s="859"/>
      <c r="J73" s="859"/>
      <c r="K73" s="859"/>
      <c r="L73" s="859"/>
      <c r="M73" s="860"/>
      <c r="N73" s="310">
        <f>SUM(N67:N72)</f>
        <v>729.53150294428576</v>
      </c>
    </row>
    <row r="74" spans="1:15" ht="15" thickBot="1">
      <c r="B74" s="39"/>
      <c r="C74" s="40"/>
      <c r="D74" s="40"/>
      <c r="E74" s="40"/>
      <c r="F74" s="40"/>
      <c r="G74" s="40"/>
      <c r="H74" s="40"/>
      <c r="I74" s="40"/>
      <c r="J74" s="40"/>
      <c r="K74" s="40"/>
      <c r="L74" s="40"/>
      <c r="M74" s="40"/>
      <c r="N74" s="41"/>
    </row>
    <row r="75" spans="1:15" ht="15" thickBot="1">
      <c r="B75" s="816" t="s">
        <v>1051</v>
      </c>
      <c r="C75" s="817"/>
      <c r="D75" s="817"/>
      <c r="E75" s="817"/>
      <c r="F75" s="817"/>
      <c r="G75" s="817"/>
      <c r="H75" s="817"/>
      <c r="I75" s="817"/>
      <c r="J75" s="817"/>
      <c r="K75" s="817"/>
      <c r="L75" s="817"/>
      <c r="M75" s="818"/>
      <c r="N75" s="105">
        <f>N42+N51+N62+N73</f>
        <v>13721.700195903313</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61" t="s">
        <v>1053</v>
      </c>
      <c r="C79" s="862"/>
      <c r="D79" s="862"/>
      <c r="E79" s="862"/>
      <c r="F79" s="862"/>
      <c r="G79" s="862"/>
      <c r="H79" s="862"/>
      <c r="I79" s="323"/>
      <c r="J79" s="343"/>
      <c r="K79" s="311" t="s">
        <v>1054</v>
      </c>
      <c r="L79" s="863" t="s">
        <v>1055</v>
      </c>
      <c r="M79" s="864"/>
      <c r="N79" s="312"/>
    </row>
    <row r="80" spans="1:15">
      <c r="B80" s="849" t="s">
        <v>1056</v>
      </c>
      <c r="C80" s="850"/>
      <c r="D80" s="850"/>
      <c r="E80" s="850"/>
      <c r="F80" s="850"/>
      <c r="G80" s="850"/>
      <c r="H80" s="850"/>
      <c r="I80" s="93"/>
      <c r="J80" s="94"/>
      <c r="K80" s="313">
        <v>0.2</v>
      </c>
      <c r="L80" s="851">
        <f>N75*K80</f>
        <v>2744.3400391806626</v>
      </c>
      <c r="M80" s="852"/>
      <c r="N80" s="57"/>
    </row>
    <row r="81" spans="1:14">
      <c r="B81" s="95" t="s">
        <v>1057</v>
      </c>
      <c r="C81" s="96"/>
      <c r="D81" s="96"/>
      <c r="E81" s="96"/>
      <c r="F81" s="96"/>
      <c r="G81" s="96"/>
      <c r="H81" s="96"/>
      <c r="I81" s="93"/>
      <c r="J81" s="94"/>
      <c r="K81" s="313">
        <v>0.05</v>
      </c>
      <c r="L81" s="851">
        <f>N75*K81</f>
        <v>686.08500979516566</v>
      </c>
      <c r="M81" s="852"/>
      <c r="N81" s="57"/>
    </row>
    <row r="82" spans="1:14" ht="15" thickBot="1">
      <c r="B82" s="97" t="s">
        <v>1058</v>
      </c>
      <c r="C82" s="98"/>
      <c r="D82" s="98"/>
      <c r="E82" s="98"/>
      <c r="F82" s="98"/>
      <c r="G82" s="98"/>
      <c r="H82" s="98"/>
      <c r="I82" s="99"/>
      <c r="J82" s="100"/>
      <c r="K82" s="314">
        <v>0.05</v>
      </c>
      <c r="L82" s="853">
        <f>N75*K82</f>
        <v>686.08500979516566</v>
      </c>
      <c r="M82" s="854"/>
      <c r="N82" s="57"/>
    </row>
    <row r="83" spans="1:14" ht="15" thickBot="1">
      <c r="B83" s="816" t="s">
        <v>1037</v>
      </c>
      <c r="C83" s="817"/>
      <c r="D83" s="817"/>
      <c r="E83" s="817"/>
      <c r="F83" s="817"/>
      <c r="G83" s="817"/>
      <c r="H83" s="817"/>
      <c r="I83" s="817"/>
      <c r="J83" s="817"/>
      <c r="K83" s="817"/>
      <c r="L83" s="817"/>
      <c r="M83" s="818"/>
      <c r="N83" s="58">
        <f>L80+L81+L82</f>
        <v>4116.510058770994</v>
      </c>
    </row>
    <row r="84" spans="1:14" ht="15" thickBot="1">
      <c r="B84" s="39"/>
      <c r="C84" s="40"/>
      <c r="D84" s="40"/>
      <c r="E84" s="40"/>
      <c r="F84" s="40"/>
      <c r="G84" s="40"/>
      <c r="H84" s="40"/>
      <c r="I84" s="40"/>
      <c r="J84" s="40"/>
      <c r="K84" s="40"/>
      <c r="L84" s="40"/>
      <c r="M84" s="40"/>
      <c r="N84" s="41"/>
    </row>
    <row r="85" spans="1:14" ht="15" thickBot="1">
      <c r="A85" t="s">
        <v>2122</v>
      </c>
      <c r="B85" s="816" t="s">
        <v>1059</v>
      </c>
      <c r="C85" s="817"/>
      <c r="D85" s="817"/>
      <c r="E85" s="817"/>
      <c r="F85" s="817"/>
      <c r="G85" s="817"/>
      <c r="H85" s="817"/>
      <c r="I85" s="817"/>
      <c r="J85" s="817"/>
      <c r="K85" s="817"/>
      <c r="L85" s="817"/>
      <c r="M85" s="818"/>
      <c r="N85" s="196">
        <f>N75+N83</f>
        <v>17838.210254674308</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60" t="s">
        <v>2324</v>
      </c>
      <c r="C102" s="961"/>
      <c r="D102" s="961"/>
      <c r="E102" s="961"/>
      <c r="F102" s="961"/>
      <c r="G102" s="961"/>
      <c r="H102" s="961"/>
      <c r="I102" s="961"/>
      <c r="J102" s="961"/>
      <c r="K102" s="961"/>
      <c r="L102" s="961"/>
      <c r="M102" s="961"/>
      <c r="N102" s="962"/>
    </row>
    <row r="103" spans="2:14" ht="15" customHeight="1">
      <c r="B103" s="960"/>
      <c r="C103" s="961"/>
      <c r="D103" s="961"/>
      <c r="E103" s="961"/>
      <c r="F103" s="961"/>
      <c r="G103" s="961"/>
      <c r="H103" s="961"/>
      <c r="I103" s="961"/>
      <c r="J103" s="961"/>
      <c r="K103" s="961"/>
      <c r="L103" s="961"/>
      <c r="M103" s="961"/>
      <c r="N103" s="962"/>
    </row>
    <row r="104" spans="2:14" ht="30" customHeight="1">
      <c r="B104" s="963" t="s">
        <v>2325</v>
      </c>
      <c r="C104" s="964"/>
      <c r="D104" s="964"/>
      <c r="E104" s="964"/>
      <c r="F104" s="964"/>
      <c r="G104" s="964"/>
      <c r="H104" s="964"/>
      <c r="I104" s="964"/>
      <c r="J104" s="964"/>
      <c r="K104" s="964"/>
      <c r="L104" s="964"/>
      <c r="M104" s="964"/>
      <c r="N104" s="965"/>
    </row>
    <row r="105" spans="2:14">
      <c r="B105" s="963"/>
      <c r="C105" s="964"/>
      <c r="D105" s="964"/>
      <c r="E105" s="964"/>
      <c r="F105" s="964"/>
      <c r="G105" s="964"/>
      <c r="H105" s="964"/>
      <c r="I105" s="964"/>
      <c r="J105" s="964"/>
      <c r="K105" s="964"/>
      <c r="L105" s="964"/>
      <c r="M105" s="964"/>
      <c r="N105" s="965"/>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6"/>
      <c r="K115" s="966"/>
      <c r="L115" s="966"/>
      <c r="M115" s="966"/>
      <c r="N115" s="967"/>
    </row>
    <row r="116" spans="2:14" ht="15" thickBot="1">
      <c r="B116" s="428" t="s">
        <v>2327</v>
      </c>
      <c r="C116" s="429"/>
      <c r="D116" s="429"/>
      <c r="E116" s="268"/>
      <c r="F116" s="268"/>
      <c r="G116" s="268"/>
      <c r="H116" s="268"/>
      <c r="I116" s="268"/>
      <c r="J116" s="968"/>
      <c r="K116" s="968"/>
      <c r="L116" s="968"/>
      <c r="M116" s="968"/>
      <c r="N116" s="969"/>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180</v>
      </c>
      <c r="B36" s="865" t="str">
        <f>VLOOKUP(A36,EQUIPOS!A6:D154,3,FALSE)</f>
        <v>Compresor 120 HP, con martillo.</v>
      </c>
      <c r="C36" s="866"/>
      <c r="D36" s="866"/>
      <c r="E36" s="866"/>
      <c r="F36" s="866"/>
      <c r="G36" s="866"/>
      <c r="H36" s="867"/>
      <c r="I36" s="276"/>
      <c r="J36" s="277"/>
      <c r="K36" s="278">
        <f>VLOOKUP(A36,EQUIPOS!A6:D163,4,FALSE)</f>
        <v>85363.704954106317</v>
      </c>
      <c r="L36" s="279"/>
      <c r="M36" s="280">
        <v>2.5</v>
      </c>
      <c r="N36" s="281">
        <f>K36/M36</f>
        <v>34145.48198164253</v>
      </c>
    </row>
    <row r="37" spans="1:14">
      <c r="A37" s="119" t="s">
        <v>129</v>
      </c>
      <c r="B37" s="865" t="str">
        <f>VLOOKUP(A37,EQUIPOS!A7:D154,3,FALSE)</f>
        <v xml:space="preserve">Buldozer, Potencia al volante de 140 HP, motor de 2200 RPM, longitud de hoja 4,80m. </v>
      </c>
      <c r="C37" s="866"/>
      <c r="D37" s="866"/>
      <c r="E37" s="866"/>
      <c r="F37" s="866"/>
      <c r="G37" s="866"/>
      <c r="H37" s="867"/>
      <c r="I37" s="430"/>
      <c r="J37" s="431"/>
      <c r="K37" s="278">
        <f>VLOOKUP(A37,EQUIPOS!A7:D164,4,FALSE)</f>
        <v>212144.51950597175</v>
      </c>
      <c r="L37" s="344"/>
      <c r="M37" s="345">
        <v>100</v>
      </c>
      <c r="N37" s="281">
        <f>K37/M37</f>
        <v>2121.4451950597177</v>
      </c>
    </row>
    <row r="38" spans="1:14">
      <c r="A38" s="119" t="s">
        <v>312</v>
      </c>
      <c r="B38" s="865" t="str">
        <f>VLOOKUP(A38,EQUIPOS!A8:D154,3,FALSE)</f>
        <v>Retroexcavadora sobre oruga, potencia 138 HP, balde de 1,5 m3.</v>
      </c>
      <c r="C38" s="866"/>
      <c r="D38" s="866"/>
      <c r="E38" s="866"/>
      <c r="F38" s="866"/>
      <c r="G38" s="866"/>
      <c r="H38" s="867"/>
      <c r="I38" s="337"/>
      <c r="J38" s="339"/>
      <c r="K38" s="278">
        <f>VLOOKUP(A38,EQUIPOS!A8:D165,4,FALSE)</f>
        <v>200677.24818132466</v>
      </c>
      <c r="L38" s="432"/>
      <c r="M38" s="433">
        <v>16</v>
      </c>
      <c r="N38" s="281">
        <f>K38/M38</f>
        <v>12542.328011332791</v>
      </c>
    </row>
    <row r="39" spans="1:14">
      <c r="B39" s="865"/>
      <c r="C39" s="866"/>
      <c r="D39" s="866"/>
      <c r="E39" s="872"/>
      <c r="F39" s="866"/>
      <c r="G39" s="866"/>
      <c r="H39" s="867"/>
      <c r="I39" s="42"/>
      <c r="J39" s="43"/>
      <c r="K39" s="283"/>
      <c r="L39" s="285"/>
      <c r="M39" s="286"/>
      <c r="N39" s="287"/>
    </row>
    <row r="40" spans="1:14">
      <c r="B40" s="873" t="s">
        <v>1036</v>
      </c>
      <c r="C40" s="874"/>
      <c r="D40" s="874"/>
      <c r="E40" s="44"/>
      <c r="F40" s="45"/>
      <c r="G40" s="45"/>
      <c r="H40" s="46"/>
      <c r="I40" s="42"/>
      <c r="J40" s="43"/>
      <c r="K40" s="288"/>
      <c r="L40" s="285"/>
      <c r="M40" s="410">
        <v>0.01</v>
      </c>
      <c r="N40" s="353">
        <f>N76*M40</f>
        <v>23.937752440359372</v>
      </c>
    </row>
    <row r="41" spans="1:14" ht="15" thickBot="1">
      <c r="B41" s="865"/>
      <c r="C41" s="866"/>
      <c r="D41" s="866"/>
      <c r="E41" s="866"/>
      <c r="F41" s="866"/>
      <c r="G41" s="866"/>
      <c r="H41" s="867"/>
      <c r="I41" s="875"/>
      <c r="J41" s="876"/>
      <c r="K41" s="47"/>
      <c r="L41" s="877"/>
      <c r="M41" s="878"/>
      <c r="N41" s="111"/>
    </row>
    <row r="42" spans="1:14" ht="15" thickBot="1">
      <c r="B42" s="816" t="s">
        <v>1037</v>
      </c>
      <c r="C42" s="817"/>
      <c r="D42" s="817"/>
      <c r="E42" s="817"/>
      <c r="F42" s="817"/>
      <c r="G42" s="817"/>
      <c r="H42" s="817"/>
      <c r="I42" s="817"/>
      <c r="J42" s="817"/>
      <c r="K42" s="817"/>
      <c r="L42" s="817"/>
      <c r="M42" s="818"/>
      <c r="N42" s="403">
        <f>SUM(N36:N41)</f>
        <v>48833.192940475397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1" t="s">
        <v>1028</v>
      </c>
      <c r="C46" s="862"/>
      <c r="D46" s="862"/>
      <c r="E46" s="862"/>
      <c r="F46" s="862"/>
      <c r="G46" s="862"/>
      <c r="H46" s="862"/>
      <c r="I46" s="896"/>
      <c r="J46" s="324" t="s">
        <v>1029</v>
      </c>
      <c r="K46" s="91" t="s">
        <v>1030</v>
      </c>
      <c r="L46" s="897" t="s">
        <v>1039</v>
      </c>
      <c r="M46" s="896"/>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3639.4815487204942</v>
      </c>
      <c r="N47" s="281">
        <f>K47*M47</f>
        <v>1091.8444646161481</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1357.1993921947726</v>
      </c>
      <c r="N48" s="281">
        <f t="shared" ref="N48:N53" si="0">K48*M48</f>
        <v>4071.598176584318</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6798.1082910126643</v>
      </c>
      <c r="N49" s="281">
        <f t="shared" si="0"/>
        <v>1699.5270727531661</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1267.8487625443977</v>
      </c>
      <c r="N50" s="281">
        <f t="shared" si="0"/>
        <v>1267.8487625443977</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692.37119869491619</v>
      </c>
      <c r="N51" s="281">
        <f t="shared" si="0"/>
        <v>692.37119869491619</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5090.9340193606167</v>
      </c>
      <c r="N52" s="281">
        <f t="shared" si="0"/>
        <v>2331.6477808671625</v>
      </c>
    </row>
    <row r="53" spans="1:14" ht="1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2981.0955331337973</v>
      </c>
      <c r="N53" s="281">
        <f t="shared" si="0"/>
        <v>3875.4241930739367</v>
      </c>
    </row>
    <row r="54" spans="1:14" ht="15" thickBot="1">
      <c r="B54" s="816" t="s">
        <v>1037</v>
      </c>
      <c r="C54" s="817"/>
      <c r="D54" s="817"/>
      <c r="E54" s="817"/>
      <c r="F54" s="817"/>
      <c r="G54" s="817"/>
      <c r="H54" s="817"/>
      <c r="I54" s="817"/>
      <c r="J54" s="817"/>
      <c r="K54" s="817"/>
      <c r="L54" s="817"/>
      <c r="M54" s="818"/>
      <c r="N54" s="403">
        <f>SUM(N47:N53)</f>
        <v>15030.261649134045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3">
        <f>VLOOKUP(A59,TRANSPORTE!A5:D117,4,FALSE)</f>
        <v>720.65424911025718</v>
      </c>
      <c r="M59" s="904"/>
      <c r="N59" s="296">
        <f>K59*L59</f>
        <v>936.85052384333437</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2393.7752440359372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N42+N54+N65+N76</f>
        <v>67194.08035748871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13438.816071497742</v>
      </c>
      <c r="M83" s="852"/>
      <c r="N83" s="57"/>
    </row>
    <row r="84" spans="1:14">
      <c r="B84" s="95" t="s">
        <v>1057</v>
      </c>
      <c r="C84" s="96"/>
      <c r="D84" s="96"/>
      <c r="E84" s="96"/>
      <c r="F84" s="96"/>
      <c r="G84" s="96"/>
      <c r="H84" s="96"/>
      <c r="I84" s="93"/>
      <c r="J84" s="94"/>
      <c r="K84" s="313">
        <v>0.05</v>
      </c>
      <c r="L84" s="851">
        <f>N78*K84</f>
        <v>3359.7040178744355</v>
      </c>
      <c r="M84" s="852"/>
      <c r="N84" s="57"/>
    </row>
    <row r="85" spans="1:14" ht="15" thickBot="1">
      <c r="B85" s="97" t="s">
        <v>1058</v>
      </c>
      <c r="C85" s="98"/>
      <c r="D85" s="98"/>
      <c r="E85" s="98"/>
      <c r="F85" s="98"/>
      <c r="G85" s="98"/>
      <c r="H85" s="98"/>
      <c r="I85" s="99"/>
      <c r="J85" s="100"/>
      <c r="K85" s="314">
        <v>0.05</v>
      </c>
      <c r="L85" s="853">
        <f>N78*K85</f>
        <v>3359.7040178744355</v>
      </c>
      <c r="M85" s="854"/>
      <c r="N85" s="57"/>
    </row>
    <row r="86" spans="1:14" ht="15" thickBot="1">
      <c r="B86" s="816" t="s">
        <v>1037</v>
      </c>
      <c r="C86" s="817"/>
      <c r="D86" s="817"/>
      <c r="E86" s="817"/>
      <c r="F86" s="817"/>
      <c r="G86" s="817"/>
      <c r="H86" s="817"/>
      <c r="I86" s="817"/>
      <c r="J86" s="817"/>
      <c r="K86" s="817"/>
      <c r="L86" s="817"/>
      <c r="M86" s="818"/>
      <c r="N86" s="58">
        <f>L83+L84+L85</f>
        <v>20158.224107246613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87352.304464735324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30"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180</v>
      </c>
      <c r="B36" s="865" t="str">
        <f>VLOOKUP(A36,EQUIPOS!A6:D154,3,FALSE)</f>
        <v>Compresor 120 HP, con martillo.</v>
      </c>
      <c r="C36" s="866"/>
      <c r="D36" s="866"/>
      <c r="E36" s="866"/>
      <c r="F36" s="866"/>
      <c r="G36" s="866"/>
      <c r="H36" s="867"/>
      <c r="I36" s="276"/>
      <c r="J36" s="277"/>
      <c r="K36" s="278">
        <f>VLOOKUP(A36,EQUIPOS!A6:D163,4,FALSE)</f>
        <v>85363.704954106317</v>
      </c>
      <c r="L36" s="279"/>
      <c r="M36" s="345">
        <v>2.5</v>
      </c>
      <c r="N36" s="281">
        <f>K36/M36</f>
        <v>34145.48198164253</v>
      </c>
    </row>
    <row r="37" spans="1:14">
      <c r="A37" s="119" t="s">
        <v>129</v>
      </c>
      <c r="B37" s="865" t="str">
        <f>VLOOKUP(A37,EQUIPOS!A7:D154,3,FALSE)</f>
        <v xml:space="preserve">Buldozer, Potencia al volante de 140 HP, motor de 2200 RPM, longitud de hoja 4,80m. </v>
      </c>
      <c r="C37" s="866"/>
      <c r="D37" s="866"/>
      <c r="E37" s="866"/>
      <c r="F37" s="866"/>
      <c r="G37" s="866"/>
      <c r="H37" s="867"/>
      <c r="I37" s="430"/>
      <c r="J37" s="431"/>
      <c r="K37" s="278">
        <f>VLOOKUP(A37,EQUIPOS!A7:D164,4,FALSE)</f>
        <v>212144.51950597175</v>
      </c>
      <c r="L37" s="344"/>
      <c r="M37" s="345">
        <v>100</v>
      </c>
      <c r="N37" s="281">
        <f>K37/M37</f>
        <v>2121.4451950597177</v>
      </c>
    </row>
    <row r="38" spans="1:14">
      <c r="A38" s="119" t="s">
        <v>261</v>
      </c>
      <c r="B38" s="865" t="str">
        <f>VLOOKUP(A38,EQUIPOS!A8:D154,3,FALSE)</f>
        <v xml:space="preserve">Motobomba 3 PULGADAS (incluye operario)
</v>
      </c>
      <c r="C38" s="866"/>
      <c r="D38" s="866"/>
      <c r="E38" s="866"/>
      <c r="F38" s="866"/>
      <c r="G38" s="866"/>
      <c r="H38" s="867"/>
      <c r="I38" s="337"/>
      <c r="J38" s="339"/>
      <c r="K38" s="278">
        <f>VLOOKUP(A38,EQUIPOS!A8:D165,4,FALSE)</f>
        <v>9204.2735733073787</v>
      </c>
      <c r="L38" s="432"/>
      <c r="M38" s="433">
        <v>8</v>
      </c>
      <c r="N38" s="281">
        <f>K38/M38</f>
        <v>1150.5341966634223</v>
      </c>
    </row>
    <row r="39" spans="1:14">
      <c r="A39" t="s">
        <v>312</v>
      </c>
      <c r="B39" s="865" t="str">
        <f>VLOOKUP(A39,EQUIPOS!A9:D154,3,FALSE)</f>
        <v>Retroexcavadora sobre oruga, potencia 138 HP, balde de 1,5 m3.</v>
      </c>
      <c r="C39" s="866"/>
      <c r="D39" s="866"/>
      <c r="E39" s="866"/>
      <c r="F39" s="866"/>
      <c r="G39" s="866"/>
      <c r="H39" s="867"/>
      <c r="I39" s="42"/>
      <c r="J39" s="43"/>
      <c r="K39" s="278">
        <f>VLOOKUP(A39,EQUIPOS!A9:D166,4,FALSE)</f>
        <v>200677.24818132466</v>
      </c>
      <c r="L39" s="285"/>
      <c r="M39" s="345">
        <v>8</v>
      </c>
      <c r="N39" s="281">
        <f>K39/M39</f>
        <v>25084.656022665582</v>
      </c>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N78*M41</f>
        <v>204.2688208244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62706.386216855644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3639.4815487204942</v>
      </c>
      <c r="N48" s="281">
        <f>K48*M48</f>
        <v>1091.8444646161481</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1357.1993921947726</v>
      </c>
      <c r="N49" s="281">
        <f t="shared" ref="N49:N54" si="0">K49*M49</f>
        <v>4071.598176584318</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6798.1082910126643</v>
      </c>
      <c r="N50" s="281">
        <f t="shared" si="0"/>
        <v>1699.5270727531661</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1267.8487625443977</v>
      </c>
      <c r="N51" s="281">
        <f t="shared" si="0"/>
        <v>1267.8487625443977</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692.37119869491619</v>
      </c>
      <c r="N52" s="281">
        <f t="shared" si="0"/>
        <v>692.37119869491619</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5090.9340193606167</v>
      </c>
      <c r="N53" s="281">
        <f>K53*M53</f>
        <v>2331.6477808671625</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2981.0955331337973</v>
      </c>
      <c r="N54" s="281">
        <f t="shared" si="0"/>
        <v>3875.4241930739367</v>
      </c>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15030.261649134045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903">
        <f>VLOOKUP(A61,TRANSPORTE!A5:D117,4,FALSE)</f>
        <v>720.65424911025718</v>
      </c>
      <c r="M61" s="904"/>
      <c r="N61" s="296">
        <f>K61*L61</f>
        <v>936.85052384333437</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f>N61+N62+N63+N64+N65</f>
        <v>936.85052384333437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51"/>
    </row>
    <row r="78" spans="1:15" ht="15" thickBot="1">
      <c r="B78" s="905" t="s">
        <v>1037</v>
      </c>
      <c r="C78" s="859"/>
      <c r="D78" s="859"/>
      <c r="E78" s="859"/>
      <c r="F78" s="859"/>
      <c r="G78" s="859"/>
      <c r="H78" s="859"/>
      <c r="I78" s="859"/>
      <c r="J78" s="859"/>
      <c r="K78" s="859"/>
      <c r="L78" s="859"/>
      <c r="M78" s="860"/>
      <c r="N78" s="310">
        <f>SUM(N72:N77)</f>
        <v>20426.882082439999</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99100.380472273013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19820.076094454605</v>
      </c>
      <c r="M85" s="852"/>
      <c r="N85" s="57"/>
    </row>
    <row r="86" spans="1:14">
      <c r="B86" s="95" t="s">
        <v>1057</v>
      </c>
      <c r="C86" s="96"/>
      <c r="D86" s="96"/>
      <c r="E86" s="96"/>
      <c r="F86" s="96"/>
      <c r="G86" s="96"/>
      <c r="H86" s="96"/>
      <c r="I86" s="93"/>
      <c r="J86" s="94"/>
      <c r="K86" s="313">
        <v>0.05</v>
      </c>
      <c r="L86" s="851">
        <f>N80*K86</f>
        <v>4955.0190236136514</v>
      </c>
      <c r="M86" s="852"/>
      <c r="N86" s="57"/>
    </row>
    <row r="87" spans="1:14" ht="15" thickBot="1">
      <c r="B87" s="97" t="s">
        <v>1058</v>
      </c>
      <c r="C87" s="98"/>
      <c r="D87" s="98"/>
      <c r="E87" s="98"/>
      <c r="F87" s="98"/>
      <c r="G87" s="98"/>
      <c r="H87" s="98"/>
      <c r="I87" s="99"/>
      <c r="J87" s="100"/>
      <c r="K87" s="314">
        <v>0.05</v>
      </c>
      <c r="L87" s="853">
        <f>N80*K87</f>
        <v>4955.0190236136514</v>
      </c>
      <c r="M87" s="854"/>
      <c r="N87" s="57"/>
    </row>
    <row r="88" spans="1:14" ht="15" thickBot="1">
      <c r="B88" s="816" t="s">
        <v>1037</v>
      </c>
      <c r="C88" s="817"/>
      <c r="D88" s="817"/>
      <c r="E88" s="817"/>
      <c r="F88" s="817"/>
      <c r="G88" s="817"/>
      <c r="H88" s="817"/>
      <c r="I88" s="817"/>
      <c r="J88" s="817"/>
      <c r="K88" s="817"/>
      <c r="L88" s="817"/>
      <c r="M88" s="818"/>
      <c r="N88" s="58">
        <f>L85+L86+L87</f>
        <v>29730.114141681908</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128830.49461395491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2.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VLOOKUP(A36,EQUIPOS!A6:D163,4,FALSE)</f>
        <v>212144.51950597175</v>
      </c>
      <c r="L36" s="279"/>
      <c r="M36" s="345">
        <v>100</v>
      </c>
      <c r="N36" s="281">
        <f>K36/M36</f>
        <v>2121.4451950597177</v>
      </c>
    </row>
    <row r="37" spans="1:14">
      <c r="A37" s="119" t="s">
        <v>312</v>
      </c>
      <c r="B37" s="865" t="str">
        <f>VLOOKUP(A37,EQUIPOS!A7:D154,3,FALSE)</f>
        <v>Retroexcavadora sobre oruga, potencia 138 HP, balde de 1,5 m3.</v>
      </c>
      <c r="C37" s="866"/>
      <c r="D37" s="866"/>
      <c r="E37" s="866"/>
      <c r="F37" s="866"/>
      <c r="G37" s="866"/>
      <c r="H37" s="867"/>
      <c r="I37" s="430"/>
      <c r="J37" s="431"/>
      <c r="K37" s="278">
        <f>VLOOKUP(A37,EQUIPOS!A7:D164,4,FALSE)</f>
        <v>200677.24818132466</v>
      </c>
      <c r="L37" s="344"/>
      <c r="M37" s="345">
        <v>35</v>
      </c>
      <c r="N37" s="281">
        <f>K37/M37</f>
        <v>5733.6356623235615</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7.2953150294428575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7862.3761724127216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2981.0955331337973</v>
      </c>
      <c r="N48" s="281">
        <f>K48*M48</f>
        <v>3875.4241930739367</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f>K54*M54</f>
        <v>0</v>
      </c>
    </row>
    <row r="55" spans="1:14" ht="15" thickBot="1">
      <c r="B55" s="816" t="s">
        <v>1037</v>
      </c>
      <c r="C55" s="817"/>
      <c r="D55" s="817"/>
      <c r="E55" s="817"/>
      <c r="F55" s="817"/>
      <c r="G55" s="817"/>
      <c r="H55" s="817"/>
      <c r="I55" s="817"/>
      <c r="J55" s="817"/>
      <c r="K55" s="817"/>
      <c r="L55" s="817"/>
      <c r="M55" s="818"/>
      <c r="N55" s="403">
        <f>SUM(N48:N54)</f>
        <v>3875.4241930739367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903">
        <f>VLOOKUP(A60,TRANSPORTE!A5:D117,4,FALSE)</f>
        <v>720.65424911025718</v>
      </c>
      <c r="M60" s="904"/>
      <c r="N60" s="296">
        <f>K60*L60</f>
        <v>936.85052384333437</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936.85052384333437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729.53150294428576</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13404.182392274279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2680.8364784548558</v>
      </c>
      <c r="M84" s="852"/>
      <c r="N84" s="57"/>
    </row>
    <row r="85" spans="1:14">
      <c r="B85" s="95" t="s">
        <v>1057</v>
      </c>
      <c r="C85" s="96"/>
      <c r="D85" s="96"/>
      <c r="E85" s="96"/>
      <c r="F85" s="96"/>
      <c r="G85" s="96"/>
      <c r="H85" s="96"/>
      <c r="I85" s="93"/>
      <c r="J85" s="94"/>
      <c r="K85" s="313">
        <v>0.05</v>
      </c>
      <c r="L85" s="851">
        <f>N79*K85</f>
        <v>670.20911961371394</v>
      </c>
      <c r="M85" s="852"/>
      <c r="N85" s="57"/>
    </row>
    <row r="86" spans="1:14" ht="15" thickBot="1">
      <c r="B86" s="97" t="s">
        <v>1058</v>
      </c>
      <c r="C86" s="98"/>
      <c r="D86" s="98"/>
      <c r="E86" s="98"/>
      <c r="F86" s="98"/>
      <c r="G86" s="98"/>
      <c r="H86" s="98"/>
      <c r="I86" s="99"/>
      <c r="J86" s="100"/>
      <c r="K86" s="314">
        <v>0.05</v>
      </c>
      <c r="L86" s="853">
        <f>N79*K86</f>
        <v>670.20911961371394</v>
      </c>
      <c r="M86" s="854"/>
      <c r="N86" s="57"/>
    </row>
    <row r="87" spans="1:14" ht="15" thickBot="1">
      <c r="B87" s="816" t="s">
        <v>1037</v>
      </c>
      <c r="C87" s="817"/>
      <c r="D87" s="817"/>
      <c r="E87" s="817"/>
      <c r="F87" s="817"/>
      <c r="G87" s="817"/>
      <c r="H87" s="817"/>
      <c r="I87" s="817"/>
      <c r="J87" s="817"/>
      <c r="K87" s="817"/>
      <c r="L87" s="817"/>
      <c r="M87" s="818"/>
      <c r="N87" s="58">
        <f>L84+L85+L86</f>
        <v>4021.2547176822836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17425.437109956561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75" customHeight="1" thickBot="1">
      <c r="B29" s="77" t="s">
        <v>1027</v>
      </c>
      <c r="C29" s="795" t="s">
        <v>1028</v>
      </c>
      <c r="D29" s="796"/>
      <c r="E29" s="796"/>
      <c r="F29" s="796"/>
      <c r="G29" s="796"/>
      <c r="H29" s="796"/>
      <c r="I29" s="796"/>
      <c r="J29" s="78"/>
      <c r="K29" s="351" t="s">
        <v>2321</v>
      </c>
      <c r="L29" s="792" t="s">
        <v>1029</v>
      </c>
      <c r="M29" s="793"/>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5"/>
      <c r="C33" s="67"/>
      <c r="D33" s="67"/>
      <c r="E33" s="67"/>
      <c r="F33" s="67"/>
      <c r="G33" s="67"/>
      <c r="H33" s="67"/>
      <c r="I33" s="68"/>
      <c r="J33" s="68"/>
      <c r="K33" s="67"/>
      <c r="L33" s="67"/>
      <c r="M33" s="67"/>
      <c r="N33" s="69"/>
    </row>
    <row r="34" spans="1:14">
      <c r="B34" s="886" t="s">
        <v>1028</v>
      </c>
      <c r="C34" s="887"/>
      <c r="D34" s="887"/>
      <c r="E34" s="887"/>
      <c r="F34" s="887"/>
      <c r="G34" s="887"/>
      <c r="H34" s="888"/>
      <c r="I34" s="889" t="s">
        <v>1032</v>
      </c>
      <c r="J34" s="890"/>
      <c r="K34" s="75" t="s">
        <v>1033</v>
      </c>
      <c r="L34" s="891" t="s">
        <v>1034</v>
      </c>
      <c r="M34" s="888"/>
      <c r="N34" s="76" t="s">
        <v>1035</v>
      </c>
    </row>
    <row r="35" spans="1:14">
      <c r="A35" s="119" t="s">
        <v>263</v>
      </c>
      <c r="B35" s="865" t="str">
        <f>VLOOKUP(A35,EQUIPOS!A6:D154,3,FALSE)</f>
        <v xml:space="preserve">Motobomba 4 pulgadas
</v>
      </c>
      <c r="C35" s="866"/>
      <c r="D35" s="866"/>
      <c r="E35" s="866"/>
      <c r="F35" s="866"/>
      <c r="G35" s="866"/>
      <c r="H35" s="867"/>
      <c r="I35" s="276"/>
      <c r="J35" s="277"/>
      <c r="K35" s="278">
        <f>VLOOKUP(A35,EQUIPOS!A6:D163,4,FALSE)</f>
        <v>9422.0930278525702</v>
      </c>
      <c r="L35" s="279"/>
      <c r="M35" s="345">
        <v>21</v>
      </c>
      <c r="N35" s="281">
        <f>K35/M35</f>
        <v>448.67109656440812</v>
      </c>
    </row>
    <row r="36" spans="1:14">
      <c r="A36" s="119" t="s">
        <v>129</v>
      </c>
      <c r="B36" s="865" t="str">
        <f>VLOOKUP(A36,EQUIPOS!A7:D154,3,FALSE)</f>
        <v xml:space="preserve">Buldozer, Potencia al volante de 140 HP, motor de 2200 RPM, longitud de hoja 4,80m. </v>
      </c>
      <c r="C36" s="866"/>
      <c r="D36" s="866"/>
      <c r="E36" s="866"/>
      <c r="F36" s="866"/>
      <c r="G36" s="866"/>
      <c r="H36" s="867"/>
      <c r="I36" s="430"/>
      <c r="J36" s="431"/>
      <c r="K36" s="278">
        <f>VLOOKUP(A36,EQUIPOS!A7:D164,4,FALSE)</f>
        <v>212144.51950597175</v>
      </c>
      <c r="L36" s="344"/>
      <c r="M36" s="345">
        <v>100</v>
      </c>
      <c r="N36" s="281">
        <f>K36/M36</f>
        <v>2121.4451950597177</v>
      </c>
    </row>
    <row r="37" spans="1:14">
      <c r="A37" s="119" t="s">
        <v>312</v>
      </c>
      <c r="B37" s="865" t="str">
        <f>VLOOKUP(A37,EQUIPOS!A8:D154,3,FALSE)</f>
        <v>Retroexcavadora sobre oruga, potencia 138 HP, balde de 1,5 m3.</v>
      </c>
      <c r="C37" s="866"/>
      <c r="D37" s="866"/>
      <c r="E37" s="866"/>
      <c r="F37" s="866"/>
      <c r="G37" s="866"/>
      <c r="H37" s="867"/>
      <c r="I37" s="337"/>
      <c r="J37" s="339"/>
      <c r="K37" s="278">
        <f>VLOOKUP(A37,EQUIPOS!A8:D165,4,FALSE)</f>
        <v>200677.24818132466</v>
      </c>
      <c r="L37" s="432"/>
      <c r="M37" s="433">
        <v>21</v>
      </c>
      <c r="N37" s="281">
        <f>K37/M37</f>
        <v>9556.0594372059368</v>
      </c>
    </row>
    <row r="38" spans="1:14">
      <c r="B38" s="865"/>
      <c r="C38" s="866"/>
      <c r="D38" s="866"/>
      <c r="E38" s="866"/>
      <c r="F38" s="866"/>
      <c r="G38" s="866"/>
      <c r="H38" s="867"/>
      <c r="I38" s="42"/>
      <c r="J38" s="43"/>
      <c r="K38" s="278"/>
      <c r="L38" s="285"/>
      <c r="M38" s="345"/>
      <c r="N38" s="281"/>
    </row>
    <row r="39" spans="1:14">
      <c r="B39" s="329"/>
      <c r="C39" s="330"/>
      <c r="D39" s="330"/>
      <c r="E39" s="330"/>
      <c r="F39" s="332"/>
      <c r="G39" s="332"/>
      <c r="H39" s="131"/>
      <c r="I39" s="42"/>
      <c r="J39" s="43"/>
      <c r="K39" s="278"/>
      <c r="L39" s="285"/>
      <c r="M39" s="286"/>
      <c r="N39" s="282"/>
    </row>
    <row r="40" spans="1:14">
      <c r="B40" s="873" t="s">
        <v>1036</v>
      </c>
      <c r="C40" s="874"/>
      <c r="D40" s="874"/>
      <c r="E40" s="44"/>
      <c r="F40" s="45"/>
      <c r="G40" s="45"/>
      <c r="H40" s="46"/>
      <c r="I40" s="42"/>
      <c r="J40" s="43"/>
      <c r="K40" s="288"/>
      <c r="L40" s="285"/>
      <c r="M40" s="410">
        <v>0.01</v>
      </c>
      <c r="N40" s="353">
        <f>N76*M40</f>
        <v>12.158858382404762</v>
      </c>
    </row>
    <row r="41" spans="1:14" ht="15" thickBot="1">
      <c r="B41" s="865"/>
      <c r="C41" s="866"/>
      <c r="D41" s="866"/>
      <c r="E41" s="866"/>
      <c r="F41" s="866"/>
      <c r="G41" s="866"/>
      <c r="H41" s="867"/>
      <c r="I41" s="875"/>
      <c r="J41" s="876"/>
      <c r="K41" s="47"/>
      <c r="L41" s="877"/>
      <c r="M41" s="878"/>
      <c r="N41" s="111"/>
    </row>
    <row r="42" spans="1:14" ht="15" thickBot="1">
      <c r="B42" s="816" t="s">
        <v>1037</v>
      </c>
      <c r="C42" s="817"/>
      <c r="D42" s="817"/>
      <c r="E42" s="817"/>
      <c r="F42" s="817"/>
      <c r="G42" s="817"/>
      <c r="H42" s="817"/>
      <c r="I42" s="817"/>
      <c r="J42" s="817"/>
      <c r="K42" s="817"/>
      <c r="L42" s="817"/>
      <c r="M42" s="818"/>
      <c r="N42" s="403">
        <f>SUM(N35:N41)</f>
        <v>12138.334587212466</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1" t="s">
        <v>1028</v>
      </c>
      <c r="C46" s="862"/>
      <c r="D46" s="862"/>
      <c r="E46" s="862"/>
      <c r="F46" s="862"/>
      <c r="G46" s="862"/>
      <c r="H46" s="862"/>
      <c r="I46" s="896"/>
      <c r="J46" s="324" t="s">
        <v>1029</v>
      </c>
      <c r="K46" s="91" t="s">
        <v>1030</v>
      </c>
      <c r="L46" s="897" t="s">
        <v>1039</v>
      </c>
      <c r="M46" s="896"/>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2981.0955331337973</v>
      </c>
      <c r="N47" s="281">
        <f>K47*M47</f>
        <v>3875.4241930739367</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6" t="s">
        <v>1037</v>
      </c>
      <c r="C54" s="817"/>
      <c r="D54" s="817"/>
      <c r="E54" s="817"/>
      <c r="F54" s="817"/>
      <c r="G54" s="817"/>
      <c r="H54" s="817"/>
      <c r="I54" s="817"/>
      <c r="J54" s="817"/>
      <c r="K54" s="817"/>
      <c r="L54" s="817"/>
      <c r="M54" s="818"/>
      <c r="N54" s="403">
        <f>SUM(N47:N53)</f>
        <v>3875.4241930739367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3">
        <f>VLOOKUP(A59,TRANSPORTE!A5:D117,4,FALSE)</f>
        <v>720.65424911025718</v>
      </c>
      <c r="M59" s="904"/>
      <c r="N59" s="296">
        <f>K59*L59</f>
        <v>936.85052384333437</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936.85052384333437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1215.8858382404762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N42+N54+N65+N76</f>
        <v>18166.495142370215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3633.2990284740431</v>
      </c>
      <c r="M83" s="852"/>
      <c r="N83" s="57"/>
    </row>
    <row r="84" spans="1:14">
      <c r="B84" s="95" t="s">
        <v>1057</v>
      </c>
      <c r="C84" s="96"/>
      <c r="D84" s="96"/>
      <c r="E84" s="96"/>
      <c r="F84" s="96"/>
      <c r="G84" s="96"/>
      <c r="H84" s="96"/>
      <c r="I84" s="93"/>
      <c r="J84" s="94"/>
      <c r="K84" s="313">
        <v>0.05</v>
      </c>
      <c r="L84" s="851">
        <f>N78*K84</f>
        <v>908.32475711851077</v>
      </c>
      <c r="M84" s="852"/>
      <c r="N84" s="57"/>
    </row>
    <row r="85" spans="1:14" ht="15" thickBot="1">
      <c r="B85" s="97" t="s">
        <v>1058</v>
      </c>
      <c r="C85" s="98"/>
      <c r="D85" s="98"/>
      <c r="E85" s="98"/>
      <c r="F85" s="98"/>
      <c r="G85" s="98"/>
      <c r="H85" s="98"/>
      <c r="I85" s="99"/>
      <c r="J85" s="100"/>
      <c r="K85" s="314">
        <v>0.05</v>
      </c>
      <c r="L85" s="853">
        <f>N78*K85</f>
        <v>908.32475711851077</v>
      </c>
      <c r="M85" s="854"/>
      <c r="N85" s="57"/>
    </row>
    <row r="86" spans="1:14" ht="15" thickBot="1">
      <c r="B86" s="816" t="s">
        <v>1037</v>
      </c>
      <c r="C86" s="817"/>
      <c r="D86" s="817"/>
      <c r="E86" s="817"/>
      <c r="F86" s="817"/>
      <c r="G86" s="817"/>
      <c r="H86" s="817"/>
      <c r="I86" s="817"/>
      <c r="J86" s="817"/>
      <c r="K86" s="817"/>
      <c r="L86" s="817"/>
      <c r="M86" s="818"/>
      <c r="N86" s="58">
        <f>L83+L84+L85</f>
        <v>5449.9485427110649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23616.443685081278</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29.25"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7533.5104362043494</v>
      </c>
      <c r="L36" s="279"/>
      <c r="M36" s="345">
        <v>2.5</v>
      </c>
      <c r="N36" s="281">
        <f>K36/M36</f>
        <v>3013.4041744817396</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383.00403904575001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3396.4082135274894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22249.172211494992</v>
      </c>
      <c r="N48" s="281">
        <f>K48*M48</f>
        <v>28923.923874943492</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38.168724178170329</v>
      </c>
      <c r="N49" s="281">
        <f>K49*M49</f>
        <v>1145.0617253451098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30068.985600288601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720.65424911025718</v>
      </c>
      <c r="M60" s="904"/>
      <c r="N60" s="296">
        <f>K60*L60</f>
        <v>936.85052384333437</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936.85052384333437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7660.0807809149992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42062.325118574423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8412.4650237148853</v>
      </c>
      <c r="M84" s="852"/>
      <c r="N84" s="57"/>
    </row>
    <row r="85" spans="1:14">
      <c r="B85" s="95" t="s">
        <v>1057</v>
      </c>
      <c r="C85" s="96"/>
      <c r="D85" s="96"/>
      <c r="E85" s="96"/>
      <c r="F85" s="96"/>
      <c r="G85" s="96"/>
      <c r="H85" s="96"/>
      <c r="I85" s="93"/>
      <c r="J85" s="94"/>
      <c r="K85" s="313">
        <v>0.05</v>
      </c>
      <c r="L85" s="851">
        <f>N79*K85</f>
        <v>2103.1162559287213</v>
      </c>
      <c r="M85" s="852"/>
      <c r="N85" s="57"/>
    </row>
    <row r="86" spans="1:14" ht="15" thickBot="1">
      <c r="B86" s="97" t="s">
        <v>1058</v>
      </c>
      <c r="C86" s="98"/>
      <c r="D86" s="98"/>
      <c r="E86" s="98"/>
      <c r="F86" s="98"/>
      <c r="G86" s="98"/>
      <c r="H86" s="98"/>
      <c r="I86" s="99"/>
      <c r="J86" s="100"/>
      <c r="K86" s="314">
        <v>0.05</v>
      </c>
      <c r="L86" s="853">
        <f>N79*K86</f>
        <v>2103.1162559287213</v>
      </c>
      <c r="M86" s="854"/>
      <c r="N86" s="57"/>
    </row>
    <row r="87" spans="1:14" ht="15" thickBot="1">
      <c r="B87" s="816" t="s">
        <v>1037</v>
      </c>
      <c r="C87" s="817"/>
      <c r="D87" s="817"/>
      <c r="E87" s="817"/>
      <c r="F87" s="817"/>
      <c r="G87" s="817"/>
      <c r="H87" s="817"/>
      <c r="I87" s="817"/>
      <c r="J87" s="817"/>
      <c r="K87" s="817"/>
      <c r="L87" s="817"/>
      <c r="M87" s="818"/>
      <c r="N87" s="58">
        <f>L84+L85+L86</f>
        <v>12618.69753557233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54681.022654146756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7533.5104362043494</v>
      </c>
      <c r="L36" s="279"/>
      <c r="M36" s="345">
        <v>2.5</v>
      </c>
      <c r="N36" s="281">
        <f>K36/M36</f>
        <v>3013.4041744817396</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383.00403904575001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3396.4082135274894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15104.777965303736</v>
      </c>
      <c r="N48" s="281">
        <f>K48*M48</f>
        <v>19636.211354894858</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38.168724178170329</v>
      </c>
      <c r="N49" s="281">
        <f>K49*M49</f>
        <v>1145.0617253451098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20781.273080239967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720.65424911025718</v>
      </c>
      <c r="M60" s="904"/>
      <c r="N60" s="296">
        <f>K60*L60</f>
        <v>936.85052384333437</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51"/>
    </row>
    <row r="66" spans="1:15" ht="15" thickBot="1">
      <c r="B66" s="905" t="s">
        <v>1037</v>
      </c>
      <c r="C66" s="859"/>
      <c r="D66" s="859"/>
      <c r="E66" s="859"/>
      <c r="F66" s="859"/>
      <c r="G66" s="859"/>
      <c r="H66" s="859"/>
      <c r="I66" s="859"/>
      <c r="J66" s="859"/>
      <c r="K66" s="859"/>
      <c r="L66" s="859"/>
      <c r="M66" s="860"/>
      <c r="N66" s="110">
        <f>N60+N61+N62+N63+N64</f>
        <v>936.85052384333437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7660.0807809149992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32774.61259852579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6554.9225197051583</v>
      </c>
      <c r="M84" s="852"/>
      <c r="N84" s="57"/>
    </row>
    <row r="85" spans="1:14">
      <c r="B85" s="95" t="s">
        <v>1057</v>
      </c>
      <c r="C85" s="96"/>
      <c r="D85" s="96"/>
      <c r="E85" s="96"/>
      <c r="F85" s="96"/>
      <c r="G85" s="96"/>
      <c r="H85" s="96"/>
      <c r="I85" s="93"/>
      <c r="J85" s="94"/>
      <c r="K85" s="313">
        <v>0.05</v>
      </c>
      <c r="L85" s="851">
        <f>N79*K85</f>
        <v>1638.7306299262896</v>
      </c>
      <c r="M85" s="852"/>
      <c r="N85" s="57"/>
    </row>
    <row r="86" spans="1:14" ht="15" thickBot="1">
      <c r="B86" s="97" t="s">
        <v>1058</v>
      </c>
      <c r="C86" s="98"/>
      <c r="D86" s="98"/>
      <c r="E86" s="98"/>
      <c r="F86" s="98"/>
      <c r="G86" s="98"/>
      <c r="H86" s="98"/>
      <c r="I86" s="99"/>
      <c r="J86" s="100"/>
      <c r="K86" s="314">
        <v>0.05</v>
      </c>
      <c r="L86" s="853">
        <f>N79*K86</f>
        <v>1638.7306299262896</v>
      </c>
      <c r="M86" s="854"/>
      <c r="N86" s="57"/>
    </row>
    <row r="87" spans="1:14" ht="15" thickBot="1">
      <c r="B87" s="816" t="s">
        <v>1037</v>
      </c>
      <c r="C87" s="817"/>
      <c r="D87" s="817"/>
      <c r="E87" s="817"/>
      <c r="F87" s="817"/>
      <c r="G87" s="817"/>
      <c r="H87" s="817"/>
      <c r="I87" s="817"/>
      <c r="J87" s="817"/>
      <c r="K87" s="817"/>
      <c r="L87" s="817"/>
      <c r="M87" s="818"/>
      <c r="N87" s="58">
        <f>L84+L85+L86</f>
        <v>9832.3837795577365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42606.996378083524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7533.5104362043494</v>
      </c>
      <c r="L36" s="279"/>
      <c r="M36" s="345">
        <v>2.5</v>
      </c>
      <c r="N36" s="281">
        <f>K36/M36</f>
        <v>3013.4041744817396</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383.00403904575001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3396.4082135274894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30349.860275414365</v>
      </c>
      <c r="N48" s="281">
        <f>K48*M48</f>
        <v>39454.818358038676</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38.168724178170329</v>
      </c>
      <c r="N49" s="281">
        <f>K49*M49</f>
        <v>1145.0617253451098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40599.880083383789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720.65424911025718</v>
      </c>
      <c r="M60" s="904"/>
      <c r="N60" s="296">
        <f>K60*L60</f>
        <v>936.85052384333437</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936.85052384333437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7660.0807809149992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52593.219601669611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10518.643920333923</v>
      </c>
      <c r="M84" s="852"/>
      <c r="N84" s="57"/>
    </row>
    <row r="85" spans="1:14">
      <c r="B85" s="95" t="s">
        <v>1057</v>
      </c>
      <c r="C85" s="96"/>
      <c r="D85" s="96"/>
      <c r="E85" s="96"/>
      <c r="F85" s="96"/>
      <c r="G85" s="96"/>
      <c r="H85" s="96"/>
      <c r="I85" s="93"/>
      <c r="J85" s="94"/>
      <c r="K85" s="313">
        <v>0.05</v>
      </c>
      <c r="L85" s="851">
        <f>N79*K85</f>
        <v>2629.6609800834808</v>
      </c>
      <c r="M85" s="852"/>
      <c r="N85" s="57"/>
    </row>
    <row r="86" spans="1:14" ht="15" thickBot="1">
      <c r="B86" s="97" t="s">
        <v>1058</v>
      </c>
      <c r="C86" s="98"/>
      <c r="D86" s="98"/>
      <c r="E86" s="98"/>
      <c r="F86" s="98"/>
      <c r="G86" s="98"/>
      <c r="H86" s="98"/>
      <c r="I86" s="99"/>
      <c r="J86" s="100"/>
      <c r="K86" s="314">
        <v>0.05</v>
      </c>
      <c r="L86" s="853">
        <f>N79*K86</f>
        <v>2629.6609800834808</v>
      </c>
      <c r="M86" s="854"/>
      <c r="N86" s="57"/>
    </row>
    <row r="87" spans="1:14" ht="15" thickBot="1">
      <c r="B87" s="816" t="s">
        <v>1037</v>
      </c>
      <c r="C87" s="817"/>
      <c r="D87" s="817"/>
      <c r="E87" s="817"/>
      <c r="F87" s="817"/>
      <c r="G87" s="817"/>
      <c r="H87" s="817"/>
      <c r="I87" s="817"/>
      <c r="J87" s="817"/>
      <c r="K87" s="817"/>
      <c r="L87" s="817"/>
      <c r="M87" s="818"/>
      <c r="N87" s="58">
        <f>L84+L85+L86</f>
        <v>15777.965880500886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68371.185482170491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7533.5104362043494</v>
      </c>
      <c r="L36" s="279"/>
      <c r="M36" s="345">
        <v>2.5</v>
      </c>
      <c r="N36" s="281">
        <f>K36/M36</f>
        <v>3013.4041744817396</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383.00403904575001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3396.4082135274894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32138.798948102274</v>
      </c>
      <c r="N48" s="281">
        <f>K48*M48</f>
        <v>41780.438632532954</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38.168724178170329</v>
      </c>
      <c r="N49" s="281">
        <f>K49*M49</f>
        <v>1145.0617253451098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42925.500357878067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720.65424911025718</v>
      </c>
      <c r="M60" s="904"/>
      <c r="N60" s="296">
        <f>K60*L60</f>
        <v>936.85052384333437</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936.85052384333437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7660.0807809149992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54918.839876163889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10983.767975232779</v>
      </c>
      <c r="M84" s="852"/>
      <c r="N84" s="57"/>
    </row>
    <row r="85" spans="1:14">
      <c r="B85" s="95" t="s">
        <v>1057</v>
      </c>
      <c r="C85" s="96"/>
      <c r="D85" s="96"/>
      <c r="E85" s="96"/>
      <c r="F85" s="96"/>
      <c r="G85" s="96"/>
      <c r="H85" s="96"/>
      <c r="I85" s="93"/>
      <c r="J85" s="94"/>
      <c r="K85" s="313">
        <v>0.05</v>
      </c>
      <c r="L85" s="851">
        <f>N79*K85</f>
        <v>2745.9419938081946</v>
      </c>
      <c r="M85" s="852"/>
      <c r="N85" s="57"/>
    </row>
    <row r="86" spans="1:14" ht="15" thickBot="1">
      <c r="B86" s="97" t="s">
        <v>1058</v>
      </c>
      <c r="C86" s="98"/>
      <c r="D86" s="98"/>
      <c r="E86" s="98"/>
      <c r="F86" s="98"/>
      <c r="G86" s="98"/>
      <c r="H86" s="98"/>
      <c r="I86" s="99"/>
      <c r="J86" s="100"/>
      <c r="K86" s="314">
        <v>0.05</v>
      </c>
      <c r="L86" s="853">
        <f>N79*K86</f>
        <v>2745.9419938081946</v>
      </c>
      <c r="M86" s="854"/>
      <c r="N86" s="57"/>
    </row>
    <row r="87" spans="1:14" ht="15" thickBot="1">
      <c r="B87" s="816" t="s">
        <v>1037</v>
      </c>
      <c r="C87" s="817"/>
      <c r="D87" s="817"/>
      <c r="E87" s="817"/>
      <c r="F87" s="817"/>
      <c r="G87" s="817"/>
      <c r="H87" s="817"/>
      <c r="I87" s="817"/>
      <c r="J87" s="817"/>
      <c r="K87" s="817"/>
      <c r="L87" s="817"/>
      <c r="M87" s="818"/>
      <c r="N87" s="58">
        <f>L84+L85+L86</f>
        <v>16475.65196284917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71394.491839013062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6" t="s">
        <v>1028</v>
      </c>
      <c r="C35" s="887"/>
      <c r="D35" s="887"/>
      <c r="E35" s="887"/>
      <c r="F35" s="887"/>
      <c r="G35" s="887"/>
      <c r="H35" s="888"/>
      <c r="I35" s="889" t="s">
        <v>1032</v>
      </c>
      <c r="J35" s="890"/>
      <c r="K35" s="75" t="s">
        <v>1033</v>
      </c>
      <c r="L35" s="891" t="s">
        <v>1034</v>
      </c>
      <c r="M35" s="888"/>
      <c r="N35" s="76" t="s">
        <v>1035</v>
      </c>
    </row>
    <row r="36" spans="1:16">
      <c r="A36" s="119"/>
      <c r="B36" s="865"/>
      <c r="C36" s="866"/>
      <c r="D36" s="866"/>
      <c r="E36" s="866"/>
      <c r="F36" s="866"/>
      <c r="G36" s="866"/>
      <c r="H36" s="867"/>
      <c r="I36" s="276"/>
      <c r="J36" s="277"/>
      <c r="K36" s="278"/>
      <c r="L36" s="279"/>
      <c r="M36" s="345"/>
      <c r="N36" s="281"/>
      <c r="P36" s="112"/>
    </row>
    <row r="37" spans="1:16">
      <c r="A37" s="119"/>
      <c r="B37" s="865"/>
      <c r="C37" s="866"/>
      <c r="D37" s="866"/>
      <c r="E37" s="866"/>
      <c r="F37" s="866"/>
      <c r="G37" s="866"/>
      <c r="H37" s="867"/>
      <c r="I37" s="430"/>
      <c r="J37" s="431"/>
      <c r="K37" s="278"/>
      <c r="L37" s="344"/>
      <c r="M37" s="345"/>
      <c r="N37" s="281"/>
      <c r="P37" s="109"/>
    </row>
    <row r="38" spans="1:16">
      <c r="A38" s="119"/>
      <c r="B38" s="865"/>
      <c r="C38" s="866"/>
      <c r="D38" s="866"/>
      <c r="E38" s="866"/>
      <c r="F38" s="866"/>
      <c r="G38" s="866"/>
      <c r="H38" s="867"/>
      <c r="I38" s="337"/>
      <c r="J38" s="339"/>
      <c r="K38" s="278"/>
      <c r="L38" s="432"/>
      <c r="M38" s="433"/>
      <c r="N38" s="281"/>
      <c r="P38" s="112"/>
    </row>
    <row r="39" spans="1:16">
      <c r="B39" s="865"/>
      <c r="C39" s="866"/>
      <c r="D39" s="866"/>
      <c r="E39" s="866"/>
      <c r="F39" s="866"/>
      <c r="G39" s="866"/>
      <c r="H39" s="867"/>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3" t="s">
        <v>1036</v>
      </c>
      <c r="C41" s="874"/>
      <c r="D41" s="874"/>
      <c r="E41" s="44"/>
      <c r="F41" s="45"/>
      <c r="G41" s="45"/>
      <c r="H41" s="46"/>
      <c r="I41" s="42"/>
      <c r="J41" s="43"/>
      <c r="K41" s="288"/>
      <c r="L41" s="285"/>
      <c r="M41" s="410">
        <v>0.05</v>
      </c>
      <c r="N41" s="353">
        <f>N77*M41</f>
        <v>383.00403904575001</v>
      </c>
      <c r="P41" s="112"/>
    </row>
    <row r="42" spans="1:16" ht="15" thickBot="1">
      <c r="B42" s="865"/>
      <c r="C42" s="866"/>
      <c r="D42" s="866"/>
      <c r="E42" s="866"/>
      <c r="F42" s="866"/>
      <c r="G42" s="866"/>
      <c r="H42" s="867"/>
      <c r="I42" s="875"/>
      <c r="J42" s="876"/>
      <c r="K42" s="47"/>
      <c r="L42" s="877"/>
      <c r="M42" s="878"/>
      <c r="N42" s="111"/>
    </row>
    <row r="43" spans="1:16" ht="15" thickBot="1">
      <c r="B43" s="816" t="s">
        <v>1037</v>
      </c>
      <c r="C43" s="817"/>
      <c r="D43" s="817"/>
      <c r="E43" s="817"/>
      <c r="F43" s="817"/>
      <c r="G43" s="817"/>
      <c r="H43" s="817"/>
      <c r="I43" s="817"/>
      <c r="J43" s="817"/>
      <c r="K43" s="817"/>
      <c r="L43" s="817"/>
      <c r="M43" s="818"/>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1" t="s">
        <v>1028</v>
      </c>
      <c r="C47" s="862"/>
      <c r="D47" s="862"/>
      <c r="E47" s="862"/>
      <c r="F47" s="862"/>
      <c r="G47" s="862"/>
      <c r="H47" s="862"/>
      <c r="I47" s="896"/>
      <c r="J47" s="324" t="s">
        <v>1029</v>
      </c>
      <c r="K47" s="91" t="s">
        <v>1030</v>
      </c>
      <c r="L47" s="897" t="s">
        <v>1039</v>
      </c>
      <c r="M47" s="896"/>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33381.890231910686</v>
      </c>
      <c r="N48" s="281">
        <f>K48*M48</f>
        <v>43396.45730148389</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43396.45730148389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720.65424911025718</v>
      </c>
      <c r="M60" s="904"/>
      <c r="N60" s="296">
        <f>K60*L60</f>
        <v>936.85052384333437</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936.85052384333437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7660.0807809149992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52376.392645287975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10475.278529057596</v>
      </c>
      <c r="M84" s="852"/>
      <c r="N84" s="57"/>
    </row>
    <row r="85" spans="1:14">
      <c r="B85" s="95" t="s">
        <v>1057</v>
      </c>
      <c r="C85" s="96"/>
      <c r="D85" s="96"/>
      <c r="E85" s="96"/>
      <c r="F85" s="96"/>
      <c r="G85" s="96"/>
      <c r="H85" s="96"/>
      <c r="I85" s="93"/>
      <c r="J85" s="94"/>
      <c r="K85" s="313">
        <v>0.05</v>
      </c>
      <c r="L85" s="851">
        <f>N79*K85</f>
        <v>2618.8196322643989</v>
      </c>
      <c r="M85" s="852"/>
      <c r="N85" s="57"/>
    </row>
    <row r="86" spans="1:14" ht="15" thickBot="1">
      <c r="B86" s="97" t="s">
        <v>1058</v>
      </c>
      <c r="C86" s="98"/>
      <c r="D86" s="98"/>
      <c r="E86" s="98"/>
      <c r="F86" s="98"/>
      <c r="G86" s="98"/>
      <c r="H86" s="98"/>
      <c r="I86" s="99"/>
      <c r="J86" s="100"/>
      <c r="K86" s="314">
        <v>0.05</v>
      </c>
      <c r="L86" s="853">
        <f>N79*K86</f>
        <v>2618.8196322643989</v>
      </c>
      <c r="M86" s="854"/>
      <c r="N86" s="57"/>
    </row>
    <row r="87" spans="1:14" ht="15" thickBot="1">
      <c r="B87" s="816" t="s">
        <v>1037</v>
      </c>
      <c r="C87" s="817"/>
      <c r="D87" s="817"/>
      <c r="E87" s="817"/>
      <c r="F87" s="817"/>
      <c r="G87" s="817"/>
      <c r="H87" s="817"/>
      <c r="I87" s="817"/>
      <c r="J87" s="817"/>
      <c r="K87" s="817"/>
      <c r="L87" s="817"/>
      <c r="M87" s="818"/>
      <c r="N87" s="58">
        <f>L84+L85+L86</f>
        <v>15712.917793586395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68089.310438874367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6" t="s">
        <v>1028</v>
      </c>
      <c r="C35" s="887"/>
      <c r="D35" s="887"/>
      <c r="E35" s="887"/>
      <c r="F35" s="887"/>
      <c r="G35" s="887"/>
      <c r="H35" s="888"/>
      <c r="I35" s="889" t="s">
        <v>1032</v>
      </c>
      <c r="J35" s="890"/>
      <c r="K35" s="75" t="s">
        <v>1033</v>
      </c>
      <c r="L35" s="891" t="s">
        <v>1034</v>
      </c>
      <c r="M35" s="888"/>
      <c r="N35" s="76" t="s">
        <v>1035</v>
      </c>
    </row>
    <row r="36" spans="1:16">
      <c r="A36" s="119"/>
      <c r="B36" s="865"/>
      <c r="C36" s="866"/>
      <c r="D36" s="866"/>
      <c r="E36" s="866"/>
      <c r="F36" s="866"/>
      <c r="G36" s="866"/>
      <c r="H36" s="867"/>
      <c r="I36" s="276"/>
      <c r="J36" s="277"/>
      <c r="K36" s="278"/>
      <c r="L36" s="279"/>
      <c r="M36" s="345"/>
      <c r="N36" s="281"/>
      <c r="P36" s="112"/>
    </row>
    <row r="37" spans="1:16">
      <c r="A37" s="119"/>
      <c r="B37" s="865"/>
      <c r="C37" s="866"/>
      <c r="D37" s="866"/>
      <c r="E37" s="866"/>
      <c r="F37" s="866"/>
      <c r="G37" s="866"/>
      <c r="H37" s="867"/>
      <c r="I37" s="430"/>
      <c r="J37" s="431"/>
      <c r="K37" s="278"/>
      <c r="L37" s="344"/>
      <c r="M37" s="345"/>
      <c r="N37" s="281"/>
      <c r="P37" s="109"/>
    </row>
    <row r="38" spans="1:16">
      <c r="A38" s="119"/>
      <c r="B38" s="865"/>
      <c r="C38" s="866"/>
      <c r="D38" s="866"/>
      <c r="E38" s="866"/>
      <c r="F38" s="866"/>
      <c r="G38" s="866"/>
      <c r="H38" s="867"/>
      <c r="I38" s="337"/>
      <c r="J38" s="339"/>
      <c r="K38" s="278"/>
      <c r="L38" s="432"/>
      <c r="M38" s="433"/>
      <c r="N38" s="281"/>
      <c r="P38" s="112"/>
    </row>
    <row r="39" spans="1:16">
      <c r="B39" s="865"/>
      <c r="C39" s="866"/>
      <c r="D39" s="866"/>
      <c r="E39" s="866"/>
      <c r="F39" s="866"/>
      <c r="G39" s="866"/>
      <c r="H39" s="867"/>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3" t="s">
        <v>1036</v>
      </c>
      <c r="C41" s="874"/>
      <c r="D41" s="874"/>
      <c r="E41" s="44"/>
      <c r="F41" s="45"/>
      <c r="G41" s="45"/>
      <c r="H41" s="46"/>
      <c r="I41" s="42"/>
      <c r="J41" s="43"/>
      <c r="K41" s="288"/>
      <c r="L41" s="285"/>
      <c r="M41" s="410">
        <v>0.05</v>
      </c>
      <c r="N41" s="353">
        <f>N77*M41</f>
        <v>383.00403904575001</v>
      </c>
      <c r="P41" s="112"/>
    </row>
    <row r="42" spans="1:16" ht="15" thickBot="1">
      <c r="B42" s="865"/>
      <c r="C42" s="866"/>
      <c r="D42" s="866"/>
      <c r="E42" s="866"/>
      <c r="F42" s="866"/>
      <c r="G42" s="866"/>
      <c r="H42" s="867"/>
      <c r="I42" s="875"/>
      <c r="J42" s="876"/>
      <c r="K42" s="47"/>
      <c r="L42" s="877"/>
      <c r="M42" s="878"/>
      <c r="N42" s="111"/>
    </row>
    <row r="43" spans="1:16" ht="15" thickBot="1">
      <c r="B43" s="816" t="s">
        <v>1037</v>
      </c>
      <c r="C43" s="817"/>
      <c r="D43" s="817"/>
      <c r="E43" s="817"/>
      <c r="F43" s="817"/>
      <c r="G43" s="817"/>
      <c r="H43" s="817"/>
      <c r="I43" s="817"/>
      <c r="J43" s="817"/>
      <c r="K43" s="817"/>
      <c r="L43" s="817"/>
      <c r="M43" s="818"/>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1" t="s">
        <v>1028</v>
      </c>
      <c r="C47" s="862"/>
      <c r="D47" s="862"/>
      <c r="E47" s="862"/>
      <c r="F47" s="862"/>
      <c r="G47" s="862"/>
      <c r="H47" s="862"/>
      <c r="I47" s="896"/>
      <c r="J47" s="324" t="s">
        <v>1029</v>
      </c>
      <c r="K47" s="91" t="s">
        <v>1030</v>
      </c>
      <c r="L47" s="897" t="s">
        <v>1039</v>
      </c>
      <c r="M47" s="896"/>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40856.088205362481</v>
      </c>
      <c r="N48" s="281">
        <f>K48*M48</f>
        <v>53112.914666971228</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53112.914666971228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720.65424911025718</v>
      </c>
      <c r="M60" s="904"/>
      <c r="N60" s="296">
        <f>K60*L60</f>
        <v>936.85052384333437</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936.85052384333437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7660.0807809149992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62092.850010775313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12418.570002155064</v>
      </c>
      <c r="M84" s="852"/>
      <c r="N84" s="57"/>
    </row>
    <row r="85" spans="1:14">
      <c r="B85" s="95" t="s">
        <v>1057</v>
      </c>
      <c r="C85" s="96"/>
      <c r="D85" s="96"/>
      <c r="E85" s="96"/>
      <c r="F85" s="96"/>
      <c r="G85" s="96"/>
      <c r="H85" s="96"/>
      <c r="I85" s="93"/>
      <c r="J85" s="94"/>
      <c r="K85" s="313">
        <v>0.05</v>
      </c>
      <c r="L85" s="851">
        <f>N79*K85</f>
        <v>3104.6425005387659</v>
      </c>
      <c r="M85" s="852"/>
      <c r="N85" s="57"/>
    </row>
    <row r="86" spans="1:14" ht="15" thickBot="1">
      <c r="B86" s="97" t="s">
        <v>1058</v>
      </c>
      <c r="C86" s="98"/>
      <c r="D86" s="98"/>
      <c r="E86" s="98"/>
      <c r="F86" s="98"/>
      <c r="G86" s="98"/>
      <c r="H86" s="98"/>
      <c r="I86" s="99"/>
      <c r="J86" s="100"/>
      <c r="K86" s="314">
        <v>0.05</v>
      </c>
      <c r="L86" s="853">
        <f>N79*K86</f>
        <v>3104.6425005387659</v>
      </c>
      <c r="M86" s="854"/>
      <c r="N86" s="57"/>
    </row>
    <row r="87" spans="1:14" ht="15" thickBot="1">
      <c r="B87" s="816" t="s">
        <v>1037</v>
      </c>
      <c r="C87" s="817"/>
      <c r="D87" s="817"/>
      <c r="E87" s="817"/>
      <c r="F87" s="817"/>
      <c r="G87" s="817"/>
      <c r="H87" s="817"/>
      <c r="I87" s="817"/>
      <c r="J87" s="817"/>
      <c r="K87" s="817"/>
      <c r="L87" s="817"/>
      <c r="M87" s="818"/>
      <c r="N87" s="58">
        <f>L84+L85+L86</f>
        <v>18627.855003232595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80720.705014007908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6" t="s">
        <v>1028</v>
      </c>
      <c r="C35" s="887"/>
      <c r="D35" s="887"/>
      <c r="E35" s="887"/>
      <c r="F35" s="887"/>
      <c r="G35" s="887"/>
      <c r="H35" s="888"/>
      <c r="I35" s="889" t="s">
        <v>1032</v>
      </c>
      <c r="J35" s="890"/>
      <c r="K35" s="75" t="s">
        <v>1033</v>
      </c>
      <c r="L35" s="891" t="s">
        <v>1034</v>
      </c>
      <c r="M35" s="888"/>
      <c r="N35" s="76" t="s">
        <v>1035</v>
      </c>
    </row>
    <row r="36" spans="1:16">
      <c r="A36" s="119"/>
      <c r="B36" s="865"/>
      <c r="C36" s="866"/>
      <c r="D36" s="866"/>
      <c r="E36" s="866"/>
      <c r="F36" s="866"/>
      <c r="G36" s="866"/>
      <c r="H36" s="867"/>
      <c r="I36" s="276"/>
      <c r="J36" s="277"/>
      <c r="K36" s="278"/>
      <c r="L36" s="279"/>
      <c r="M36" s="345"/>
      <c r="N36" s="281"/>
      <c r="P36" s="112"/>
    </row>
    <row r="37" spans="1:16">
      <c r="A37" s="119"/>
      <c r="B37" s="865"/>
      <c r="C37" s="866"/>
      <c r="D37" s="866"/>
      <c r="E37" s="866"/>
      <c r="F37" s="866"/>
      <c r="G37" s="866"/>
      <c r="H37" s="867"/>
      <c r="I37" s="430"/>
      <c r="J37" s="431"/>
      <c r="K37" s="278"/>
      <c r="L37" s="344"/>
      <c r="M37" s="345"/>
      <c r="N37" s="281"/>
      <c r="P37" s="109"/>
    </row>
    <row r="38" spans="1:16">
      <c r="A38" s="119"/>
      <c r="B38" s="865"/>
      <c r="C38" s="866"/>
      <c r="D38" s="866"/>
      <c r="E38" s="866"/>
      <c r="F38" s="866"/>
      <c r="G38" s="866"/>
      <c r="H38" s="867"/>
      <c r="I38" s="337"/>
      <c r="J38" s="339"/>
      <c r="K38" s="278"/>
      <c r="L38" s="432"/>
      <c r="M38" s="433"/>
      <c r="N38" s="281"/>
      <c r="P38" s="112"/>
    </row>
    <row r="39" spans="1:16">
      <c r="B39" s="865"/>
      <c r="C39" s="866"/>
      <c r="D39" s="866"/>
      <c r="E39" s="866"/>
      <c r="F39" s="866"/>
      <c r="G39" s="866"/>
      <c r="H39" s="867"/>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3" t="s">
        <v>1036</v>
      </c>
      <c r="C41" s="874"/>
      <c r="D41" s="874"/>
      <c r="E41" s="44"/>
      <c r="F41" s="45"/>
      <c r="G41" s="45"/>
      <c r="H41" s="46"/>
      <c r="I41" s="42"/>
      <c r="J41" s="43"/>
      <c r="K41" s="288"/>
      <c r="L41" s="285"/>
      <c r="M41" s="410">
        <v>0.05</v>
      </c>
      <c r="N41" s="353">
        <f>N77*M41</f>
        <v>255.33602603049999</v>
      </c>
      <c r="P41" s="112"/>
    </row>
    <row r="42" spans="1:16" ht="15" thickBot="1">
      <c r="B42" s="865"/>
      <c r="C42" s="866"/>
      <c r="D42" s="866"/>
      <c r="E42" s="866"/>
      <c r="F42" s="866"/>
      <c r="G42" s="866"/>
      <c r="H42" s="867"/>
      <c r="I42" s="875"/>
      <c r="J42" s="876"/>
      <c r="K42" s="47"/>
      <c r="L42" s="877"/>
      <c r="M42" s="878"/>
      <c r="N42" s="111"/>
    </row>
    <row r="43" spans="1:16" ht="15" thickBot="1">
      <c r="B43" s="816" t="s">
        <v>1037</v>
      </c>
      <c r="C43" s="817"/>
      <c r="D43" s="817"/>
      <c r="E43" s="817"/>
      <c r="F43" s="817"/>
      <c r="G43" s="817"/>
      <c r="H43" s="817"/>
      <c r="I43" s="817"/>
      <c r="J43" s="817"/>
      <c r="K43" s="817"/>
      <c r="L43" s="817"/>
      <c r="M43" s="818"/>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1" t="s">
        <v>1028</v>
      </c>
      <c r="C47" s="862"/>
      <c r="D47" s="862"/>
      <c r="E47" s="862"/>
      <c r="F47" s="862"/>
      <c r="G47" s="862"/>
      <c r="H47" s="862"/>
      <c r="I47" s="896"/>
      <c r="J47" s="324" t="s">
        <v>1029</v>
      </c>
      <c r="K47" s="91" t="s">
        <v>1030</v>
      </c>
      <c r="L47" s="897" t="s">
        <v>1039</v>
      </c>
      <c r="M47" s="896"/>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43110.229864707777</v>
      </c>
      <c r="N48" s="281">
        <f>K48*M48</f>
        <v>56043.298824120109</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56043.298824120109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720.65424911025718</v>
      </c>
      <c r="M60" s="904"/>
      <c r="N60" s="296">
        <f>K60*L60</f>
        <v>936.85052384333437</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936.85052384333437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5106.7205206099998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62342.20589460394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12468.441178920788</v>
      </c>
      <c r="M84" s="852"/>
      <c r="N84" s="57"/>
    </row>
    <row r="85" spans="1:14">
      <c r="B85" s="95" t="s">
        <v>1057</v>
      </c>
      <c r="C85" s="96"/>
      <c r="D85" s="96"/>
      <c r="E85" s="96"/>
      <c r="F85" s="96"/>
      <c r="G85" s="96"/>
      <c r="H85" s="96"/>
      <c r="I85" s="93"/>
      <c r="J85" s="94"/>
      <c r="K85" s="313">
        <v>0.05</v>
      </c>
      <c r="L85" s="851">
        <f>N79*K85</f>
        <v>3117.110294730197</v>
      </c>
      <c r="M85" s="852"/>
      <c r="N85" s="57"/>
    </row>
    <row r="86" spans="1:14" ht="15" thickBot="1">
      <c r="B86" s="97" t="s">
        <v>1058</v>
      </c>
      <c r="C86" s="98"/>
      <c r="D86" s="98"/>
      <c r="E86" s="98"/>
      <c r="F86" s="98"/>
      <c r="G86" s="98"/>
      <c r="H86" s="98"/>
      <c r="I86" s="99"/>
      <c r="J86" s="100"/>
      <c r="K86" s="314">
        <v>0.05</v>
      </c>
      <c r="L86" s="853">
        <f>N79*K86</f>
        <v>3117.110294730197</v>
      </c>
      <c r="M86" s="854"/>
      <c r="N86" s="57"/>
    </row>
    <row r="87" spans="1:14" ht="15" thickBot="1">
      <c r="B87" s="816" t="s">
        <v>1037</v>
      </c>
      <c r="C87" s="817"/>
      <c r="D87" s="817"/>
      <c r="E87" s="817"/>
      <c r="F87" s="817"/>
      <c r="G87" s="817"/>
      <c r="H87" s="817"/>
      <c r="I87" s="817"/>
      <c r="J87" s="817"/>
      <c r="K87" s="817"/>
      <c r="L87" s="817"/>
      <c r="M87" s="818"/>
      <c r="N87" s="58">
        <f>L84+L85+L86</f>
        <v>18702.661768381182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81044.867662985125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228</v>
      </c>
      <c r="B36" s="865" t="str">
        <f>VLOOKUP(A36,EQUIPOS!A6:D154,3,FALSE)</f>
        <v xml:space="preserve">Formaleta metálica (concreto hidráulico)
</v>
      </c>
      <c r="C36" s="866"/>
      <c r="D36" s="866"/>
      <c r="E36" s="866"/>
      <c r="F36" s="866"/>
      <c r="G36" s="866"/>
      <c r="H36" s="867"/>
      <c r="I36" s="276"/>
      <c r="J36" s="277"/>
      <c r="K36" s="278">
        <f>VLOOKUP(A36,EQUIPOS!A6:D163,4,FALSE)</f>
        <v>2671.7350646922678</v>
      </c>
      <c r="L36" s="279"/>
      <c r="M36" s="280">
        <v>2</v>
      </c>
      <c r="N36" s="281">
        <f>K36/M36</f>
        <v>1335.8675323461339</v>
      </c>
    </row>
    <row r="37" spans="1:14">
      <c r="A37" s="119" t="s">
        <v>282</v>
      </c>
      <c r="B37" s="865" t="str">
        <f>VLOOKUP(A37,EQUIPOS!A7:D154,3,FALSE)</f>
        <v>Piloteadora potencia 250KW, RPM 1800, fuerza elevadora 200KN</v>
      </c>
      <c r="C37" s="866"/>
      <c r="D37" s="866"/>
      <c r="E37" s="866"/>
      <c r="F37" s="866"/>
      <c r="G37" s="866"/>
      <c r="H37" s="867"/>
      <c r="I37" s="430"/>
      <c r="J37" s="431"/>
      <c r="K37" s="278">
        <f>VLOOKUP(A37,EQUIPOS!A7:D164,4,FALSE)</f>
        <v>520902.22107930732</v>
      </c>
      <c r="L37" s="344"/>
      <c r="M37" s="345">
        <v>4</v>
      </c>
      <c r="N37" s="281">
        <f>K37/M37</f>
        <v>130225.55526982683</v>
      </c>
    </row>
    <row r="38" spans="1:14">
      <c r="A38" s="119" t="s">
        <v>363</v>
      </c>
      <c r="B38" s="865" t="str">
        <f>VLOOKUP(A38,EQUIPOS!A8:D154,3,FALSE)</f>
        <v>Vibrador de concreto, Motor de 3 hp a 18.000 rpm Mangueras de 4 mt</v>
      </c>
      <c r="C38" s="866"/>
      <c r="D38" s="866"/>
      <c r="E38" s="866"/>
      <c r="F38" s="866"/>
      <c r="G38" s="866"/>
      <c r="H38" s="867"/>
      <c r="I38" s="337"/>
      <c r="J38" s="339"/>
      <c r="K38" s="278">
        <f>VLOOKUP(A38,EQUIPOS!A8:D165,4,FALSE)</f>
        <v>7188.7136429576558</v>
      </c>
      <c r="L38" s="432"/>
      <c r="M38" s="433">
        <v>2</v>
      </c>
      <c r="N38" s="281">
        <f>K38/M38</f>
        <v>3594.3568214788279</v>
      </c>
    </row>
    <row r="39" spans="1:14">
      <c r="B39" s="865"/>
      <c r="C39" s="866"/>
      <c r="D39" s="866"/>
      <c r="E39" s="872"/>
      <c r="F39" s="866"/>
      <c r="G39" s="866"/>
      <c r="H39" s="867"/>
      <c r="I39" s="42"/>
      <c r="J39" s="43"/>
      <c r="K39" s="283"/>
      <c r="L39" s="285"/>
      <c r="M39" s="286"/>
      <c r="N39" s="287"/>
    </row>
    <row r="40" spans="1:14">
      <c r="B40" s="873" t="s">
        <v>1036</v>
      </c>
      <c r="C40" s="874"/>
      <c r="D40" s="874"/>
      <c r="E40" s="44"/>
      <c r="F40" s="45"/>
      <c r="G40" s="45"/>
      <c r="H40" s="46"/>
      <c r="I40" s="42"/>
      <c r="J40" s="43"/>
      <c r="K40" s="288"/>
      <c r="L40" s="285"/>
      <c r="M40" s="410">
        <v>0.1</v>
      </c>
      <c r="N40" s="353">
        <f>N76*M40</f>
        <v>1174.5457360179728</v>
      </c>
    </row>
    <row r="41" spans="1:14" ht="15" thickBot="1">
      <c r="B41" s="865"/>
      <c r="C41" s="866"/>
      <c r="D41" s="866"/>
      <c r="E41" s="866"/>
      <c r="F41" s="866"/>
      <c r="G41" s="866"/>
      <c r="H41" s="867"/>
      <c r="I41" s="875"/>
      <c r="J41" s="876"/>
      <c r="K41" s="47"/>
      <c r="L41" s="877"/>
      <c r="M41" s="878"/>
      <c r="N41" s="111"/>
    </row>
    <row r="42" spans="1:14" ht="15" thickBot="1">
      <c r="B42" s="816" t="s">
        <v>1037</v>
      </c>
      <c r="C42" s="817"/>
      <c r="D42" s="817"/>
      <c r="E42" s="817"/>
      <c r="F42" s="817"/>
      <c r="G42" s="817"/>
      <c r="H42" s="817"/>
      <c r="I42" s="817"/>
      <c r="J42" s="817"/>
      <c r="K42" s="817"/>
      <c r="L42" s="817"/>
      <c r="M42" s="818"/>
      <c r="N42" s="403">
        <f>SUM(N36:N41)</f>
        <v>136330.32535966978</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1" t="s">
        <v>1028</v>
      </c>
      <c r="C46" s="862"/>
      <c r="D46" s="862"/>
      <c r="E46" s="862"/>
      <c r="F46" s="862"/>
      <c r="G46" s="862"/>
      <c r="H46" s="862"/>
      <c r="I46" s="896"/>
      <c r="J46" s="324" t="s">
        <v>1029</v>
      </c>
      <c r="K46" s="91" t="s">
        <v>1030</v>
      </c>
      <c r="L46" s="897" t="s">
        <v>1039</v>
      </c>
      <c r="M46" s="896"/>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3848.5054636099444</v>
      </c>
      <c r="N47" s="281">
        <f>K47*M47</f>
        <v>45701.849938917752</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4719.2072093656461</v>
      </c>
      <c r="N48" s="281">
        <f>K48*M48</f>
        <v>2359.6036046828231</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4630.7951256054239</v>
      </c>
      <c r="N49" s="281">
        <f>K49*M49</f>
        <v>2315.3975628027119</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449878.34077439678</v>
      </c>
      <c r="N50" s="281">
        <f>K50*M50</f>
        <v>59360.048596212444</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6" t="s">
        <v>1037</v>
      </c>
      <c r="C54" s="817"/>
      <c r="D54" s="817"/>
      <c r="E54" s="817"/>
      <c r="F54" s="817"/>
      <c r="G54" s="817"/>
      <c r="H54" s="817"/>
      <c r="I54" s="817"/>
      <c r="J54" s="817"/>
      <c r="K54" s="817"/>
      <c r="L54" s="817"/>
      <c r="M54" s="818"/>
      <c r="N54" s="403">
        <f>SUM(N47:N53)</f>
        <v>109736.89970261573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3">
        <f>VLOOKUP(A59,TRANSPORTE!A5:D117,4,FALSE)</f>
        <v>55.488691299647009</v>
      </c>
      <c r="M59" s="904"/>
      <c r="N59" s="296">
        <f>K59*L59</f>
        <v>2.7744345649823505</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2.7744345649823505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11745.457360179727</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N42+N54+N65+N76</f>
        <v>257815.45685703019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51563.091371406044</v>
      </c>
      <c r="M83" s="852"/>
      <c r="N83" s="57"/>
    </row>
    <row r="84" spans="1:14">
      <c r="B84" s="95" t="s">
        <v>1057</v>
      </c>
      <c r="C84" s="96"/>
      <c r="D84" s="96"/>
      <c r="E84" s="96"/>
      <c r="F84" s="96"/>
      <c r="G84" s="96"/>
      <c r="H84" s="96"/>
      <c r="I84" s="93"/>
      <c r="J84" s="94"/>
      <c r="K84" s="313">
        <v>0.05</v>
      </c>
      <c r="L84" s="851">
        <f>N78*K84</f>
        <v>12890.772842851511</v>
      </c>
      <c r="M84" s="852"/>
      <c r="N84" s="57"/>
    </row>
    <row r="85" spans="1:14" ht="15" thickBot="1">
      <c r="B85" s="97" t="s">
        <v>1058</v>
      </c>
      <c r="C85" s="98"/>
      <c r="D85" s="98"/>
      <c r="E85" s="98"/>
      <c r="F85" s="98"/>
      <c r="G85" s="98"/>
      <c r="H85" s="98"/>
      <c r="I85" s="99"/>
      <c r="J85" s="100"/>
      <c r="K85" s="314">
        <v>0.05</v>
      </c>
      <c r="L85" s="853">
        <f>N78*K85</f>
        <v>12890.772842851511</v>
      </c>
      <c r="M85" s="854"/>
      <c r="N85" s="57"/>
    </row>
    <row r="86" spans="1:14" ht="15" thickBot="1">
      <c r="B86" s="816" t="s">
        <v>1037</v>
      </c>
      <c r="C86" s="817"/>
      <c r="D86" s="817"/>
      <c r="E86" s="817"/>
      <c r="F86" s="817"/>
      <c r="G86" s="817"/>
      <c r="H86" s="817"/>
      <c r="I86" s="817"/>
      <c r="J86" s="817"/>
      <c r="K86" s="817"/>
      <c r="L86" s="817"/>
      <c r="M86" s="818"/>
      <c r="N86" s="58">
        <f>L83+L84+L85</f>
        <v>77344.637057109067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335160.09391413926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15" customHeight="1">
      <c r="B107" s="963" t="s">
        <v>2325</v>
      </c>
      <c r="C107" s="964"/>
      <c r="D107" s="964"/>
      <c r="E107" s="964"/>
      <c r="F107" s="964"/>
      <c r="G107" s="964"/>
      <c r="H107" s="964"/>
      <c r="I107" s="964"/>
      <c r="J107" s="964"/>
      <c r="K107" s="964"/>
      <c r="L107" s="964"/>
      <c r="M107" s="964"/>
      <c r="N107" s="965"/>
    </row>
    <row r="108" spans="2:14" ht="30.75" customHeight="1">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228</v>
      </c>
      <c r="B36" s="865" t="str">
        <f>VLOOKUP(A36,EQUIPOS!A6:D154,3,FALSE)</f>
        <v xml:space="preserve">Formaleta metálica (concreto hidráulico)
</v>
      </c>
      <c r="C36" s="866"/>
      <c r="D36" s="866"/>
      <c r="E36" s="866"/>
      <c r="F36" s="866"/>
      <c r="G36" s="866"/>
      <c r="H36" s="867"/>
      <c r="I36" s="276"/>
      <c r="J36" s="277"/>
      <c r="K36" s="278">
        <f>VLOOKUP(A36,EQUIPOS!A6:D163,4,FALSE)</f>
        <v>2671.7350646922678</v>
      </c>
      <c r="L36" s="279"/>
      <c r="M36" s="280">
        <v>2</v>
      </c>
      <c r="N36" s="281">
        <f>K36/M36</f>
        <v>1335.8675323461339</v>
      </c>
    </row>
    <row r="37" spans="1:14">
      <c r="A37" s="119" t="s">
        <v>282</v>
      </c>
      <c r="B37" s="865" t="str">
        <f>VLOOKUP(A37,EQUIPOS!A7:D154,3,FALSE)</f>
        <v>Piloteadora potencia 250KW, RPM 1800, fuerza elevadora 200KN</v>
      </c>
      <c r="C37" s="866"/>
      <c r="D37" s="866"/>
      <c r="E37" s="866"/>
      <c r="F37" s="866"/>
      <c r="G37" s="866"/>
      <c r="H37" s="867"/>
      <c r="I37" s="430"/>
      <c r="J37" s="431"/>
      <c r="K37" s="278">
        <f>VLOOKUP(A37,EQUIPOS!A7:D164,4,FALSE)</f>
        <v>520902.22107930732</v>
      </c>
      <c r="L37" s="344"/>
      <c r="M37" s="345">
        <v>4</v>
      </c>
      <c r="N37" s="281">
        <f>K37/M37</f>
        <v>130225.55526982683</v>
      </c>
    </row>
    <row r="38" spans="1:14">
      <c r="A38" s="119" t="s">
        <v>363</v>
      </c>
      <c r="B38" s="865" t="str">
        <f>VLOOKUP(A38,EQUIPOS!A8:D154,3,FALSE)</f>
        <v>Vibrador de concreto, Motor de 3 hp a 18.000 rpm Mangueras de 4 mt</v>
      </c>
      <c r="C38" s="866"/>
      <c r="D38" s="866"/>
      <c r="E38" s="866"/>
      <c r="F38" s="866"/>
      <c r="G38" s="866"/>
      <c r="H38" s="867"/>
      <c r="I38" s="337"/>
      <c r="J38" s="339"/>
      <c r="K38" s="278">
        <f>VLOOKUP(A38,EQUIPOS!A8:D165,4,FALSE)</f>
        <v>7188.7136429576558</v>
      </c>
      <c r="L38" s="432"/>
      <c r="M38" s="433">
        <v>2</v>
      </c>
      <c r="N38" s="281">
        <f>K38/M38</f>
        <v>3594.3568214788279</v>
      </c>
    </row>
    <row r="39" spans="1:14">
      <c r="B39" s="865"/>
      <c r="C39" s="866"/>
      <c r="D39" s="866"/>
      <c r="E39" s="872"/>
      <c r="F39" s="866"/>
      <c r="G39" s="866"/>
      <c r="H39" s="867"/>
      <c r="I39" s="42"/>
      <c r="J39" s="43"/>
      <c r="K39" s="283"/>
      <c r="L39" s="285"/>
      <c r="M39" s="286"/>
      <c r="N39" s="287"/>
    </row>
    <row r="40" spans="1:14">
      <c r="B40" s="873" t="s">
        <v>1036</v>
      </c>
      <c r="C40" s="874"/>
      <c r="D40" s="874"/>
      <c r="E40" s="44"/>
      <c r="F40" s="45"/>
      <c r="G40" s="45"/>
      <c r="H40" s="46"/>
      <c r="I40" s="42"/>
      <c r="J40" s="43"/>
      <c r="K40" s="288"/>
      <c r="L40" s="285"/>
      <c r="M40" s="410">
        <v>0.1</v>
      </c>
      <c r="N40" s="353">
        <f>N76*M40</f>
        <v>1174.5457360179728</v>
      </c>
    </row>
    <row r="41" spans="1:14" ht="15" thickBot="1">
      <c r="B41" s="865"/>
      <c r="C41" s="866"/>
      <c r="D41" s="866"/>
      <c r="E41" s="866"/>
      <c r="F41" s="866"/>
      <c r="G41" s="866"/>
      <c r="H41" s="867"/>
      <c r="I41" s="875"/>
      <c r="J41" s="876"/>
      <c r="K41" s="47"/>
      <c r="L41" s="877"/>
      <c r="M41" s="878"/>
      <c r="N41" s="111"/>
    </row>
    <row r="42" spans="1:14" ht="15" thickBot="1">
      <c r="B42" s="816" t="s">
        <v>1037</v>
      </c>
      <c r="C42" s="817"/>
      <c r="D42" s="817"/>
      <c r="E42" s="817"/>
      <c r="F42" s="817"/>
      <c r="G42" s="817"/>
      <c r="H42" s="817"/>
      <c r="I42" s="817"/>
      <c r="J42" s="817"/>
      <c r="K42" s="817"/>
      <c r="L42" s="817"/>
      <c r="M42" s="818"/>
      <c r="N42" s="403">
        <f>SUM(N36:N41)</f>
        <v>136330.32535966978</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1" t="s">
        <v>1028</v>
      </c>
      <c r="C46" s="862"/>
      <c r="D46" s="862"/>
      <c r="E46" s="862"/>
      <c r="F46" s="862"/>
      <c r="G46" s="862"/>
      <c r="H46" s="862"/>
      <c r="I46" s="896"/>
      <c r="J46" s="324" t="s">
        <v>1029</v>
      </c>
      <c r="K46" s="91" t="s">
        <v>1030</v>
      </c>
      <c r="L46" s="897" t="s">
        <v>1039</v>
      </c>
      <c r="M46" s="896"/>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3848.5054636099444</v>
      </c>
      <c r="N47" s="281">
        <f>K47*M47</f>
        <v>45701.849938917752</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4719.2072093656461</v>
      </c>
      <c r="N48" s="281">
        <f>K48*M48</f>
        <v>2359.6036046828231</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4630.7951256054239</v>
      </c>
      <c r="N49" s="281">
        <f>K49*M49</f>
        <v>2315.3975628027119</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449878.34077439678</v>
      </c>
      <c r="N50" s="281">
        <f>K50*M50</f>
        <v>59360.048596212444</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6" t="s">
        <v>1037</v>
      </c>
      <c r="C54" s="817"/>
      <c r="D54" s="817"/>
      <c r="E54" s="817"/>
      <c r="F54" s="817"/>
      <c r="G54" s="817"/>
      <c r="H54" s="817"/>
      <c r="I54" s="817"/>
      <c r="J54" s="817"/>
      <c r="K54" s="817"/>
      <c r="L54" s="817"/>
      <c r="M54" s="818"/>
      <c r="N54" s="403">
        <f>SUM(N47:N53)</f>
        <v>109736.89970261573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3">
        <f>VLOOKUP(A59,TRANSPORTE!A5:D117,4,FALSE)</f>
        <v>55.488691299647009</v>
      </c>
      <c r="M59" s="904"/>
      <c r="N59" s="296">
        <f>K59*L59</f>
        <v>2.7744345649823505</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2.7744345649823505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11745.457360179727</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N42+N54+N65+N76</f>
        <v>257815.45685703019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51563.091371406044</v>
      </c>
      <c r="M83" s="852"/>
      <c r="N83" s="57"/>
    </row>
    <row r="84" spans="1:14">
      <c r="B84" s="95" t="s">
        <v>1057</v>
      </c>
      <c r="C84" s="96"/>
      <c r="D84" s="96"/>
      <c r="E84" s="96"/>
      <c r="F84" s="96"/>
      <c r="G84" s="96"/>
      <c r="H84" s="96"/>
      <c r="I84" s="93"/>
      <c r="J84" s="94"/>
      <c r="K84" s="313">
        <v>0.05</v>
      </c>
      <c r="L84" s="851">
        <f>N78*K84</f>
        <v>12890.772842851511</v>
      </c>
      <c r="M84" s="852"/>
      <c r="N84" s="57"/>
    </row>
    <row r="85" spans="1:14" ht="15" thickBot="1">
      <c r="B85" s="97" t="s">
        <v>1058</v>
      </c>
      <c r="C85" s="98"/>
      <c r="D85" s="98"/>
      <c r="E85" s="98"/>
      <c r="F85" s="98"/>
      <c r="G85" s="98"/>
      <c r="H85" s="98"/>
      <c r="I85" s="99"/>
      <c r="J85" s="100"/>
      <c r="K85" s="314">
        <v>0.05</v>
      </c>
      <c r="L85" s="853">
        <f>N78*K85</f>
        <v>12890.772842851511</v>
      </c>
      <c r="M85" s="854"/>
      <c r="N85" s="57"/>
    </row>
    <row r="86" spans="1:14" ht="15" thickBot="1">
      <c r="B86" s="816" t="s">
        <v>1037</v>
      </c>
      <c r="C86" s="817"/>
      <c r="D86" s="817"/>
      <c r="E86" s="817"/>
      <c r="F86" s="817"/>
      <c r="G86" s="817"/>
      <c r="H86" s="817"/>
      <c r="I86" s="817"/>
      <c r="J86" s="817"/>
      <c r="K86" s="817"/>
      <c r="L86" s="817"/>
      <c r="M86" s="818"/>
      <c r="N86" s="58">
        <f>L83+L84+L85</f>
        <v>77344.637057109067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335160.09391413926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30"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243</v>
      </c>
      <c r="B36" s="865" t="str">
        <f>VLOOKUP(A36,EQUIPOS!A6:D154,3,FALSE)</f>
        <v>Grúa 10 ton</v>
      </c>
      <c r="C36" s="866"/>
      <c r="D36" s="866"/>
      <c r="E36" s="866"/>
      <c r="F36" s="866"/>
      <c r="G36" s="866"/>
      <c r="H36" s="867"/>
      <c r="I36" s="276"/>
      <c r="J36" s="277"/>
      <c r="K36" s="278">
        <f>VLOOKUP(A36,EQUIPOS!A6:D163,4,FALSE)</f>
        <v>170022.86250292664</v>
      </c>
      <c r="L36" s="279"/>
      <c r="M36" s="280">
        <v>0.158</v>
      </c>
      <c r="N36" s="281">
        <f t="shared" ref="N36:N44" si="0">K36/M36</f>
        <v>1076094.0664742193</v>
      </c>
    </row>
    <row r="37" spans="1:14">
      <c r="A37" s="119" t="s">
        <v>121</v>
      </c>
      <c r="B37" s="865" t="str">
        <f>VLOOKUP(A37,EQUIPOS!A7:D154,3,FALSE)</f>
        <v>Bomba eléctrica para accionar la celda</v>
      </c>
      <c r="C37" s="866"/>
      <c r="D37" s="866"/>
      <c r="E37" s="866"/>
      <c r="F37" s="866"/>
      <c r="G37" s="866"/>
      <c r="H37" s="867"/>
      <c r="I37" s="430"/>
      <c r="J37" s="431"/>
      <c r="K37" s="278">
        <f>VLOOKUP(A37,EQUIPOS!A7:D164,4,FALSE)</f>
        <v>41610.078922652821</v>
      </c>
      <c r="L37" s="344"/>
      <c r="M37" s="345">
        <v>0.158</v>
      </c>
      <c r="N37" s="281">
        <f t="shared" si="0"/>
        <v>263354.92989020771</v>
      </c>
    </row>
    <row r="38" spans="1:14">
      <c r="A38" s="119" t="s">
        <v>217</v>
      </c>
      <c r="B38" s="865" t="str">
        <f>VLOOKUP(A38,EQUIPOS!A8:D154,3,FALSE)</f>
        <v>Equipo de soldadura y de acetileno (incluye soldadura)</v>
      </c>
      <c r="C38" s="866"/>
      <c r="D38" s="866"/>
      <c r="E38" s="866"/>
      <c r="F38" s="866"/>
      <c r="G38" s="866"/>
      <c r="H38" s="867"/>
      <c r="I38" s="430"/>
      <c r="J38" s="431"/>
      <c r="K38" s="447">
        <f>VLOOKUP(A38,EQUIPOS!A8:D165,4,FALSE)</f>
        <v>27945.531131797699</v>
      </c>
      <c r="L38" s="344"/>
      <c r="M38" s="345">
        <v>0.158</v>
      </c>
      <c r="N38" s="281">
        <f t="shared" si="0"/>
        <v>176870.45020125125</v>
      </c>
    </row>
    <row r="39" spans="1:14">
      <c r="A39" s="119" t="s">
        <v>255</v>
      </c>
      <c r="B39" s="865" t="str">
        <f>VLOOKUP(A39,EQUIPOS!A9:D154,3,FALSE)</f>
        <v>Manómetro cable de acero para bajar la celda</v>
      </c>
      <c r="C39" s="866"/>
      <c r="D39" s="866"/>
      <c r="E39" s="866"/>
      <c r="F39" s="866"/>
      <c r="G39" s="866"/>
      <c r="H39" s="867"/>
      <c r="I39" s="430"/>
      <c r="J39" s="431"/>
      <c r="K39" s="447">
        <f>VLOOKUP(A39,EQUIPOS!A9:D166,4,FALSE)</f>
        <v>1085091.1035639637</v>
      </c>
      <c r="L39" s="344"/>
      <c r="M39" s="345">
        <v>0.158</v>
      </c>
      <c r="N39" s="281">
        <f t="shared" si="0"/>
        <v>6867665.2124301493</v>
      </c>
    </row>
    <row r="40" spans="1:14">
      <c r="A40" s="119" t="s">
        <v>1732</v>
      </c>
      <c r="B40" s="865" t="str">
        <f>VLOOKUP(A40,EQUIPOS!A10:D154,3,FALSE)</f>
        <v xml:space="preserve">Retroexcavadora sobre llantas 
</v>
      </c>
      <c r="C40" s="866"/>
      <c r="D40" s="866"/>
      <c r="E40" s="866"/>
      <c r="F40" s="866"/>
      <c r="G40" s="866"/>
      <c r="H40" s="867"/>
      <c r="I40" s="430"/>
      <c r="J40" s="431"/>
      <c r="K40" s="447">
        <f>VLOOKUP(A40,EQUIPOS!A10:D167,4,FALSE)</f>
        <v>108145.07427763422</v>
      </c>
      <c r="L40" s="344"/>
      <c r="M40" s="345">
        <v>0.158</v>
      </c>
      <c r="N40" s="281">
        <f t="shared" si="0"/>
        <v>684462.49542806472</v>
      </c>
    </row>
    <row r="41" spans="1:14">
      <c r="A41" s="119" t="s">
        <v>115</v>
      </c>
      <c r="B41" s="865" t="str">
        <f>VLOOKUP(A41,EQUIPOS!A6:D154,3,FALSE)</f>
        <v>Andamiaje para Aplicar la Carga (Equipos Sustituto de la Tara)</v>
      </c>
      <c r="C41" s="866"/>
      <c r="D41" s="866"/>
      <c r="E41" s="866"/>
      <c r="F41" s="866"/>
      <c r="G41" s="866"/>
      <c r="H41" s="867"/>
      <c r="I41" s="430"/>
      <c r="J41" s="431"/>
      <c r="K41" s="447">
        <f>VLOOKUP(A41,EQUIPOS!A6:D154,4,FALSE)</f>
        <v>41408.06582615048</v>
      </c>
      <c r="L41" s="344"/>
      <c r="M41" s="345">
        <v>0.158</v>
      </c>
      <c r="N41" s="281">
        <f t="shared" si="0"/>
        <v>262076.36598829416</v>
      </c>
    </row>
    <row r="42" spans="1:14">
      <c r="A42" s="119" t="s">
        <v>224</v>
      </c>
      <c r="B42" s="865" t="str">
        <f>VLOOKUP(A42,EQUIPOS!A12:D156,3,FALSE)</f>
        <v>Equipo de Medición (Deformimetros Eléctricos, Mecánicos, Celdas de Carga,  Etc.)</v>
      </c>
      <c r="C42" s="866"/>
      <c r="D42" s="866"/>
      <c r="E42" s="866"/>
      <c r="F42" s="866"/>
      <c r="G42" s="866"/>
      <c r="H42" s="867"/>
      <c r="I42" s="337"/>
      <c r="J42" s="339"/>
      <c r="K42" s="447">
        <f>VLOOKUP(A42,EQUIPOS!A12:D169,4,FALSE)</f>
        <v>113774.23257362981</v>
      </c>
      <c r="L42" s="432"/>
      <c r="M42" s="433">
        <v>0.158</v>
      </c>
      <c r="N42" s="281">
        <f t="shared" si="0"/>
        <v>720090.07957993553</v>
      </c>
    </row>
    <row r="43" spans="1:14">
      <c r="A43" t="s">
        <v>335</v>
      </c>
      <c r="B43" s="865" t="str">
        <f>VLOOKUP(A43,EQUIPOS!A13:D157,3,FALSE)</f>
        <v>Tara (Recebo, Agua, Etc.)</v>
      </c>
      <c r="C43" s="866"/>
      <c r="D43" s="866"/>
      <c r="E43" s="866"/>
      <c r="F43" s="866"/>
      <c r="G43" s="866"/>
      <c r="H43" s="867"/>
      <c r="I43" s="42"/>
      <c r="J43" s="43"/>
      <c r="K43" s="447">
        <f>VLOOKUP(A43,EQUIPOS!A13:D170,4,FALSE)</f>
        <v>194077.92032411514</v>
      </c>
      <c r="L43" s="285"/>
      <c r="M43" s="286">
        <v>2.8000000000000001E-2</v>
      </c>
      <c r="N43" s="281">
        <f t="shared" si="0"/>
        <v>6931354.297289826</v>
      </c>
    </row>
    <row r="44" spans="1:14">
      <c r="A44" t="s">
        <v>216</v>
      </c>
      <c r="B44" s="865" t="str">
        <f>VLOOKUP(A44,EQUIPOS!A14:D158,3,FALSE)</f>
        <v xml:space="preserve">Equipo de topografía Teodolito electrónico con abertura de anteojo de 42 mm. Aumento del anteojo: 30x.Distancia mínima de enfoque: 1.0 m. Precisión: 5´´. Compensador con rango de trabajo ±3´. </v>
      </c>
      <c r="C44" s="866"/>
      <c r="D44" s="866"/>
      <c r="E44" s="866"/>
      <c r="F44" s="866"/>
      <c r="G44" s="866"/>
      <c r="H44" s="867"/>
      <c r="I44" s="42"/>
      <c r="J44" s="43"/>
      <c r="K44" s="447">
        <f>VLOOKUP(A44,EQUIPOS!A14:D171,4,FALSE)</f>
        <v>15760.723337180787</v>
      </c>
      <c r="L44" s="285"/>
      <c r="M44" s="286">
        <v>0.158</v>
      </c>
      <c r="N44" s="282">
        <f t="shared" si="0"/>
        <v>99751.413526460674</v>
      </c>
    </row>
    <row r="45" spans="1:14">
      <c r="B45" s="873" t="s">
        <v>1036</v>
      </c>
      <c r="C45" s="874"/>
      <c r="D45" s="874"/>
      <c r="E45" s="44"/>
      <c r="F45" s="45"/>
      <c r="G45" s="45"/>
      <c r="H45" s="46"/>
      <c r="I45" s="42"/>
      <c r="J45" s="43"/>
      <c r="K45" s="288"/>
      <c r="L45" s="285"/>
      <c r="M45" s="410">
        <v>0.02</v>
      </c>
      <c r="N45" s="353">
        <f>N81*M45</f>
        <v>23612.235743728568</v>
      </c>
    </row>
    <row r="46" spans="1:14" ht="15" thickBot="1">
      <c r="B46" s="865"/>
      <c r="C46" s="866"/>
      <c r="D46" s="866"/>
      <c r="E46" s="866"/>
      <c r="F46" s="866"/>
      <c r="G46" s="866"/>
      <c r="H46" s="867"/>
      <c r="I46" s="875"/>
      <c r="J46" s="876"/>
      <c r="K46" s="47"/>
      <c r="L46" s="877"/>
      <c r="M46" s="878"/>
      <c r="N46" s="111"/>
    </row>
    <row r="47" spans="1:14" ht="15" thickBot="1">
      <c r="B47" s="816" t="s">
        <v>1037</v>
      </c>
      <c r="C47" s="817"/>
      <c r="D47" s="817"/>
      <c r="E47" s="817"/>
      <c r="F47" s="817"/>
      <c r="G47" s="817"/>
      <c r="H47" s="817"/>
      <c r="I47" s="817"/>
      <c r="J47" s="817"/>
      <c r="K47" s="817"/>
      <c r="L47" s="817"/>
      <c r="M47" s="818"/>
      <c r="N47" s="403">
        <f>SUM(N36:N46)</f>
        <v>17105331.546552137</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1" t="s">
        <v>1028</v>
      </c>
      <c r="C51" s="862"/>
      <c r="D51" s="862"/>
      <c r="E51" s="862"/>
      <c r="F51" s="862"/>
      <c r="G51" s="862"/>
      <c r="H51" s="862"/>
      <c r="I51" s="896"/>
      <c r="J51" s="324" t="s">
        <v>1029</v>
      </c>
      <c r="K51" s="91" t="s">
        <v>1030</v>
      </c>
      <c r="L51" s="897" t="s">
        <v>1039</v>
      </c>
      <c r="M51" s="896"/>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12312274.031432716</v>
      </c>
      <c r="N52" s="281">
        <f t="shared" ref="N52:N58" si="1">K52*M52</f>
        <v>12312274.031432716</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74289.203880389687</v>
      </c>
      <c r="N53" s="281">
        <f t="shared" si="1"/>
        <v>2228676.1164116906</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48377.177947824268</v>
      </c>
      <c r="N54" s="281">
        <f t="shared" si="1"/>
        <v>2902630.6768694562</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31023.967531501188</v>
      </c>
      <c r="N55" s="281">
        <f t="shared" si="1"/>
        <v>372287.61037801427</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1217414.1313071656</v>
      </c>
      <c r="N56" s="281">
        <f t="shared" si="1"/>
        <v>2434828.2626143312</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746575.1320260003</v>
      </c>
      <c r="N57" s="281">
        <f t="shared" si="1"/>
        <v>3732875.6601300016</v>
      </c>
    </row>
    <row r="58" spans="1:14" ht="1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22249.172211494992</v>
      </c>
      <c r="N58" s="281">
        <f t="shared" si="1"/>
        <v>1557442.0548046494</v>
      </c>
    </row>
    <row r="59" spans="1:14" ht="15" thickBot="1">
      <c r="B59" s="816" t="s">
        <v>1037</v>
      </c>
      <c r="C59" s="817"/>
      <c r="D59" s="817"/>
      <c r="E59" s="817"/>
      <c r="F59" s="817"/>
      <c r="G59" s="817"/>
      <c r="H59" s="817"/>
      <c r="I59" s="817"/>
      <c r="J59" s="817"/>
      <c r="K59" s="817"/>
      <c r="L59" s="817"/>
      <c r="M59" s="818"/>
      <c r="N59" s="403">
        <f>SUM(N52:N58)</f>
        <v>25541014.412640862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903">
        <f>VLOOKUP(A64,TRANSPORTE!A5:D117,4,FALSE)</f>
        <v>134514.99476861797</v>
      </c>
      <c r="M64" s="904"/>
      <c r="N64" s="296">
        <f>K64*L64</f>
        <v>6725.749738430899</v>
      </c>
    </row>
    <row r="65" spans="1:15">
      <c r="B65" s="52"/>
      <c r="C65" s="53"/>
      <c r="D65" s="53"/>
      <c r="E65" s="53"/>
      <c r="F65" s="53"/>
      <c r="G65" s="53"/>
      <c r="H65" s="320"/>
      <c r="I65" s="288"/>
      <c r="J65" s="295"/>
      <c r="K65" s="288"/>
      <c r="L65" s="903"/>
      <c r="M65" s="904"/>
      <c r="N65" s="296"/>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6725.749738430899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row>
    <row r="78" spans="1:15">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1180611.7871864284</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N47+N59+N70+N81</f>
        <v>43833683.49611786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8766736.6992235724</v>
      </c>
      <c r="M88" s="852"/>
      <c r="N88" s="57"/>
    </row>
    <row r="89" spans="1:14">
      <c r="B89" s="95" t="s">
        <v>1057</v>
      </c>
      <c r="C89" s="96"/>
      <c r="D89" s="96"/>
      <c r="E89" s="96"/>
      <c r="F89" s="96"/>
      <c r="G89" s="96"/>
      <c r="H89" s="96"/>
      <c r="I89" s="93"/>
      <c r="J89" s="94"/>
      <c r="K89" s="313">
        <v>0.05</v>
      </c>
      <c r="L89" s="851">
        <f>N83*K89</f>
        <v>2191684.1748058931</v>
      </c>
      <c r="M89" s="852"/>
      <c r="N89" s="57"/>
    </row>
    <row r="90" spans="1:14" ht="15" thickBot="1">
      <c r="B90" s="97" t="s">
        <v>1058</v>
      </c>
      <c r="C90" s="98"/>
      <c r="D90" s="98"/>
      <c r="E90" s="98"/>
      <c r="F90" s="98"/>
      <c r="G90" s="98"/>
      <c r="H90" s="98"/>
      <c r="I90" s="99"/>
      <c r="J90" s="100"/>
      <c r="K90" s="314">
        <v>0.05</v>
      </c>
      <c r="L90" s="853">
        <f>N83*K90</f>
        <v>2191684.1748058931</v>
      </c>
      <c r="M90" s="854"/>
      <c r="N90" s="57"/>
    </row>
    <row r="91" spans="1:14" ht="15" thickBot="1">
      <c r="B91" s="816" t="s">
        <v>1037</v>
      </c>
      <c r="C91" s="817"/>
      <c r="D91" s="817"/>
      <c r="E91" s="817"/>
      <c r="F91" s="817"/>
      <c r="G91" s="817"/>
      <c r="H91" s="817"/>
      <c r="I91" s="817"/>
      <c r="J91" s="817"/>
      <c r="K91" s="817"/>
      <c r="L91" s="817"/>
      <c r="M91" s="818"/>
      <c r="N91" s="58">
        <f>L88+L89+L90</f>
        <v>13150105.048835358</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56983788.54495322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140</v>
      </c>
      <c r="B36" s="865" t="str">
        <f>VLOOKUP(A36,EQUIPOS!A6:D154,3,FALSE)</f>
        <v>Camisa para Pilote D=1.20m</v>
      </c>
      <c r="C36" s="866"/>
      <c r="D36" s="866"/>
      <c r="E36" s="866"/>
      <c r="F36" s="866"/>
      <c r="G36" s="866"/>
      <c r="H36" s="867"/>
      <c r="I36" s="276"/>
      <c r="J36" s="277"/>
      <c r="K36" s="278">
        <f>VLOOKUP(A36,EQUIPOS!A6:D163,4,FALSE)</f>
        <v>23388.898123658739</v>
      </c>
      <c r="L36" s="279"/>
      <c r="M36" s="280">
        <v>1</v>
      </c>
      <c r="N36" s="281">
        <f t="shared" ref="N36:N42" si="0">K36/M36</f>
        <v>23388.898123658739</v>
      </c>
    </row>
    <row r="37" spans="1:14">
      <c r="A37" s="119" t="s">
        <v>206</v>
      </c>
      <c r="B37" s="865" t="str">
        <f>VLOOKUP(A37,EQUIPOS!A7:D154,3,FALSE)</f>
        <v>Equipo de Soldadura</v>
      </c>
      <c r="C37" s="866"/>
      <c r="D37" s="866"/>
      <c r="E37" s="866"/>
      <c r="F37" s="866"/>
      <c r="G37" s="866"/>
      <c r="H37" s="867"/>
      <c r="I37" s="430"/>
      <c r="J37" s="431"/>
      <c r="K37" s="278">
        <f>VLOOKUP(A37,EQUIPOS!A7:D164,4,FALSE)</f>
        <v>6293.0586536720184</v>
      </c>
      <c r="L37" s="344"/>
      <c r="M37" s="345">
        <v>1</v>
      </c>
      <c r="N37" s="281">
        <f t="shared" si="0"/>
        <v>6293.0586536720184</v>
      </c>
    </row>
    <row r="38" spans="1:14">
      <c r="A38" s="119" t="s">
        <v>242</v>
      </c>
      <c r="B38" s="865" t="str">
        <f>VLOOKUP(A38,EQUIPOS!A8:D154,3,FALSE)</f>
        <v>Grúa con torre capacidad 1 ton en la punta.</v>
      </c>
      <c r="C38" s="866"/>
      <c r="D38" s="866"/>
      <c r="E38" s="866"/>
      <c r="F38" s="866"/>
      <c r="G38" s="866"/>
      <c r="H38" s="867"/>
      <c r="I38" s="430"/>
      <c r="J38" s="431"/>
      <c r="K38" s="447">
        <f>VLOOKUP(A38,EQUIPOS!A8:D165,4,FALSE)</f>
        <v>173323.25841988859</v>
      </c>
      <c r="L38" s="344"/>
      <c r="M38" s="345">
        <v>2.5</v>
      </c>
      <c r="N38" s="281">
        <f t="shared" si="0"/>
        <v>69329.303367955436</v>
      </c>
    </row>
    <row r="39" spans="1:14">
      <c r="A39" s="119" t="s">
        <v>267</v>
      </c>
      <c r="B39" s="865" t="str">
        <f>VLOOKUP(A39,EQUIPOS!A9:D154,3,FALSE)</f>
        <v>Motobomba de concreto</v>
      </c>
      <c r="C39" s="866"/>
      <c r="D39" s="866"/>
      <c r="E39" s="866"/>
      <c r="F39" s="866"/>
      <c r="G39" s="866"/>
      <c r="H39" s="867"/>
      <c r="I39" s="430"/>
      <c r="J39" s="431"/>
      <c r="K39" s="447">
        <f>VLOOKUP(A39,EQUIPOS!A9:D166,4,FALSE)</f>
        <v>75375.699398343422</v>
      </c>
      <c r="L39" s="344"/>
      <c r="M39" s="345">
        <v>2.5499800000000001</v>
      </c>
      <c r="N39" s="281">
        <f t="shared" si="0"/>
        <v>29559.329641151468</v>
      </c>
    </row>
    <row r="40" spans="1:14">
      <c r="A40" s="119" t="s">
        <v>277</v>
      </c>
      <c r="B40" s="865" t="str">
        <f>VLOOKUP(A40,EQUIPOS!A10:D154,3,FALSE)</f>
        <v>Pala auxiliar de piloteadora</v>
      </c>
      <c r="C40" s="866"/>
      <c r="D40" s="866"/>
      <c r="E40" s="866"/>
      <c r="F40" s="866"/>
      <c r="G40" s="866"/>
      <c r="H40" s="867"/>
      <c r="I40" s="430"/>
      <c r="J40" s="431"/>
      <c r="K40" s="447">
        <f>VLOOKUP(A40,EQUIPOS!A10:D167,4,FALSE)</f>
        <v>430022.67467426712</v>
      </c>
      <c r="L40" s="344"/>
      <c r="M40" s="345">
        <v>2.5</v>
      </c>
      <c r="N40" s="281">
        <f t="shared" si="0"/>
        <v>172009.06986970684</v>
      </c>
    </row>
    <row r="41" spans="1:14">
      <c r="A41" s="119" t="s">
        <v>282</v>
      </c>
      <c r="B41" s="865" t="str">
        <f>VLOOKUP(A41,EQUIPOS!A6:D154,3,FALSE)</f>
        <v>Piloteadora potencia 250KW, RPM 1800, fuerza elevadora 200KN</v>
      </c>
      <c r="C41" s="866"/>
      <c r="D41" s="866"/>
      <c r="E41" s="866"/>
      <c r="F41" s="866"/>
      <c r="G41" s="866"/>
      <c r="H41" s="867"/>
      <c r="I41" s="430"/>
      <c r="J41" s="431"/>
      <c r="K41" s="447">
        <f>VLOOKUP(A41,EQUIPOS!A6:D154,4,FALSE)</f>
        <v>520902.22107930732</v>
      </c>
      <c r="L41" s="344"/>
      <c r="M41" s="345">
        <v>1</v>
      </c>
      <c r="N41" s="281">
        <f t="shared" si="0"/>
        <v>520902.22107930732</v>
      </c>
    </row>
    <row r="42" spans="1:14">
      <c r="A42" s="119" t="s">
        <v>310</v>
      </c>
      <c r="B42" s="865" t="str">
        <f>VLOOKUP(A42,EQUIPOS!A12:D156,3,FALSE)</f>
        <v>Retroexcavadora A25C</v>
      </c>
      <c r="C42" s="866"/>
      <c r="D42" s="866"/>
      <c r="E42" s="866"/>
      <c r="F42" s="866"/>
      <c r="G42" s="866"/>
      <c r="H42" s="867"/>
      <c r="I42" s="337"/>
      <c r="J42" s="339"/>
      <c r="K42" s="447">
        <f>VLOOKUP(A42,EQUIPOS!A12:D169,4,FALSE)</f>
        <v>154808.16288273619</v>
      </c>
      <c r="L42" s="432"/>
      <c r="M42" s="433">
        <v>2.5</v>
      </c>
      <c r="N42" s="281">
        <f t="shared" si="0"/>
        <v>61923.265153094471</v>
      </c>
    </row>
    <row r="43" spans="1:14">
      <c r="B43" s="865"/>
      <c r="C43" s="866"/>
      <c r="D43" s="866"/>
      <c r="E43" s="866"/>
      <c r="F43" s="866"/>
      <c r="G43" s="866"/>
      <c r="H43" s="867"/>
      <c r="I43" s="42"/>
      <c r="J43" s="43"/>
      <c r="K43" s="447"/>
      <c r="L43" s="285"/>
      <c r="M43" s="286"/>
      <c r="N43" s="281"/>
    </row>
    <row r="44" spans="1:14">
      <c r="B44" s="329"/>
      <c r="C44" s="330"/>
      <c r="D44" s="330"/>
      <c r="E44" s="330"/>
      <c r="F44" s="332"/>
      <c r="G44" s="332"/>
      <c r="H44" s="131"/>
      <c r="I44" s="42"/>
      <c r="J44" s="43"/>
      <c r="K44" s="447"/>
      <c r="L44" s="285"/>
      <c r="M44" s="286"/>
      <c r="N44" s="282"/>
    </row>
    <row r="45" spans="1:14">
      <c r="B45" s="873" t="s">
        <v>1036</v>
      </c>
      <c r="C45" s="874"/>
      <c r="D45" s="874"/>
      <c r="E45" s="44"/>
      <c r="F45" s="45"/>
      <c r="G45" s="45"/>
      <c r="H45" s="46"/>
      <c r="I45" s="42"/>
      <c r="J45" s="43"/>
      <c r="K45" s="288"/>
      <c r="L45" s="285"/>
      <c r="M45" s="410">
        <v>0.1</v>
      </c>
      <c r="N45" s="353">
        <f>N83*M45</f>
        <v>8511.2008676833339</v>
      </c>
    </row>
    <row r="46" spans="1:14" ht="15" thickBot="1">
      <c r="B46" s="865"/>
      <c r="C46" s="866"/>
      <c r="D46" s="866"/>
      <c r="E46" s="866"/>
      <c r="F46" s="866"/>
      <c r="G46" s="866"/>
      <c r="H46" s="867"/>
      <c r="I46" s="875"/>
      <c r="J46" s="876"/>
      <c r="K46" s="47"/>
      <c r="L46" s="877"/>
      <c r="M46" s="878"/>
      <c r="N46" s="111"/>
    </row>
    <row r="47" spans="1:14" ht="15" thickBot="1">
      <c r="B47" s="816" t="s">
        <v>1037</v>
      </c>
      <c r="C47" s="817"/>
      <c r="D47" s="817"/>
      <c r="E47" s="817"/>
      <c r="F47" s="817"/>
      <c r="G47" s="817"/>
      <c r="H47" s="817"/>
      <c r="I47" s="817"/>
      <c r="J47" s="817"/>
      <c r="K47" s="817"/>
      <c r="L47" s="817"/>
      <c r="M47" s="818"/>
      <c r="N47" s="403">
        <f>SUM(N36:N46)</f>
        <v>891916.34675622953</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1" t="s">
        <v>1028</v>
      </c>
      <c r="C51" s="862"/>
      <c r="D51" s="862"/>
      <c r="E51" s="862"/>
      <c r="F51" s="862"/>
      <c r="G51" s="862"/>
      <c r="H51" s="862"/>
      <c r="I51" s="896"/>
      <c r="J51" s="324" t="s">
        <v>1029</v>
      </c>
      <c r="K51" s="91" t="s">
        <v>1030</v>
      </c>
      <c r="L51" s="897" t="s">
        <v>1039</v>
      </c>
      <c r="M51" s="896"/>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9172.7958786567633</v>
      </c>
      <c r="N52" s="281">
        <f>K52*M52</f>
        <v>21601.934294236678</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3848.5054636099444</v>
      </c>
      <c r="N53" s="281">
        <f>K53*M53</f>
        <v>476060.93686372659</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449878.34077439678</v>
      </c>
      <c r="N54" s="281">
        <f>K54*M54</f>
        <v>371000.30372632772</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6" t="s">
        <v>1037</v>
      </c>
      <c r="C59" s="817"/>
      <c r="D59" s="817"/>
      <c r="E59" s="817"/>
      <c r="F59" s="817"/>
      <c r="G59" s="817"/>
      <c r="H59" s="817"/>
      <c r="I59" s="817"/>
      <c r="J59" s="817"/>
      <c r="K59" s="817"/>
      <c r="L59" s="817"/>
      <c r="M59" s="818"/>
      <c r="N59" s="403">
        <f>SUM(N52:N58)</f>
        <v>868663.17488429102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903">
        <f>VLOOKUP(A64,TRANSPORTE!A5:D117,4,FALSE)</f>
        <v>720.65424911025718</v>
      </c>
      <c r="M64" s="904"/>
      <c r="N64" s="296">
        <f>K64*L64</f>
        <v>936.85052384333437</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903">
        <f>VLOOKUP(A65,TRANSPORTE!A6:D117,4,FALSE)</f>
        <v>55.488691299647009</v>
      </c>
      <c r="M65" s="904"/>
      <c r="N65" s="296">
        <f>K65*L65</f>
        <v>2.7744345649823505</v>
      </c>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939.62495840831673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970"/>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 thickBot="1">
      <c r="B82" s="892"/>
      <c r="C82" s="893"/>
      <c r="D82" s="893"/>
      <c r="E82" s="893"/>
      <c r="F82" s="893"/>
      <c r="G82" s="893"/>
      <c r="H82" s="893"/>
      <c r="I82" s="132"/>
      <c r="J82" s="132"/>
      <c r="K82" s="132"/>
      <c r="L82" s="906"/>
      <c r="M82" s="906"/>
      <c r="N82" s="133"/>
    </row>
    <row r="83" spans="1:14" ht="15" thickBot="1">
      <c r="B83" s="905" t="s">
        <v>1037</v>
      </c>
      <c r="C83" s="859"/>
      <c r="D83" s="859"/>
      <c r="E83" s="859"/>
      <c r="F83" s="859"/>
      <c r="G83" s="859"/>
      <c r="H83" s="859"/>
      <c r="I83" s="859"/>
      <c r="J83" s="859"/>
      <c r="K83" s="859"/>
      <c r="L83" s="859"/>
      <c r="M83" s="860"/>
      <c r="N83" s="469">
        <f>SUM(N76:N82)</f>
        <v>85112.008676833328</v>
      </c>
    </row>
    <row r="84" spans="1:14" ht="15" thickBot="1">
      <c r="B84" s="39"/>
      <c r="C84" s="40"/>
      <c r="D84" s="40"/>
      <c r="E84" s="40"/>
      <c r="F84" s="40"/>
      <c r="G84" s="40"/>
      <c r="H84" s="40"/>
      <c r="I84" s="40"/>
      <c r="J84" s="40"/>
      <c r="K84" s="40"/>
      <c r="L84" s="40"/>
      <c r="M84" s="40"/>
      <c r="N84" s="41"/>
    </row>
    <row r="85" spans="1:14" ht="15" thickBot="1">
      <c r="B85" s="816" t="s">
        <v>1051</v>
      </c>
      <c r="C85" s="817"/>
      <c r="D85" s="817"/>
      <c r="E85" s="817"/>
      <c r="F85" s="817"/>
      <c r="G85" s="817"/>
      <c r="H85" s="817"/>
      <c r="I85" s="817"/>
      <c r="J85" s="817"/>
      <c r="K85" s="817"/>
      <c r="L85" s="817"/>
      <c r="M85" s="818"/>
      <c r="N85" s="105">
        <f>N47+N59+N70+N83</f>
        <v>1846631.1552757621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1" t="s">
        <v>1053</v>
      </c>
      <c r="C89" s="862"/>
      <c r="D89" s="862"/>
      <c r="E89" s="862"/>
      <c r="F89" s="862"/>
      <c r="G89" s="862"/>
      <c r="H89" s="862"/>
      <c r="I89" s="323"/>
      <c r="J89" s="343"/>
      <c r="K89" s="311" t="s">
        <v>1054</v>
      </c>
      <c r="L89" s="863" t="s">
        <v>1055</v>
      </c>
      <c r="M89" s="864"/>
      <c r="N89" s="312"/>
    </row>
    <row r="90" spans="1:14">
      <c r="B90" s="849" t="s">
        <v>1056</v>
      </c>
      <c r="C90" s="850"/>
      <c r="D90" s="850"/>
      <c r="E90" s="850"/>
      <c r="F90" s="850"/>
      <c r="G90" s="850"/>
      <c r="H90" s="850"/>
      <c r="I90" s="93"/>
      <c r="J90" s="94"/>
      <c r="K90" s="313">
        <v>0.2</v>
      </c>
      <c r="L90" s="851">
        <f>N85*K90</f>
        <v>369326.23105515243</v>
      </c>
      <c r="M90" s="852"/>
      <c r="N90" s="57"/>
    </row>
    <row r="91" spans="1:14">
      <c r="B91" s="95" t="s">
        <v>1057</v>
      </c>
      <c r="C91" s="96"/>
      <c r="D91" s="96"/>
      <c r="E91" s="96"/>
      <c r="F91" s="96"/>
      <c r="G91" s="96"/>
      <c r="H91" s="96"/>
      <c r="I91" s="93"/>
      <c r="J91" s="94"/>
      <c r="K91" s="313">
        <v>0.05</v>
      </c>
      <c r="L91" s="851">
        <f>N85*K91</f>
        <v>92331.557763788107</v>
      </c>
      <c r="M91" s="852"/>
      <c r="N91" s="57"/>
    </row>
    <row r="92" spans="1:14" ht="15" thickBot="1">
      <c r="B92" s="97" t="s">
        <v>1058</v>
      </c>
      <c r="C92" s="98"/>
      <c r="D92" s="98"/>
      <c r="E92" s="98"/>
      <c r="F92" s="98"/>
      <c r="G92" s="98"/>
      <c r="H92" s="98"/>
      <c r="I92" s="99"/>
      <c r="J92" s="100"/>
      <c r="K92" s="314">
        <v>0.05</v>
      </c>
      <c r="L92" s="853">
        <f>N85*K92</f>
        <v>92331.557763788107</v>
      </c>
      <c r="M92" s="854"/>
      <c r="N92" s="57"/>
    </row>
    <row r="93" spans="1:14" ht="15" thickBot="1">
      <c r="B93" s="816" t="s">
        <v>1037</v>
      </c>
      <c r="C93" s="817"/>
      <c r="D93" s="817"/>
      <c r="E93" s="817"/>
      <c r="F93" s="817"/>
      <c r="G93" s="817"/>
      <c r="H93" s="817"/>
      <c r="I93" s="817"/>
      <c r="J93" s="817"/>
      <c r="K93" s="817"/>
      <c r="L93" s="817"/>
      <c r="M93" s="818"/>
      <c r="N93" s="58">
        <f>L90+L91+L92</f>
        <v>553989.34658272867</v>
      </c>
    </row>
    <row r="94" spans="1:14" ht="15" thickBot="1">
      <c r="B94" s="39"/>
      <c r="C94" s="40"/>
      <c r="D94" s="40"/>
      <c r="E94" s="40"/>
      <c r="F94" s="40"/>
      <c r="G94" s="40"/>
      <c r="H94" s="40"/>
      <c r="I94" s="40"/>
      <c r="J94" s="40"/>
      <c r="K94" s="40"/>
      <c r="L94" s="40"/>
      <c r="M94" s="40"/>
      <c r="N94" s="41"/>
    </row>
    <row r="95" spans="1:14" ht="15" thickBot="1">
      <c r="A95" t="s">
        <v>2122</v>
      </c>
      <c r="B95" s="816" t="s">
        <v>1059</v>
      </c>
      <c r="C95" s="817"/>
      <c r="D95" s="817"/>
      <c r="E95" s="817"/>
      <c r="F95" s="817"/>
      <c r="G95" s="817"/>
      <c r="H95" s="817"/>
      <c r="I95" s="817"/>
      <c r="J95" s="817"/>
      <c r="K95" s="817"/>
      <c r="L95" s="817"/>
      <c r="M95" s="818"/>
      <c r="N95" s="196">
        <f>N85+N93</f>
        <v>2400620.5018584905</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0" t="s">
        <v>2324</v>
      </c>
      <c r="C112" s="961"/>
      <c r="D112" s="961"/>
      <c r="E112" s="961"/>
      <c r="F112" s="961"/>
      <c r="G112" s="961"/>
      <c r="H112" s="961"/>
      <c r="I112" s="961"/>
      <c r="J112" s="961"/>
      <c r="K112" s="961"/>
      <c r="L112" s="961"/>
      <c r="M112" s="961"/>
      <c r="N112" s="962"/>
    </row>
    <row r="113" spans="2:14" ht="15" customHeight="1">
      <c r="B113" s="960"/>
      <c r="C113" s="961"/>
      <c r="D113" s="961"/>
      <c r="E113" s="961"/>
      <c r="F113" s="961"/>
      <c r="G113" s="961"/>
      <c r="H113" s="961"/>
      <c r="I113" s="961"/>
      <c r="J113" s="961"/>
      <c r="K113" s="961"/>
      <c r="L113" s="961"/>
      <c r="M113" s="961"/>
      <c r="N113" s="962"/>
    </row>
    <row r="114" spans="2:14" ht="30" customHeight="1">
      <c r="B114" s="963" t="s">
        <v>2325</v>
      </c>
      <c r="C114" s="964"/>
      <c r="D114" s="964"/>
      <c r="E114" s="964"/>
      <c r="F114" s="964"/>
      <c r="G114" s="964"/>
      <c r="H114" s="964"/>
      <c r="I114" s="964"/>
      <c r="J114" s="964"/>
      <c r="K114" s="964"/>
      <c r="L114" s="964"/>
      <c r="M114" s="964"/>
      <c r="N114" s="965"/>
    </row>
    <row r="115" spans="2:14">
      <c r="B115" s="963"/>
      <c r="C115" s="964"/>
      <c r="D115" s="964"/>
      <c r="E115" s="964"/>
      <c r="F115" s="964"/>
      <c r="G115" s="964"/>
      <c r="H115" s="964"/>
      <c r="I115" s="964"/>
      <c r="J115" s="964"/>
      <c r="K115" s="964"/>
      <c r="L115" s="964"/>
      <c r="M115" s="964"/>
      <c r="N115" s="965"/>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6"/>
      <c r="K125" s="966"/>
      <c r="L125" s="966"/>
      <c r="M125" s="966"/>
      <c r="N125" s="967"/>
    </row>
    <row r="126" spans="2:14" ht="15" thickBot="1">
      <c r="B126" s="428" t="s">
        <v>2327</v>
      </c>
      <c r="C126" s="429"/>
      <c r="D126" s="429"/>
      <c r="E126" s="268"/>
      <c r="F126" s="268"/>
      <c r="G126" s="268"/>
      <c r="H126" s="268"/>
      <c r="I126" s="268"/>
      <c r="J126" s="968"/>
      <c r="K126" s="968"/>
      <c r="L126" s="968"/>
      <c r="M126" s="968"/>
      <c r="N126" s="969"/>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182</v>
      </c>
      <c r="B36" s="865" t="str">
        <f>VLOOKUP(A36,EQUIPOS!A6:D154,3,FALSE)</f>
        <v xml:space="preserve">Compresor para penetrar roca
</v>
      </c>
      <c r="C36" s="866"/>
      <c r="D36" s="866"/>
      <c r="E36" s="866"/>
      <c r="F36" s="866"/>
      <c r="G36" s="866"/>
      <c r="H36" s="867"/>
      <c r="I36" s="276"/>
      <c r="J36" s="277"/>
      <c r="K36" s="278">
        <f>VLOOKUP(A36,EQUIPOS!A6:D163,4,FALSE)</f>
        <v>71924.373634804346</v>
      </c>
      <c r="L36" s="279"/>
      <c r="M36" s="280">
        <v>0.125</v>
      </c>
      <c r="N36" s="281">
        <f>K36/M36</f>
        <v>575394.98907843477</v>
      </c>
    </row>
    <row r="37" spans="1:14">
      <c r="A37" s="119" t="s">
        <v>242</v>
      </c>
      <c r="B37" s="865" t="str">
        <f>VLOOKUP(A37,EQUIPOS!A7:D154,3,FALSE)</f>
        <v>Grúa con torre capacidad 1 ton en la punta.</v>
      </c>
      <c r="C37" s="866"/>
      <c r="D37" s="866"/>
      <c r="E37" s="866"/>
      <c r="F37" s="866"/>
      <c r="G37" s="866"/>
      <c r="H37" s="867"/>
      <c r="I37" s="430"/>
      <c r="J37" s="431"/>
      <c r="K37" s="278">
        <f>VLOOKUP(A37,EQUIPOS!A7:D164,4,FALSE)</f>
        <v>173323.25841988859</v>
      </c>
      <c r="L37" s="344"/>
      <c r="M37" s="345">
        <v>2.5</v>
      </c>
      <c r="N37" s="281">
        <f>K37/M37</f>
        <v>69329.303367955436</v>
      </c>
    </row>
    <row r="38" spans="1:14">
      <c r="A38" s="119" t="s">
        <v>267</v>
      </c>
      <c r="B38" s="865" t="str">
        <f>VLOOKUP(A38,EQUIPOS!A8:D154,3,FALSE)</f>
        <v>Motobomba de concreto</v>
      </c>
      <c r="C38" s="866"/>
      <c r="D38" s="866"/>
      <c r="E38" s="866"/>
      <c r="F38" s="866"/>
      <c r="G38" s="866"/>
      <c r="H38" s="867"/>
      <c r="I38" s="430"/>
      <c r="J38" s="431"/>
      <c r="K38" s="447">
        <f>VLOOKUP(A38,EQUIPOS!A8:D165,4,FALSE)</f>
        <v>75375.699398343422</v>
      </c>
      <c r="L38" s="344"/>
      <c r="M38" s="345">
        <v>0.65</v>
      </c>
      <c r="N38" s="281">
        <f>K38/M38</f>
        <v>115962.61445898988</v>
      </c>
    </row>
    <row r="39" spans="1:14">
      <c r="A39" s="119" t="s">
        <v>310</v>
      </c>
      <c r="B39" s="865" t="str">
        <f>VLOOKUP(A39,EQUIPOS!A9:D154,3,FALSE)</f>
        <v>Retroexcavadora A25C</v>
      </c>
      <c r="C39" s="866"/>
      <c r="D39" s="866"/>
      <c r="E39" s="866"/>
      <c r="F39" s="866"/>
      <c r="G39" s="866"/>
      <c r="H39" s="867"/>
      <c r="I39" s="430"/>
      <c r="J39" s="431"/>
      <c r="K39" s="447">
        <f>VLOOKUP(A39,EQUIPOS!A9:D166,4,FALSE)</f>
        <v>154808.16288273619</v>
      </c>
      <c r="L39" s="344"/>
      <c r="M39" s="345">
        <v>0.65</v>
      </c>
      <c r="N39" s="281">
        <f>K39/M39</f>
        <v>238166.40443497873</v>
      </c>
    </row>
    <row r="40" spans="1:14">
      <c r="A40" s="119"/>
      <c r="B40" s="865"/>
      <c r="C40" s="866"/>
      <c r="D40" s="866"/>
      <c r="E40" s="866"/>
      <c r="F40" s="866"/>
      <c r="G40" s="866"/>
      <c r="H40" s="867"/>
      <c r="I40" s="430"/>
      <c r="J40" s="431"/>
      <c r="K40" s="447"/>
      <c r="L40" s="344"/>
      <c r="M40" s="345"/>
      <c r="N40" s="281"/>
    </row>
    <row r="41" spans="1:14">
      <c r="A41" s="119"/>
      <c r="B41" s="865"/>
      <c r="C41" s="866"/>
      <c r="D41" s="866"/>
      <c r="E41" s="866"/>
      <c r="F41" s="866"/>
      <c r="G41" s="866"/>
      <c r="H41" s="867"/>
      <c r="I41" s="430"/>
      <c r="J41" s="431"/>
      <c r="K41" s="447"/>
      <c r="L41" s="344"/>
      <c r="M41" s="345"/>
      <c r="N41" s="281"/>
    </row>
    <row r="42" spans="1:14">
      <c r="A42" s="119"/>
      <c r="B42" s="865"/>
      <c r="C42" s="866"/>
      <c r="D42" s="866"/>
      <c r="E42" s="866"/>
      <c r="F42" s="866"/>
      <c r="G42" s="866"/>
      <c r="H42" s="867"/>
      <c r="I42" s="337"/>
      <c r="J42" s="339"/>
      <c r="K42" s="447"/>
      <c r="L42" s="432"/>
      <c r="M42" s="433"/>
      <c r="N42" s="281"/>
    </row>
    <row r="43" spans="1:14">
      <c r="B43" s="865"/>
      <c r="C43" s="866"/>
      <c r="D43" s="866"/>
      <c r="E43" s="866"/>
      <c r="F43" s="866"/>
      <c r="G43" s="866"/>
      <c r="H43" s="867"/>
      <c r="I43" s="42"/>
      <c r="J43" s="43"/>
      <c r="K43" s="447"/>
      <c r="L43" s="285"/>
      <c r="M43" s="286"/>
      <c r="N43" s="281"/>
    </row>
    <row r="44" spans="1:14">
      <c r="B44" s="329"/>
      <c r="C44" s="330"/>
      <c r="D44" s="330"/>
      <c r="E44" s="330"/>
      <c r="F44" s="332"/>
      <c r="G44" s="332"/>
      <c r="H44" s="131"/>
      <c r="I44" s="42"/>
      <c r="J44" s="43"/>
      <c r="K44" s="447"/>
      <c r="L44" s="285"/>
      <c r="M44" s="286"/>
      <c r="N44" s="282"/>
    </row>
    <row r="45" spans="1:14">
      <c r="B45" s="873" t="s">
        <v>1036</v>
      </c>
      <c r="C45" s="874"/>
      <c r="D45" s="874"/>
      <c r="E45" s="44"/>
      <c r="F45" s="45"/>
      <c r="G45" s="45"/>
      <c r="H45" s="46"/>
      <c r="I45" s="42"/>
      <c r="J45" s="43"/>
      <c r="K45" s="288"/>
      <c r="L45" s="285"/>
      <c r="M45" s="410">
        <v>0.1</v>
      </c>
      <c r="N45" s="353">
        <f>N87*M45</f>
        <v>44258.244511953337</v>
      </c>
    </row>
    <row r="46" spans="1:14" ht="15" thickBot="1">
      <c r="B46" s="865"/>
      <c r="C46" s="866"/>
      <c r="D46" s="866"/>
      <c r="E46" s="866"/>
      <c r="F46" s="866"/>
      <c r="G46" s="866"/>
      <c r="H46" s="867"/>
      <c r="I46" s="875"/>
      <c r="J46" s="876"/>
      <c r="K46" s="47"/>
      <c r="L46" s="877"/>
      <c r="M46" s="878"/>
      <c r="N46" s="111"/>
    </row>
    <row r="47" spans="1:14" ht="15" thickBot="1">
      <c r="B47" s="816" t="s">
        <v>1037</v>
      </c>
      <c r="C47" s="817"/>
      <c r="D47" s="817"/>
      <c r="E47" s="817"/>
      <c r="F47" s="817"/>
      <c r="G47" s="817"/>
      <c r="H47" s="817"/>
      <c r="I47" s="817"/>
      <c r="J47" s="817"/>
      <c r="K47" s="817"/>
      <c r="L47" s="817"/>
      <c r="M47" s="818"/>
      <c r="N47" s="403">
        <f>SUM(N36:N46)</f>
        <v>1043111.5558523121</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1" t="s">
        <v>1028</v>
      </c>
      <c r="C51" s="862"/>
      <c r="D51" s="862"/>
      <c r="E51" s="862"/>
      <c r="F51" s="862"/>
      <c r="G51" s="862"/>
      <c r="H51" s="862"/>
      <c r="I51" s="896"/>
      <c r="J51" s="324" t="s">
        <v>1029</v>
      </c>
      <c r="K51" s="91" t="s">
        <v>1030</v>
      </c>
      <c r="L51" s="897" t="s">
        <v>1039</v>
      </c>
      <c r="M51" s="896"/>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3848.5054636099444</v>
      </c>
      <c r="N52" s="281">
        <f>K52*M52</f>
        <v>685527.74908376625</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449878.34077439678</v>
      </c>
      <c r="N53" s="281">
        <f t="shared" ref="N53:N59" si="0">K53*M53</f>
        <v>534240.43736591202</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3639.4815487204942</v>
      </c>
      <c r="N54" s="281">
        <f t="shared" si="0"/>
        <v>1091.8444646161481</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1357.1993921947726</v>
      </c>
      <c r="N55" s="281">
        <f t="shared" si="0"/>
        <v>4071.598176584318</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6798.1082910126643</v>
      </c>
      <c r="N56" s="281">
        <f t="shared" si="0"/>
        <v>1699.5270727531661</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1267.8487625443977</v>
      </c>
      <c r="N57" s="281">
        <f t="shared" si="0"/>
        <v>1267.8487625443977</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692.37119869491619</v>
      </c>
      <c r="N58" s="281">
        <f t="shared" si="0"/>
        <v>692.37119869491619</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5090.9340193606167</v>
      </c>
      <c r="N59" s="281">
        <f t="shared" si="0"/>
        <v>2331.6477808671625</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 thickBot="1">
      <c r="B62" s="49"/>
      <c r="C62" s="319"/>
      <c r="D62" s="319"/>
      <c r="E62" s="319"/>
      <c r="F62" s="319"/>
      <c r="G62" s="319"/>
      <c r="H62" s="319"/>
      <c r="I62" s="319"/>
      <c r="J62" s="444"/>
      <c r="K62" s="132"/>
      <c r="L62" s="334"/>
      <c r="M62" s="411"/>
      <c r="N62" s="281"/>
    </row>
    <row r="63" spans="1:14" ht="15" thickBot="1">
      <c r="B63" s="816" t="s">
        <v>1037</v>
      </c>
      <c r="C63" s="817"/>
      <c r="D63" s="817"/>
      <c r="E63" s="817"/>
      <c r="F63" s="817"/>
      <c r="G63" s="817"/>
      <c r="H63" s="817"/>
      <c r="I63" s="817"/>
      <c r="J63" s="817"/>
      <c r="K63" s="817"/>
      <c r="L63" s="817"/>
      <c r="M63" s="818"/>
      <c r="N63" s="403">
        <f>SUM(N52:N62)</f>
        <v>1230923.023905738</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902" t="s">
        <v>1045</v>
      </c>
      <c r="M67" s="881"/>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903">
        <f>VLOOKUP(A68,TRANSPORTE!A5:D117,4,FALSE)</f>
        <v>720.65424911025718</v>
      </c>
      <c r="M68" s="904"/>
      <c r="N68" s="296">
        <f>K68*L68</f>
        <v>936.85052384333437</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903">
        <f>VLOOKUP(A69,TRANSPORTE!A6:D117,4,FALSE)</f>
        <v>55.488691299647009</v>
      </c>
      <c r="M69" s="904"/>
      <c r="N69" s="296">
        <f>K69*L69</f>
        <v>2.7744345649823505</v>
      </c>
    </row>
    <row r="70" spans="1:15">
      <c r="B70" s="52"/>
      <c r="C70" s="53"/>
      <c r="D70" s="53"/>
      <c r="E70" s="53"/>
      <c r="F70" s="53"/>
      <c r="G70" s="53"/>
      <c r="H70" s="320"/>
      <c r="I70" s="288"/>
      <c r="J70" s="295"/>
      <c r="K70" s="288"/>
      <c r="L70" s="903"/>
      <c r="M70" s="904"/>
      <c r="N70" s="296"/>
    </row>
    <row r="71" spans="1:15">
      <c r="B71" s="52"/>
      <c r="C71" s="53"/>
      <c r="D71" s="53"/>
      <c r="E71" s="53"/>
      <c r="F71" s="53"/>
      <c r="G71" s="53"/>
      <c r="H71" s="320"/>
      <c r="I71" s="288"/>
      <c r="J71" s="295"/>
      <c r="K71" s="288"/>
      <c r="L71" s="903"/>
      <c r="M71" s="904"/>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94"/>
      <c r="M73" s="895"/>
      <c r="N73" s="133"/>
    </row>
    <row r="74" spans="1:15" ht="15" thickBot="1">
      <c r="B74" s="905" t="s">
        <v>1037</v>
      </c>
      <c r="C74" s="859"/>
      <c r="D74" s="859"/>
      <c r="E74" s="859"/>
      <c r="F74" s="859"/>
      <c r="G74" s="859"/>
      <c r="H74" s="859"/>
      <c r="I74" s="859"/>
      <c r="J74" s="859"/>
      <c r="K74" s="859"/>
      <c r="L74" s="859"/>
      <c r="M74" s="860"/>
      <c r="N74" s="110">
        <f>N68+N69+N70+N71+N72</f>
        <v>939.62495840831673</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5" t="s">
        <v>1047</v>
      </c>
      <c r="C78" s="856"/>
      <c r="D78" s="856"/>
      <c r="E78" s="856"/>
      <c r="F78" s="856"/>
      <c r="G78" s="856"/>
      <c r="H78" s="856"/>
      <c r="I78" s="79" t="s">
        <v>1048</v>
      </c>
      <c r="J78" s="81" t="s">
        <v>1494</v>
      </c>
      <c r="K78" s="80" t="s">
        <v>1050</v>
      </c>
      <c r="L78" s="857" t="s">
        <v>1034</v>
      </c>
      <c r="M78" s="970"/>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 thickBot="1">
      <c r="B86" s="892"/>
      <c r="C86" s="893"/>
      <c r="D86" s="893"/>
      <c r="E86" s="893"/>
      <c r="F86" s="893"/>
      <c r="G86" s="893"/>
      <c r="H86" s="893"/>
      <c r="I86" s="132"/>
      <c r="J86" s="132"/>
      <c r="K86" s="132"/>
      <c r="L86" s="906"/>
      <c r="M86" s="906"/>
      <c r="N86" s="51"/>
    </row>
    <row r="87" spans="1:14" ht="15" thickBot="1">
      <c r="B87" s="905" t="s">
        <v>1037</v>
      </c>
      <c r="C87" s="859"/>
      <c r="D87" s="859"/>
      <c r="E87" s="859"/>
      <c r="F87" s="859"/>
      <c r="G87" s="859"/>
      <c r="H87" s="859"/>
      <c r="I87" s="859"/>
      <c r="J87" s="859"/>
      <c r="K87" s="859"/>
      <c r="L87" s="859"/>
      <c r="M87" s="860"/>
      <c r="N87" s="310">
        <f>SUM(N80:N86)</f>
        <v>442582.44511953334</v>
      </c>
    </row>
    <row r="88" spans="1:14" ht="15" thickBot="1">
      <c r="B88" s="39"/>
      <c r="C88" s="40"/>
      <c r="D88" s="40"/>
      <c r="E88" s="40"/>
      <c r="F88" s="40"/>
      <c r="G88" s="40"/>
      <c r="H88" s="40"/>
      <c r="I88" s="40"/>
      <c r="J88" s="40"/>
      <c r="K88" s="40"/>
      <c r="L88" s="40"/>
      <c r="M88" s="40"/>
      <c r="N88" s="41"/>
    </row>
    <row r="89" spans="1:14" ht="15" thickBot="1">
      <c r="B89" s="816" t="s">
        <v>1051</v>
      </c>
      <c r="C89" s="817"/>
      <c r="D89" s="817"/>
      <c r="E89" s="817"/>
      <c r="F89" s="817"/>
      <c r="G89" s="817"/>
      <c r="H89" s="817"/>
      <c r="I89" s="817"/>
      <c r="J89" s="817"/>
      <c r="K89" s="817"/>
      <c r="L89" s="817"/>
      <c r="M89" s="818"/>
      <c r="N89" s="105">
        <f>N47+N63+N74+N87</f>
        <v>2717556.6498359917</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61" t="s">
        <v>1053</v>
      </c>
      <c r="C93" s="862"/>
      <c r="D93" s="862"/>
      <c r="E93" s="862"/>
      <c r="F93" s="862"/>
      <c r="G93" s="862"/>
      <c r="H93" s="862"/>
      <c r="I93" s="323"/>
      <c r="J93" s="343"/>
      <c r="K93" s="311" t="s">
        <v>1054</v>
      </c>
      <c r="L93" s="863" t="s">
        <v>1055</v>
      </c>
      <c r="M93" s="864"/>
      <c r="N93" s="312"/>
    </row>
    <row r="94" spans="1:14">
      <c r="B94" s="849" t="s">
        <v>1056</v>
      </c>
      <c r="C94" s="850"/>
      <c r="D94" s="850"/>
      <c r="E94" s="850"/>
      <c r="F94" s="850"/>
      <c r="G94" s="850"/>
      <c r="H94" s="850"/>
      <c r="I94" s="93"/>
      <c r="J94" s="94"/>
      <c r="K94" s="313">
        <v>0.2</v>
      </c>
      <c r="L94" s="851">
        <f>N89*K94</f>
        <v>543511.32996719831</v>
      </c>
      <c r="M94" s="852"/>
      <c r="N94" s="57"/>
    </row>
    <row r="95" spans="1:14">
      <c r="B95" s="95" t="s">
        <v>1057</v>
      </c>
      <c r="C95" s="96"/>
      <c r="D95" s="96"/>
      <c r="E95" s="96"/>
      <c r="F95" s="96"/>
      <c r="G95" s="96"/>
      <c r="H95" s="96"/>
      <c r="I95" s="93"/>
      <c r="J95" s="94"/>
      <c r="K95" s="313">
        <v>0.05</v>
      </c>
      <c r="L95" s="851">
        <f>N89*K95</f>
        <v>135877.83249179958</v>
      </c>
      <c r="M95" s="852"/>
      <c r="N95" s="57"/>
    </row>
    <row r="96" spans="1:14" ht="15" thickBot="1">
      <c r="B96" s="97" t="s">
        <v>1058</v>
      </c>
      <c r="C96" s="98"/>
      <c r="D96" s="98"/>
      <c r="E96" s="98"/>
      <c r="F96" s="98"/>
      <c r="G96" s="98"/>
      <c r="H96" s="98"/>
      <c r="I96" s="99"/>
      <c r="J96" s="100"/>
      <c r="K96" s="314">
        <v>0.05</v>
      </c>
      <c r="L96" s="853">
        <f>N89*K96</f>
        <v>135877.83249179958</v>
      </c>
      <c r="M96" s="854"/>
      <c r="N96" s="57"/>
    </row>
    <row r="97" spans="1:14" ht="15" thickBot="1">
      <c r="B97" s="816" t="s">
        <v>1037</v>
      </c>
      <c r="C97" s="817"/>
      <c r="D97" s="817"/>
      <c r="E97" s="817"/>
      <c r="F97" s="817"/>
      <c r="G97" s="817"/>
      <c r="H97" s="817"/>
      <c r="I97" s="817"/>
      <c r="J97" s="817"/>
      <c r="K97" s="817"/>
      <c r="L97" s="817"/>
      <c r="M97" s="818"/>
      <c r="N97" s="58">
        <f>L94+L95+L96</f>
        <v>815266.99495079753</v>
      </c>
    </row>
    <row r="98" spans="1:14" ht="15" thickBot="1">
      <c r="B98" s="39"/>
      <c r="C98" s="40"/>
      <c r="D98" s="40"/>
      <c r="E98" s="40"/>
      <c r="F98" s="40"/>
      <c r="G98" s="40"/>
      <c r="H98" s="40"/>
      <c r="I98" s="40"/>
      <c r="J98" s="40"/>
      <c r="K98" s="40"/>
      <c r="L98" s="40"/>
      <c r="M98" s="40"/>
      <c r="N98" s="41"/>
    </row>
    <row r="99" spans="1:14" ht="15" thickBot="1">
      <c r="A99" t="s">
        <v>2122</v>
      </c>
      <c r="B99" s="816" t="s">
        <v>1059</v>
      </c>
      <c r="C99" s="817"/>
      <c r="D99" s="817"/>
      <c r="E99" s="817"/>
      <c r="F99" s="817"/>
      <c r="G99" s="817"/>
      <c r="H99" s="817"/>
      <c r="I99" s="817"/>
      <c r="J99" s="817"/>
      <c r="K99" s="817"/>
      <c r="L99" s="817"/>
      <c r="M99" s="818"/>
      <c r="N99" s="196">
        <f>N89+N97</f>
        <v>3532823.6447867891</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60" t="s">
        <v>2324</v>
      </c>
      <c r="C116" s="961"/>
      <c r="D116" s="961"/>
      <c r="E116" s="961"/>
      <c r="F116" s="961"/>
      <c r="G116" s="961"/>
      <c r="H116" s="961"/>
      <c r="I116" s="961"/>
      <c r="J116" s="961"/>
      <c r="K116" s="961"/>
      <c r="L116" s="961"/>
      <c r="M116" s="961"/>
      <c r="N116" s="962"/>
    </row>
    <row r="117" spans="2:14" ht="15" customHeight="1">
      <c r="B117" s="960"/>
      <c r="C117" s="961"/>
      <c r="D117" s="961"/>
      <c r="E117" s="961"/>
      <c r="F117" s="961"/>
      <c r="G117" s="961"/>
      <c r="H117" s="961"/>
      <c r="I117" s="961"/>
      <c r="J117" s="961"/>
      <c r="K117" s="961"/>
      <c r="L117" s="961"/>
      <c r="M117" s="961"/>
      <c r="N117" s="962"/>
    </row>
    <row r="118" spans="2:14" ht="30" customHeight="1">
      <c r="B118" s="963" t="s">
        <v>2325</v>
      </c>
      <c r="C118" s="964"/>
      <c r="D118" s="964"/>
      <c r="E118" s="964"/>
      <c r="F118" s="964"/>
      <c r="G118" s="964"/>
      <c r="H118" s="964"/>
      <c r="I118" s="964"/>
      <c r="J118" s="964"/>
      <c r="K118" s="964"/>
      <c r="L118" s="964"/>
      <c r="M118" s="964"/>
      <c r="N118" s="965"/>
    </row>
    <row r="119" spans="2:14">
      <c r="B119" s="963"/>
      <c r="C119" s="964"/>
      <c r="D119" s="964"/>
      <c r="E119" s="964"/>
      <c r="F119" s="964"/>
      <c r="G119" s="964"/>
      <c r="H119" s="964"/>
      <c r="I119" s="964"/>
      <c r="J119" s="964"/>
      <c r="K119" s="964"/>
      <c r="L119" s="964"/>
      <c r="M119" s="964"/>
      <c r="N119" s="965"/>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6"/>
      <c r="K129" s="966"/>
      <c r="L129" s="966"/>
      <c r="M129" s="966"/>
      <c r="N129" s="967"/>
    </row>
    <row r="130" spans="2:14" ht="15" thickBot="1">
      <c r="B130" s="428" t="s">
        <v>2327</v>
      </c>
      <c r="C130" s="429"/>
      <c r="D130" s="429"/>
      <c r="E130" s="268"/>
      <c r="F130" s="268"/>
      <c r="G130" s="268"/>
      <c r="H130" s="268"/>
      <c r="I130" s="268"/>
      <c r="J130" s="968"/>
      <c r="K130" s="968"/>
      <c r="L130" s="968"/>
      <c r="M130" s="968"/>
      <c r="N130" s="969"/>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10"/>
      <c r="C1" s="922"/>
      <c r="D1" s="923"/>
      <c r="E1" s="923"/>
      <c r="F1" s="923"/>
      <c r="G1" s="923"/>
      <c r="H1" s="923"/>
      <c r="I1" s="923"/>
      <c r="J1" s="924"/>
      <c r="K1" s="925" t="s">
        <v>1017</v>
      </c>
      <c r="L1" s="927" t="s">
        <v>2304</v>
      </c>
      <c r="M1" s="928"/>
      <c r="N1" s="929"/>
    </row>
    <row r="2" spans="2:14" ht="40.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2" hidden="1" customHeight="1" thickBot="1">
      <c r="B30" s="77" t="s">
        <v>1027</v>
      </c>
      <c r="C30" s="795" t="s">
        <v>1028</v>
      </c>
      <c r="D30" s="796"/>
      <c r="E30" s="796"/>
      <c r="F30" s="796"/>
      <c r="G30" s="796"/>
      <c r="H30" s="796"/>
      <c r="I30" s="796"/>
      <c r="J30" s="78"/>
      <c r="K30" s="316"/>
      <c r="L30" s="792" t="s">
        <v>1029</v>
      </c>
      <c r="M30" s="793"/>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180</v>
      </c>
      <c r="B36" s="865" t="str">
        <f>VLOOKUP(A36,EQUIPOS!A6:D154,3,FALSE)</f>
        <v>Compresor 120 HP, con martillo.</v>
      </c>
      <c r="C36" s="866"/>
      <c r="D36" s="866"/>
      <c r="E36" s="866"/>
      <c r="F36" s="866"/>
      <c r="G36" s="866"/>
      <c r="H36" s="867"/>
      <c r="I36" s="276"/>
      <c r="J36" s="277"/>
      <c r="K36" s="278">
        <f>VLOOKUP(A36,EQUIPOS!A6:D163,4,FALSE)</f>
        <v>85363.704954106317</v>
      </c>
      <c r="L36" s="279"/>
      <c r="M36" s="280">
        <v>0.16</v>
      </c>
      <c r="N36" s="281">
        <f>K36/M36</f>
        <v>533523.15596316452</v>
      </c>
    </row>
    <row r="37" spans="1:14">
      <c r="A37" s="119" t="s">
        <v>261</v>
      </c>
      <c r="B37" s="865" t="str">
        <f>VLOOKUP(A37,EQUIPOS!A7:D154,3,FALSE)</f>
        <v xml:space="preserve">Motobomba 3 PULGADAS (incluye operario)
</v>
      </c>
      <c r="C37" s="866"/>
      <c r="D37" s="866"/>
      <c r="E37" s="866"/>
      <c r="F37" s="866"/>
      <c r="G37" s="866"/>
      <c r="H37" s="867"/>
      <c r="I37" s="430"/>
      <c r="J37" s="431"/>
      <c r="K37" s="278">
        <f>VLOOKUP(A37,EQUIPOS!A7:D164,4,FALSE)</f>
        <v>9204.2735733073787</v>
      </c>
      <c r="L37" s="344"/>
      <c r="M37" s="345">
        <v>0.16</v>
      </c>
      <c r="N37" s="281">
        <f>K37/M37</f>
        <v>57526.709833171117</v>
      </c>
    </row>
    <row r="38" spans="1:14">
      <c r="A38" s="119"/>
      <c r="B38" s="865"/>
      <c r="C38" s="866"/>
      <c r="D38" s="866"/>
      <c r="E38" s="866"/>
      <c r="F38" s="866"/>
      <c r="G38" s="866"/>
      <c r="H38" s="867"/>
      <c r="I38" s="430"/>
      <c r="J38" s="431"/>
      <c r="K38" s="447"/>
      <c r="L38" s="344"/>
      <c r="M38" s="345"/>
      <c r="N38" s="281"/>
    </row>
    <row r="39" spans="1:14">
      <c r="A39" s="119"/>
      <c r="B39" s="865"/>
      <c r="C39" s="866"/>
      <c r="D39" s="866"/>
      <c r="E39" s="866"/>
      <c r="F39" s="866"/>
      <c r="G39" s="866"/>
      <c r="H39" s="867"/>
      <c r="I39" s="430"/>
      <c r="J39" s="431"/>
      <c r="K39" s="447"/>
      <c r="L39" s="344"/>
      <c r="M39" s="345"/>
      <c r="N39" s="281"/>
    </row>
    <row r="40" spans="1:14">
      <c r="A40" s="119"/>
      <c r="B40" s="865"/>
      <c r="C40" s="866"/>
      <c r="D40" s="866"/>
      <c r="E40" s="866"/>
      <c r="F40" s="866"/>
      <c r="G40" s="866"/>
      <c r="H40" s="867"/>
      <c r="I40" s="337"/>
      <c r="J40" s="339"/>
      <c r="K40" s="447"/>
      <c r="L40" s="432"/>
      <c r="M40" s="433"/>
      <c r="N40" s="281"/>
    </row>
    <row r="41" spans="1:14">
      <c r="B41" s="865"/>
      <c r="C41" s="866"/>
      <c r="D41" s="866"/>
      <c r="E41" s="866"/>
      <c r="F41" s="866"/>
      <c r="G41" s="866"/>
      <c r="H41" s="867"/>
      <c r="I41" s="42"/>
      <c r="J41" s="43"/>
      <c r="K41" s="447"/>
      <c r="L41" s="285"/>
      <c r="M41" s="286"/>
      <c r="N41" s="281"/>
    </row>
    <row r="42" spans="1:14">
      <c r="B42" s="329"/>
      <c r="C42" s="330"/>
      <c r="D42" s="330"/>
      <c r="E42" s="330"/>
      <c r="F42" s="332"/>
      <c r="G42" s="332"/>
      <c r="H42" s="131"/>
      <c r="I42" s="42"/>
      <c r="J42" s="43"/>
      <c r="K42" s="447"/>
      <c r="L42" s="285"/>
      <c r="M42" s="286"/>
      <c r="N42" s="282"/>
    </row>
    <row r="43" spans="1:14">
      <c r="B43" s="873" t="s">
        <v>1036</v>
      </c>
      <c r="C43" s="874"/>
      <c r="D43" s="874"/>
      <c r="E43" s="44"/>
      <c r="F43" s="45"/>
      <c r="G43" s="45"/>
      <c r="H43" s="46"/>
      <c r="I43" s="42"/>
      <c r="J43" s="43"/>
      <c r="K43" s="288"/>
      <c r="L43" s="285"/>
      <c r="M43" s="410">
        <v>0.05</v>
      </c>
      <c r="N43" s="353">
        <f>N77*M43</f>
        <v>11968.876220179687</v>
      </c>
    </row>
    <row r="44" spans="1:14" ht="15" thickBot="1">
      <c r="B44" s="865"/>
      <c r="C44" s="866"/>
      <c r="D44" s="866"/>
      <c r="E44" s="866"/>
      <c r="F44" s="866"/>
      <c r="G44" s="866"/>
      <c r="H44" s="867"/>
      <c r="I44" s="875"/>
      <c r="J44" s="876"/>
      <c r="K44" s="47"/>
      <c r="L44" s="877"/>
      <c r="M44" s="878"/>
      <c r="N44" s="111"/>
    </row>
    <row r="45" spans="1:14" ht="15" thickBot="1">
      <c r="B45" s="816" t="s">
        <v>1037</v>
      </c>
      <c r="C45" s="817"/>
      <c r="D45" s="817"/>
      <c r="E45" s="817"/>
      <c r="F45" s="817"/>
      <c r="G45" s="817"/>
      <c r="H45" s="817"/>
      <c r="I45" s="817"/>
      <c r="J45" s="817"/>
      <c r="K45" s="817"/>
      <c r="L45" s="817"/>
      <c r="M45" s="818"/>
      <c r="N45" s="403">
        <f>SUM(N36:N44)</f>
        <v>603018.74201651535</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1" t="s">
        <v>1028</v>
      </c>
      <c r="C49" s="862"/>
      <c r="D49" s="862"/>
      <c r="E49" s="862"/>
      <c r="F49" s="862"/>
      <c r="G49" s="862"/>
      <c r="H49" s="862"/>
      <c r="I49" s="896"/>
      <c r="J49" s="324" t="s">
        <v>1029</v>
      </c>
      <c r="K49" s="91" t="s">
        <v>1030</v>
      </c>
      <c r="L49" s="897" t="s">
        <v>1039</v>
      </c>
      <c r="M49" s="896"/>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6798.1082910126643</v>
      </c>
      <c r="N50" s="281">
        <f>K50*M50</f>
        <v>1359.6216582025329</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1267.8487625443977</v>
      </c>
      <c r="N51" s="281">
        <f>K51*M51</f>
        <v>1267.8487625443977</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692.37119869491619</v>
      </c>
      <c r="N52" s="281">
        <f>K52*M52</f>
        <v>346.18559934745809</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3258.7785186749702</v>
      </c>
      <c r="N53" s="281">
        <f>K53*M53</f>
        <v>488816.77780124551</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329008.41222860262</v>
      </c>
      <c r="N54" s="281">
        <f>K54*M54</f>
        <v>329008.41222860262</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6" t="s">
        <v>1037</v>
      </c>
      <c r="C58" s="817"/>
      <c r="D58" s="817"/>
      <c r="E58" s="817"/>
      <c r="F58" s="817"/>
      <c r="G58" s="817"/>
      <c r="H58" s="817"/>
      <c r="I58" s="817"/>
      <c r="J58" s="817"/>
      <c r="K58" s="817"/>
      <c r="L58" s="817"/>
      <c r="M58" s="818"/>
      <c r="N58" s="403">
        <f>SUM(N50:N57)</f>
        <v>820798.84604994254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903">
        <f>VLOOKUP(A63,TRANSPORTE!A5:D117,4,FALSE)</f>
        <v>720.65424911025718</v>
      </c>
      <c r="M63" s="904"/>
      <c r="N63" s="296">
        <f>K63*L63</f>
        <v>720.65424911025718</v>
      </c>
    </row>
    <row r="64" spans="1:14">
      <c r="B64" s="52"/>
      <c r="C64" s="53"/>
      <c r="D64" s="53"/>
      <c r="E64" s="53"/>
      <c r="F64" s="53"/>
      <c r="G64" s="53"/>
      <c r="H64" s="320"/>
      <c r="I64" s="288"/>
      <c r="J64" s="295"/>
      <c r="K64" s="288"/>
      <c r="L64" s="903"/>
      <c r="M64" s="904"/>
      <c r="N64" s="296"/>
    </row>
    <row r="65" spans="1:15">
      <c r="B65" s="52"/>
      <c r="C65" s="53"/>
      <c r="D65" s="53"/>
      <c r="E65" s="53"/>
      <c r="F65" s="53"/>
      <c r="G65" s="53"/>
      <c r="H65" s="320"/>
      <c r="I65" s="288"/>
      <c r="J65" s="295"/>
      <c r="K65" s="288"/>
      <c r="L65" s="903"/>
      <c r="M65" s="904"/>
      <c r="N65" s="296"/>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4"/>
      <c r="M67" s="895"/>
      <c r="N67" s="133"/>
    </row>
    <row r="68" spans="1:15" ht="15" thickBot="1">
      <c r="B68" s="905" t="s">
        <v>1037</v>
      </c>
      <c r="C68" s="859"/>
      <c r="D68" s="859"/>
      <c r="E68" s="859"/>
      <c r="F68" s="859"/>
      <c r="G68" s="859"/>
      <c r="H68" s="859"/>
      <c r="I68" s="859"/>
      <c r="J68" s="859"/>
      <c r="K68" s="859"/>
      <c r="L68" s="859"/>
      <c r="M68" s="860"/>
      <c r="N68" s="110">
        <f>SUM(N63:N67)</f>
        <v>720.65424911025718</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5" t="s">
        <v>1047</v>
      </c>
      <c r="C72" s="856"/>
      <c r="D72" s="856"/>
      <c r="E72" s="856"/>
      <c r="F72" s="856"/>
      <c r="G72" s="856"/>
      <c r="H72" s="856"/>
      <c r="I72" s="79" t="s">
        <v>1048</v>
      </c>
      <c r="J72" s="81" t="s">
        <v>1494</v>
      </c>
      <c r="K72" s="80" t="s">
        <v>1050</v>
      </c>
      <c r="L72" s="857" t="s">
        <v>1034</v>
      </c>
      <c r="M72" s="858"/>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SUM(N73:N76)</f>
        <v>239377.52440359374</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N45+N58+N68+N77</f>
        <v>1663915.7667191618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332783.15334383235</v>
      </c>
      <c r="M84" s="852"/>
      <c r="N84" s="57"/>
    </row>
    <row r="85" spans="1:14">
      <c r="B85" s="95" t="s">
        <v>1057</v>
      </c>
      <c r="C85" s="96"/>
      <c r="D85" s="96"/>
      <c r="E85" s="96"/>
      <c r="F85" s="96"/>
      <c r="G85" s="96"/>
      <c r="H85" s="96"/>
      <c r="I85" s="93"/>
      <c r="J85" s="94"/>
      <c r="K85" s="313">
        <v>0.05</v>
      </c>
      <c r="L85" s="851">
        <f>N79*K85</f>
        <v>83195.788335958088</v>
      </c>
      <c r="M85" s="852"/>
      <c r="N85" s="57"/>
    </row>
    <row r="86" spans="1:14" ht="15" thickBot="1">
      <c r="B86" s="97" t="s">
        <v>1058</v>
      </c>
      <c r="C86" s="98"/>
      <c r="D86" s="98"/>
      <c r="E86" s="98"/>
      <c r="F86" s="98"/>
      <c r="G86" s="98"/>
      <c r="H86" s="98"/>
      <c r="I86" s="99"/>
      <c r="J86" s="100"/>
      <c r="K86" s="314">
        <v>0.05</v>
      </c>
      <c r="L86" s="853">
        <f>N79*K86</f>
        <v>83195.788335958088</v>
      </c>
      <c r="M86" s="854"/>
      <c r="N86" s="57"/>
    </row>
    <row r="87" spans="1:14" ht="15" thickBot="1">
      <c r="B87" s="816" t="s">
        <v>1037</v>
      </c>
      <c r="C87" s="817"/>
      <c r="D87" s="817"/>
      <c r="E87" s="817"/>
      <c r="F87" s="817"/>
      <c r="G87" s="817"/>
      <c r="H87" s="817"/>
      <c r="I87" s="817"/>
      <c r="J87" s="817"/>
      <c r="K87" s="817"/>
      <c r="L87" s="817"/>
      <c r="M87" s="818"/>
      <c r="N87" s="58">
        <f>L84+L85+L86</f>
        <v>499174.73001574853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2163090.4967349102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10"/>
      <c r="C1" s="922"/>
      <c r="D1" s="923"/>
      <c r="E1" s="923"/>
      <c r="F1" s="923"/>
      <c r="G1" s="923"/>
      <c r="H1" s="923"/>
      <c r="I1" s="923"/>
      <c r="J1" s="924"/>
      <c r="K1" s="925" t="s">
        <v>1017</v>
      </c>
      <c r="L1" s="927" t="s">
        <v>2304</v>
      </c>
      <c r="M1" s="928"/>
      <c r="N1" s="929"/>
    </row>
    <row r="2" spans="2:14" ht="38.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461"/>
      <c r="L30" s="792" t="s">
        <v>1029</v>
      </c>
      <c r="M30" s="793"/>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121</v>
      </c>
      <c r="B36" s="865" t="str">
        <f>VLOOKUP(A36,EQUIPOS!A6:D154,3,FALSE)</f>
        <v>Bomba eléctrica para accionar la celda</v>
      </c>
      <c r="C36" s="866"/>
      <c r="D36" s="866"/>
      <c r="E36" s="866"/>
      <c r="F36" s="866"/>
      <c r="G36" s="866"/>
      <c r="H36" s="867"/>
      <c r="I36" s="276"/>
      <c r="J36" s="277"/>
      <c r="K36" s="278">
        <f>VLOOKUP(A36,EQUIPOS!A6:D163,4,FALSE)</f>
        <v>41610.078922652821</v>
      </c>
      <c r="L36" s="279"/>
      <c r="M36" s="280">
        <v>0.01</v>
      </c>
      <c r="N36" s="281">
        <f t="shared" ref="N36:N41" si="0">K36/M36</f>
        <v>4161007.8922652821</v>
      </c>
    </row>
    <row r="37" spans="1:14">
      <c r="A37" s="119" t="s">
        <v>192</v>
      </c>
      <c r="B37" s="865" t="str">
        <f>VLOOKUP(A37,EQUIPOS!A7:D154,3,FALSE)</f>
        <v>Equipo de acarreo interno</v>
      </c>
      <c r="C37" s="866"/>
      <c r="D37" s="866"/>
      <c r="E37" s="866"/>
      <c r="F37" s="866"/>
      <c r="G37" s="866"/>
      <c r="H37" s="867"/>
      <c r="I37" s="430"/>
      <c r="J37" s="431"/>
      <c r="K37" s="278">
        <f>VLOOKUP(A37,EQUIPOS!A7:D164,4,FALSE)</f>
        <v>29217.459364004691</v>
      </c>
      <c r="L37" s="344"/>
      <c r="M37" s="345">
        <v>0.05</v>
      </c>
      <c r="N37" s="281">
        <f t="shared" si="0"/>
        <v>584349.18728009379</v>
      </c>
    </row>
    <row r="38" spans="1:14">
      <c r="A38" s="119" t="s">
        <v>217</v>
      </c>
      <c r="B38" s="865" t="str">
        <f>VLOOKUP(A38,EQUIPOS!A8:D154,3,FALSE)</f>
        <v>Equipo de soldadura y de acetileno (incluye soldadura)</v>
      </c>
      <c r="C38" s="866"/>
      <c r="D38" s="866"/>
      <c r="E38" s="866"/>
      <c r="F38" s="866"/>
      <c r="G38" s="866"/>
      <c r="H38" s="867"/>
      <c r="I38" s="430"/>
      <c r="J38" s="431"/>
      <c r="K38" s="278">
        <f>VLOOKUP(A38,EQUIPOS!A8:D165,4,FALSE)</f>
        <v>27945.531131797699</v>
      </c>
      <c r="L38" s="344"/>
      <c r="M38" s="345">
        <v>0.01</v>
      </c>
      <c r="N38" s="281">
        <f t="shared" si="0"/>
        <v>2794553.1131797698</v>
      </c>
    </row>
    <row r="39" spans="1:14">
      <c r="A39" s="119" t="s">
        <v>242</v>
      </c>
      <c r="B39" s="865" t="str">
        <f>VLOOKUP(A39,EQUIPOS!A9:D154,3,FALSE)</f>
        <v>Grúa con torre capacidad 1 ton en la punta.</v>
      </c>
      <c r="C39" s="866"/>
      <c r="D39" s="866"/>
      <c r="E39" s="866"/>
      <c r="F39" s="866"/>
      <c r="G39" s="866"/>
      <c r="H39" s="867"/>
      <c r="I39" s="430"/>
      <c r="J39" s="431"/>
      <c r="K39" s="278">
        <f>VLOOKUP(A39,EQUIPOS!A9:D166,4,FALSE)</f>
        <v>173323.25841988859</v>
      </c>
      <c r="L39" s="344"/>
      <c r="M39" s="345">
        <v>0.04</v>
      </c>
      <c r="N39" s="281">
        <f t="shared" si="0"/>
        <v>4333081.4604972145</v>
      </c>
    </row>
    <row r="40" spans="1:14">
      <c r="A40" s="119" t="s">
        <v>255</v>
      </c>
      <c r="B40" s="865" t="str">
        <f>VLOOKUP(A40,EQUIPOS!A10:D154,3,FALSE)</f>
        <v>Manómetro cable de acero para bajar la celda</v>
      </c>
      <c r="C40" s="866"/>
      <c r="D40" s="866"/>
      <c r="E40" s="866"/>
      <c r="F40" s="866"/>
      <c r="G40" s="866"/>
      <c r="H40" s="867"/>
      <c r="I40" s="337"/>
      <c r="J40" s="339"/>
      <c r="K40" s="278">
        <f>VLOOKUP(A40,EQUIPOS!A10:D167,4,FALSE)</f>
        <v>1085091.1035639637</v>
      </c>
      <c r="L40" s="432"/>
      <c r="M40" s="433">
        <v>1</v>
      </c>
      <c r="N40" s="281">
        <f t="shared" si="0"/>
        <v>1085091.1035639637</v>
      </c>
    </row>
    <row r="41" spans="1:14">
      <c r="A41" t="s">
        <v>320</v>
      </c>
      <c r="B41" s="865" t="str">
        <f>VLOOKUP(A41,EQUIPOS!A11:D155,3,FALSE)</f>
        <v>Retroexcavadora sobre llantas, motor 62HP, Profundidad de excavación de 5.41 metros.</v>
      </c>
      <c r="C41" s="866"/>
      <c r="D41" s="866"/>
      <c r="E41" s="866"/>
      <c r="F41" s="866"/>
      <c r="G41" s="866"/>
      <c r="H41" s="867"/>
      <c r="I41" s="42"/>
      <c r="J41" s="43"/>
      <c r="K41" s="278">
        <f>VLOOKUP(A41,EQUIPOS!A11:D168,4,FALSE)</f>
        <v>154808.16288273619</v>
      </c>
      <c r="L41" s="285"/>
      <c r="M41" s="286">
        <v>0.2</v>
      </c>
      <c r="N41" s="281">
        <f t="shared" si="0"/>
        <v>774040.81441368093</v>
      </c>
    </row>
    <row r="42" spans="1:14">
      <c r="B42" s="329"/>
      <c r="C42" s="330"/>
      <c r="D42" s="330"/>
      <c r="E42" s="330"/>
      <c r="F42" s="332"/>
      <c r="G42" s="332"/>
      <c r="H42" s="131"/>
      <c r="I42" s="42"/>
      <c r="J42" s="43"/>
      <c r="K42" s="447"/>
      <c r="L42" s="285"/>
      <c r="M42" s="286"/>
      <c r="N42" s="282"/>
    </row>
    <row r="43" spans="1:14">
      <c r="B43" s="873" t="s">
        <v>1036</v>
      </c>
      <c r="C43" s="874"/>
      <c r="D43" s="874"/>
      <c r="E43" s="44"/>
      <c r="F43" s="45"/>
      <c r="G43" s="45"/>
      <c r="H43" s="46"/>
      <c r="I43" s="42"/>
      <c r="J43" s="43"/>
      <c r="K43" s="288"/>
      <c r="L43" s="285"/>
      <c r="M43" s="410">
        <v>0.01</v>
      </c>
      <c r="N43" s="353">
        <f>N81*M43</f>
        <v>40222.408211598995</v>
      </c>
    </row>
    <row r="44" spans="1:14" ht="15" thickBot="1">
      <c r="B44" s="865"/>
      <c r="C44" s="866"/>
      <c r="D44" s="866"/>
      <c r="E44" s="866"/>
      <c r="F44" s="866"/>
      <c r="G44" s="866"/>
      <c r="H44" s="867"/>
      <c r="I44" s="875"/>
      <c r="J44" s="876"/>
      <c r="K44" s="47"/>
      <c r="L44" s="877"/>
      <c r="M44" s="878"/>
      <c r="N44" s="111"/>
    </row>
    <row r="45" spans="1:14" ht="15" thickBot="1">
      <c r="B45" s="816" t="s">
        <v>1037</v>
      </c>
      <c r="C45" s="817"/>
      <c r="D45" s="817"/>
      <c r="E45" s="817"/>
      <c r="F45" s="817"/>
      <c r="G45" s="817"/>
      <c r="H45" s="817"/>
      <c r="I45" s="817"/>
      <c r="J45" s="817"/>
      <c r="K45" s="817"/>
      <c r="L45" s="817"/>
      <c r="M45" s="818"/>
      <c r="N45" s="403">
        <f>SUM(N36:N44)</f>
        <v>13772345.979411604</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1" t="s">
        <v>1028</v>
      </c>
      <c r="C49" s="862"/>
      <c r="D49" s="862"/>
      <c r="E49" s="862"/>
      <c r="F49" s="862"/>
      <c r="G49" s="862"/>
      <c r="H49" s="862"/>
      <c r="I49" s="896"/>
      <c r="J49" s="324" t="s">
        <v>1029</v>
      </c>
      <c r="K49" s="91" t="s">
        <v>1030</v>
      </c>
      <c r="L49" s="897" t="s">
        <v>1039</v>
      </c>
      <c r="M49" s="896"/>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12312274.031432716</v>
      </c>
      <c r="N50" s="281">
        <f t="shared" ref="N50:N55" si="1">K50*M50</f>
        <v>12312274.031432716</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74289.203880389687</v>
      </c>
      <c r="N51" s="281">
        <f t="shared" si="1"/>
        <v>2228676.1164116906</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1217414.1313071656</v>
      </c>
      <c r="N52" s="281">
        <f t="shared" si="1"/>
        <v>2434828.2626143312</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746575.1320260003</v>
      </c>
      <c r="N53" s="281">
        <f t="shared" si="1"/>
        <v>3732875.6601300016</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48377.177947824268</v>
      </c>
      <c r="N54" s="281">
        <f t="shared" si="1"/>
        <v>2902630.6768694562</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31023.967531501188</v>
      </c>
      <c r="N55" s="281">
        <f t="shared" si="1"/>
        <v>372287.61037801427</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6" t="s">
        <v>1037</v>
      </c>
      <c r="C58" s="817"/>
      <c r="D58" s="817"/>
      <c r="E58" s="817"/>
      <c r="F58" s="817"/>
      <c r="G58" s="817"/>
      <c r="H58" s="817"/>
      <c r="I58" s="817"/>
      <c r="J58" s="817"/>
      <c r="K58" s="817"/>
      <c r="L58" s="817"/>
      <c r="M58" s="818"/>
      <c r="N58" s="403">
        <f>SUM(N50:N57)</f>
        <v>23983572.357836213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903">
        <f>VLOOKUP(A63,TRANSPORTE!A5:D117,4,FALSE)</f>
        <v>1113310.4610786403</v>
      </c>
      <c r="M63" s="904"/>
      <c r="N63" s="296">
        <f>K63*L63</f>
        <v>1113310.4610786403</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903">
        <f>VLOOKUP(A64,TRANSPORTE!A6:D117,4,FALSE)</f>
        <v>131985.45344344268</v>
      </c>
      <c r="M64" s="904"/>
      <c r="N64" s="296">
        <f>K64*L64</f>
        <v>1055883.6275475414</v>
      </c>
    </row>
    <row r="65" spans="1:15">
      <c r="A65" t="s">
        <v>1483</v>
      </c>
      <c r="B65" s="52" t="str">
        <f>VLOOKUP(A65,TRANSPORTE!A6:D117,3,FALSE)</f>
        <v>Pasajes aéreos</v>
      </c>
      <c r="C65" s="53"/>
      <c r="D65" s="53"/>
      <c r="E65" s="53"/>
      <c r="F65" s="53"/>
      <c r="G65" s="53"/>
      <c r="H65" s="320" t="s">
        <v>1029</v>
      </c>
      <c r="I65" s="288">
        <v>3</v>
      </c>
      <c r="J65" s="295">
        <v>1</v>
      </c>
      <c r="K65" s="288">
        <f>I65*J65</f>
        <v>3</v>
      </c>
      <c r="L65" s="903">
        <f>VLOOKUP(A65,TRANSPORTE!A6:D117,4,FALSE)</f>
        <v>304113.94802636566</v>
      </c>
      <c r="M65" s="904"/>
      <c r="N65" s="296">
        <f>K65*L65</f>
        <v>912341.84407909703</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4"/>
      <c r="M67" s="895"/>
      <c r="N67" s="133"/>
    </row>
    <row r="68" spans="1:15" ht="15" thickBot="1">
      <c r="B68" s="905" t="s">
        <v>1037</v>
      </c>
      <c r="C68" s="859"/>
      <c r="D68" s="859"/>
      <c r="E68" s="859"/>
      <c r="F68" s="859"/>
      <c r="G68" s="859"/>
      <c r="H68" s="859"/>
      <c r="I68" s="859"/>
      <c r="J68" s="859"/>
      <c r="K68" s="859"/>
      <c r="L68" s="859"/>
      <c r="M68" s="860"/>
      <c r="N68" s="110">
        <f>SUM(N63:N67)</f>
        <v>3081535.9327052785</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5" t="s">
        <v>1047</v>
      </c>
      <c r="C72" s="856"/>
      <c r="D72" s="856"/>
      <c r="E72" s="856"/>
      <c r="F72" s="856"/>
      <c r="G72" s="856"/>
      <c r="H72" s="856"/>
      <c r="I72" s="79" t="s">
        <v>1048</v>
      </c>
      <c r="J72" s="81" t="s">
        <v>1494</v>
      </c>
      <c r="K72" s="80" t="s">
        <v>1050</v>
      </c>
      <c r="L72" s="857" t="s">
        <v>1034</v>
      </c>
      <c r="M72" s="858"/>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SUM(N73:N80)</f>
        <v>4022240.8211598997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N45+N58+N68+N81</f>
        <v>44859695.091112994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8971939.0182225984</v>
      </c>
      <c r="M88" s="852"/>
      <c r="N88" s="57"/>
    </row>
    <row r="89" spans="1:14">
      <c r="B89" s="95" t="s">
        <v>1057</v>
      </c>
      <c r="C89" s="96"/>
      <c r="D89" s="96"/>
      <c r="E89" s="96"/>
      <c r="F89" s="96"/>
      <c r="G89" s="96"/>
      <c r="H89" s="96"/>
      <c r="I89" s="93"/>
      <c r="J89" s="94"/>
      <c r="K89" s="313">
        <v>0.05</v>
      </c>
      <c r="L89" s="851">
        <f>N83*K89</f>
        <v>2242984.7545556496</v>
      </c>
      <c r="M89" s="852"/>
      <c r="N89" s="57"/>
    </row>
    <row r="90" spans="1:14" ht="15" thickBot="1">
      <c r="B90" s="97" t="s">
        <v>1058</v>
      </c>
      <c r="C90" s="98"/>
      <c r="D90" s="98"/>
      <c r="E90" s="98"/>
      <c r="F90" s="98"/>
      <c r="G90" s="98"/>
      <c r="H90" s="98"/>
      <c r="I90" s="99"/>
      <c r="J90" s="100"/>
      <c r="K90" s="314">
        <v>0.05</v>
      </c>
      <c r="L90" s="853">
        <f>N83*K90</f>
        <v>2242984.7545556496</v>
      </c>
      <c r="M90" s="854"/>
      <c r="N90" s="57"/>
    </row>
    <row r="91" spans="1:14" ht="15" thickBot="1">
      <c r="B91" s="816" t="s">
        <v>1037</v>
      </c>
      <c r="C91" s="817"/>
      <c r="D91" s="817"/>
      <c r="E91" s="817"/>
      <c r="F91" s="817"/>
      <c r="G91" s="817"/>
      <c r="H91" s="817"/>
      <c r="I91" s="817"/>
      <c r="J91" s="817"/>
      <c r="K91" s="817"/>
      <c r="L91" s="817"/>
      <c r="M91" s="818"/>
      <c r="N91" s="58">
        <f>L88+L89+L90</f>
        <v>13457908.527333898</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58317603.618446894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10"/>
      <c r="C1" s="922"/>
      <c r="D1" s="923"/>
      <c r="E1" s="923"/>
      <c r="F1" s="923"/>
      <c r="G1" s="923"/>
      <c r="H1" s="923"/>
      <c r="I1" s="923"/>
      <c r="J1" s="924"/>
      <c r="K1" s="925" t="s">
        <v>1017</v>
      </c>
      <c r="L1" s="927" t="s">
        <v>2304</v>
      </c>
      <c r="M1" s="928"/>
      <c r="N1" s="929"/>
    </row>
    <row r="2" spans="2:14" ht="27"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6" t="s">
        <v>1028</v>
      </c>
      <c r="C35" s="887"/>
      <c r="D35" s="887"/>
      <c r="E35" s="887"/>
      <c r="F35" s="887"/>
      <c r="G35" s="887"/>
      <c r="H35" s="888"/>
      <c r="I35" s="889" t="s">
        <v>1032</v>
      </c>
      <c r="J35" s="890"/>
      <c r="K35" s="75" t="s">
        <v>1033</v>
      </c>
      <c r="L35" s="891" t="s">
        <v>1034</v>
      </c>
      <c r="M35" s="888"/>
      <c r="N35" s="76" t="s">
        <v>1035</v>
      </c>
    </row>
    <row r="36" spans="1:16">
      <c r="A36" s="119" t="s">
        <v>121</v>
      </c>
      <c r="B36" s="865" t="str">
        <f>VLOOKUP(A36,EQUIPOS!A6:D154,3,FALSE)</f>
        <v>Bomba eléctrica para accionar la celda</v>
      </c>
      <c r="C36" s="866"/>
      <c r="D36" s="866"/>
      <c r="E36" s="866"/>
      <c r="F36" s="866"/>
      <c r="G36" s="866"/>
      <c r="H36" s="867"/>
      <c r="I36" s="276"/>
      <c r="J36" s="277"/>
      <c r="K36" s="278">
        <f>VLOOKUP(A36,EQUIPOS!A6:D163,4,FALSE)</f>
        <v>41610.078922652821</v>
      </c>
      <c r="L36" s="279"/>
      <c r="M36" s="280">
        <v>0.01</v>
      </c>
      <c r="N36" s="281">
        <f>K36/M36</f>
        <v>4161007.8922652821</v>
      </c>
    </row>
    <row r="37" spans="1:16">
      <c r="A37" s="119" t="s">
        <v>217</v>
      </c>
      <c r="B37" s="865" t="str">
        <f>VLOOKUP(A37,EQUIPOS!A7:D154,3,FALSE)</f>
        <v>Equipo de soldadura y de acetileno (incluye soldadura)</v>
      </c>
      <c r="C37" s="866"/>
      <c r="D37" s="866"/>
      <c r="E37" s="866"/>
      <c r="F37" s="866"/>
      <c r="G37" s="866"/>
      <c r="H37" s="867"/>
      <c r="I37" s="430"/>
      <c r="J37" s="431"/>
      <c r="K37" s="278">
        <f>VLOOKUP(A37,EQUIPOS!A7:D164,4,FALSE)</f>
        <v>27945.531131797699</v>
      </c>
      <c r="L37" s="344"/>
      <c r="M37" s="345">
        <v>0.01</v>
      </c>
      <c r="N37" s="281">
        <f>K37/M37</f>
        <v>2794553.1131797698</v>
      </c>
    </row>
    <row r="38" spans="1:16">
      <c r="A38" s="119" t="s">
        <v>255</v>
      </c>
      <c r="B38" s="865" t="str">
        <f>VLOOKUP(A38,EQUIPOS!A8:D154,3,FALSE)</f>
        <v>Manómetro cable de acero para bajar la celda</v>
      </c>
      <c r="C38" s="866"/>
      <c r="D38" s="866"/>
      <c r="E38" s="866"/>
      <c r="F38" s="866"/>
      <c r="G38" s="866"/>
      <c r="H38" s="867"/>
      <c r="I38" s="430"/>
      <c r="J38" s="431"/>
      <c r="K38" s="278">
        <f>VLOOKUP(A38,EQUIPOS!A8:D165,4,FALSE)</f>
        <v>1085091.1035639637</v>
      </c>
      <c r="L38" s="344"/>
      <c r="M38" s="345">
        <v>1</v>
      </c>
      <c r="N38" s="281">
        <f>K38/M38</f>
        <v>1085091.1035639637</v>
      </c>
    </row>
    <row r="39" spans="1:16">
      <c r="A39" s="119"/>
      <c r="B39" s="865"/>
      <c r="C39" s="866"/>
      <c r="D39" s="866"/>
      <c r="E39" s="866"/>
      <c r="F39" s="866"/>
      <c r="G39" s="866"/>
      <c r="H39" s="867"/>
      <c r="I39" s="430"/>
      <c r="J39" s="431"/>
      <c r="K39" s="278"/>
      <c r="L39" s="344"/>
      <c r="M39" s="345"/>
      <c r="N39" s="281"/>
    </row>
    <row r="40" spans="1:16">
      <c r="A40" s="119"/>
      <c r="B40" s="865"/>
      <c r="C40" s="866"/>
      <c r="D40" s="866"/>
      <c r="E40" s="866"/>
      <c r="F40" s="866"/>
      <c r="G40" s="866"/>
      <c r="H40" s="867"/>
      <c r="I40" s="337"/>
      <c r="J40" s="339"/>
      <c r="K40" s="278"/>
      <c r="L40" s="432"/>
      <c r="M40" s="433"/>
      <c r="N40" s="281"/>
    </row>
    <row r="41" spans="1:16">
      <c r="B41" s="865"/>
      <c r="C41" s="866"/>
      <c r="D41" s="866"/>
      <c r="E41" s="866"/>
      <c r="F41" s="866"/>
      <c r="G41" s="866"/>
      <c r="H41" s="867"/>
      <c r="I41" s="42"/>
      <c r="J41" s="43"/>
      <c r="K41" s="278"/>
      <c r="L41" s="285"/>
      <c r="M41" s="286"/>
      <c r="N41" s="281"/>
    </row>
    <row r="42" spans="1:16">
      <c r="B42" s="329"/>
      <c r="C42" s="330"/>
      <c r="D42" s="330"/>
      <c r="E42" s="330"/>
      <c r="F42" s="332"/>
      <c r="G42" s="332"/>
      <c r="H42" s="131"/>
      <c r="I42" s="42"/>
      <c r="J42" s="43"/>
      <c r="K42" s="447"/>
      <c r="L42" s="285"/>
      <c r="M42" s="286"/>
      <c r="N42" s="282"/>
    </row>
    <row r="43" spans="1:16">
      <c r="B43" s="873" t="s">
        <v>1036</v>
      </c>
      <c r="C43" s="874"/>
      <c r="D43" s="874"/>
      <c r="E43" s="44"/>
      <c r="F43" s="45"/>
      <c r="G43" s="45"/>
      <c r="H43" s="46"/>
      <c r="I43" s="42"/>
      <c r="J43" s="43"/>
      <c r="K43" s="288"/>
      <c r="L43" s="285"/>
      <c r="M43" s="410">
        <v>0.01</v>
      </c>
      <c r="N43" s="353">
        <f>N81*M43</f>
        <v>40222.408211598995</v>
      </c>
    </row>
    <row r="44" spans="1:16" ht="15" thickBot="1">
      <c r="B44" s="865"/>
      <c r="C44" s="866"/>
      <c r="D44" s="866"/>
      <c r="E44" s="866"/>
      <c r="F44" s="866"/>
      <c r="G44" s="866"/>
      <c r="H44" s="867"/>
      <c r="I44" s="875"/>
      <c r="J44" s="876"/>
      <c r="K44" s="47"/>
      <c r="L44" s="877"/>
      <c r="M44" s="878"/>
      <c r="N44" s="111"/>
    </row>
    <row r="45" spans="1:16" ht="15" thickBot="1">
      <c r="B45" s="816" t="s">
        <v>1037</v>
      </c>
      <c r="C45" s="817"/>
      <c r="D45" s="817"/>
      <c r="E45" s="817"/>
      <c r="F45" s="817"/>
      <c r="G45" s="817"/>
      <c r="H45" s="817"/>
      <c r="I45" s="817"/>
      <c r="J45" s="817"/>
      <c r="K45" s="817"/>
      <c r="L45" s="817"/>
      <c r="M45" s="818"/>
      <c r="N45" s="403">
        <f>SUM(N36:N44)</f>
        <v>8080874.5172206145</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61" t="s">
        <v>1028</v>
      </c>
      <c r="C49" s="862"/>
      <c r="D49" s="862"/>
      <c r="E49" s="862"/>
      <c r="F49" s="862"/>
      <c r="G49" s="862"/>
      <c r="H49" s="862"/>
      <c r="I49" s="896"/>
      <c r="J49" s="324" t="s">
        <v>1029</v>
      </c>
      <c r="K49" s="91" t="s">
        <v>1030</v>
      </c>
      <c r="L49" s="897" t="s">
        <v>1039</v>
      </c>
      <c r="M49" s="896"/>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12312274.031432716</v>
      </c>
      <c r="N50" s="281">
        <f t="shared" ref="N50:N55" si="0">K50*M50</f>
        <v>12312274.031432716</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74289.203880389687</v>
      </c>
      <c r="N51" s="281">
        <f t="shared" si="0"/>
        <v>2228676.1164116906</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1217414.1313071656</v>
      </c>
      <c r="N52" s="281">
        <f t="shared" si="0"/>
        <v>2434828.2626143312</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746575.1320260003</v>
      </c>
      <c r="N53" s="281">
        <f t="shared" si="0"/>
        <v>3732875.6601300016</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48377.177947824268</v>
      </c>
      <c r="N54" s="281">
        <f t="shared" si="0"/>
        <v>2902630.6768694562</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31023.967531501188</v>
      </c>
      <c r="N55" s="281">
        <f t="shared" si="0"/>
        <v>372287.61037801427</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6" t="s">
        <v>1037</v>
      </c>
      <c r="C58" s="817"/>
      <c r="D58" s="817"/>
      <c r="E58" s="817"/>
      <c r="F58" s="817"/>
      <c r="G58" s="817"/>
      <c r="H58" s="817"/>
      <c r="I58" s="817"/>
      <c r="J58" s="817"/>
      <c r="K58" s="817"/>
      <c r="L58" s="817"/>
      <c r="M58" s="818"/>
      <c r="N58" s="403">
        <f>SUM(N50:N57)</f>
        <v>23983572.357836213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903">
        <f>VLOOKUP(A63,TRANSPORTE!A5:D117,4,FALSE)</f>
        <v>304113.94802636566</v>
      </c>
      <c r="M63" s="904"/>
      <c r="N63" s="296">
        <f>K63*L63</f>
        <v>912341.84407909703</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903">
        <f>VLOOKUP(A64,TRANSPORTE!A6:D117,4,FALSE)</f>
        <v>1113310.4610786403</v>
      </c>
      <c r="M64" s="904"/>
      <c r="N64" s="296">
        <f>K64*L64</f>
        <v>1113310.4610786403</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903">
        <f>VLOOKUP(A65,TRANSPORTE!A6:D118,4,FALSE)</f>
        <v>131985.45344344268</v>
      </c>
      <c r="M65" s="904"/>
      <c r="N65" s="296">
        <f>K65*L65</f>
        <v>1055883.6275475414</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4"/>
      <c r="M67" s="895"/>
      <c r="N67" s="133"/>
    </row>
    <row r="68" spans="1:15" ht="15" thickBot="1">
      <c r="B68" s="905" t="s">
        <v>1037</v>
      </c>
      <c r="C68" s="859"/>
      <c r="D68" s="859"/>
      <c r="E68" s="859"/>
      <c r="F68" s="859"/>
      <c r="G68" s="859"/>
      <c r="H68" s="859"/>
      <c r="I68" s="859"/>
      <c r="J68" s="859"/>
      <c r="K68" s="859"/>
      <c r="L68" s="859"/>
      <c r="M68" s="860"/>
      <c r="N68" s="110">
        <f>SUM(N63:N67)</f>
        <v>3081535.9327052785</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5" t="s">
        <v>1047</v>
      </c>
      <c r="C72" s="856"/>
      <c r="D72" s="856"/>
      <c r="E72" s="856"/>
      <c r="F72" s="856"/>
      <c r="G72" s="856"/>
      <c r="H72" s="856"/>
      <c r="I72" s="79" t="s">
        <v>1048</v>
      </c>
      <c r="J72" s="81" t="s">
        <v>1494</v>
      </c>
      <c r="K72" s="80" t="s">
        <v>1050</v>
      </c>
      <c r="L72" s="857" t="s">
        <v>1034</v>
      </c>
      <c r="M72" s="858"/>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 thickBot="1">
      <c r="B80" s="892"/>
      <c r="C80" s="893"/>
      <c r="D80" s="893"/>
      <c r="E80" s="893"/>
      <c r="F80" s="893"/>
      <c r="G80" s="893"/>
      <c r="H80" s="893"/>
      <c r="I80" s="50"/>
      <c r="J80" s="50"/>
      <c r="K80" s="50"/>
      <c r="L80" s="971"/>
      <c r="M80" s="972"/>
      <c r="N80" s="51"/>
    </row>
    <row r="81" spans="1:14" ht="15" thickBot="1">
      <c r="B81" s="816" t="s">
        <v>1037</v>
      </c>
      <c r="C81" s="817"/>
      <c r="D81" s="817"/>
      <c r="E81" s="817"/>
      <c r="F81" s="817"/>
      <c r="G81" s="817"/>
      <c r="H81" s="817"/>
      <c r="I81" s="859"/>
      <c r="J81" s="859"/>
      <c r="K81" s="859"/>
      <c r="L81" s="859"/>
      <c r="M81" s="860"/>
      <c r="N81" s="310">
        <f>SUM(N73:N80)</f>
        <v>4022240.8211598997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N45+N58+N68+N81</f>
        <v>39168223.628922001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7833644.7257844005</v>
      </c>
      <c r="M88" s="852"/>
      <c r="N88" s="57"/>
    </row>
    <row r="89" spans="1:14">
      <c r="B89" s="95" t="s">
        <v>1057</v>
      </c>
      <c r="C89" s="96"/>
      <c r="D89" s="96"/>
      <c r="E89" s="96"/>
      <c r="F89" s="96"/>
      <c r="G89" s="96"/>
      <c r="H89" s="96"/>
      <c r="I89" s="93"/>
      <c r="J89" s="94"/>
      <c r="K89" s="313">
        <v>0.05</v>
      </c>
      <c r="L89" s="851">
        <f>N83*K89</f>
        <v>1958411.1814461001</v>
      </c>
      <c r="M89" s="852"/>
      <c r="N89" s="57"/>
    </row>
    <row r="90" spans="1:14" ht="15" thickBot="1">
      <c r="B90" s="97" t="s">
        <v>1058</v>
      </c>
      <c r="C90" s="98"/>
      <c r="D90" s="98"/>
      <c r="E90" s="98"/>
      <c r="F90" s="98"/>
      <c r="G90" s="98"/>
      <c r="H90" s="98"/>
      <c r="I90" s="99"/>
      <c r="J90" s="100"/>
      <c r="K90" s="314">
        <v>0.05</v>
      </c>
      <c r="L90" s="853">
        <f>N83*K90</f>
        <v>1958411.1814461001</v>
      </c>
      <c r="M90" s="854"/>
      <c r="N90" s="57"/>
    </row>
    <row r="91" spans="1:14" ht="15" thickBot="1">
      <c r="B91" s="816" t="s">
        <v>1037</v>
      </c>
      <c r="C91" s="817"/>
      <c r="D91" s="817"/>
      <c r="E91" s="817"/>
      <c r="F91" s="817"/>
      <c r="G91" s="817"/>
      <c r="H91" s="817"/>
      <c r="I91" s="817"/>
      <c r="J91" s="817"/>
      <c r="K91" s="817"/>
      <c r="L91" s="817"/>
      <c r="M91" s="818"/>
      <c r="N91" s="58">
        <f>L88+L89+L90</f>
        <v>11750467.0886766</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50918690.717598602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10"/>
      <c r="C1" s="922"/>
      <c r="D1" s="923"/>
      <c r="E1" s="923"/>
      <c r="F1" s="923"/>
      <c r="G1" s="923"/>
      <c r="H1" s="923"/>
      <c r="I1" s="923"/>
      <c r="J1" s="924"/>
      <c r="K1" s="925" t="s">
        <v>1017</v>
      </c>
      <c r="L1" s="927" t="s">
        <v>2304</v>
      </c>
      <c r="M1" s="928"/>
      <c r="N1" s="929"/>
    </row>
    <row r="2" spans="2:14" ht="2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259</v>
      </c>
      <c r="B36" s="865" t="str">
        <f>VLOOKUP(A36,EQUIPOS!A6:D154,3,FALSE)</f>
        <v>Montacargas</v>
      </c>
      <c r="C36" s="866"/>
      <c r="D36" s="866"/>
      <c r="E36" s="866"/>
      <c r="F36" s="866"/>
      <c r="G36" s="866"/>
      <c r="H36" s="867"/>
      <c r="I36" s="276"/>
      <c r="J36" s="277"/>
      <c r="K36" s="278">
        <f>VLOOKUP(A36,EQUIPOS!A6:D163,4,FALSE)</f>
        <v>86004.534934853422</v>
      </c>
      <c r="L36" s="279"/>
      <c r="M36" s="345">
        <v>1.5</v>
      </c>
      <c r="N36" s="281">
        <f>K36/M36</f>
        <v>57336.356623235617</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2553.3602603050003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59889.716883540619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8988.4632571520833</v>
      </c>
      <c r="N48" s="281">
        <f>K48*M48</f>
        <v>2815196.3960816786</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2815196.3960816786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51067.205206099999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2926153.3181713191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585230.66363426379</v>
      </c>
      <c r="M84" s="852"/>
      <c r="N84" s="57"/>
    </row>
    <row r="85" spans="1:14">
      <c r="B85" s="95" t="s">
        <v>1057</v>
      </c>
      <c r="C85" s="96"/>
      <c r="D85" s="96"/>
      <c r="E85" s="96"/>
      <c r="F85" s="96"/>
      <c r="G85" s="96"/>
      <c r="H85" s="96"/>
      <c r="I85" s="93"/>
      <c r="J85" s="94"/>
      <c r="K85" s="313">
        <v>0.05</v>
      </c>
      <c r="L85" s="851">
        <f>N79*K85</f>
        <v>146307.66590856595</v>
      </c>
      <c r="M85" s="852"/>
      <c r="N85" s="57"/>
    </row>
    <row r="86" spans="1:14" ht="15" thickBot="1">
      <c r="B86" s="97" t="s">
        <v>1058</v>
      </c>
      <c r="C86" s="98"/>
      <c r="D86" s="98"/>
      <c r="E86" s="98"/>
      <c r="F86" s="98"/>
      <c r="G86" s="98"/>
      <c r="H86" s="98"/>
      <c r="I86" s="99"/>
      <c r="J86" s="100"/>
      <c r="K86" s="314">
        <v>0.05</v>
      </c>
      <c r="L86" s="853">
        <f>N79*K86</f>
        <v>146307.66590856595</v>
      </c>
      <c r="M86" s="854"/>
      <c r="N86" s="57"/>
    </row>
    <row r="87" spans="1:14" ht="15" thickBot="1">
      <c r="B87" s="816" t="s">
        <v>1037</v>
      </c>
      <c r="C87" s="817"/>
      <c r="D87" s="817"/>
      <c r="E87" s="817"/>
      <c r="F87" s="817"/>
      <c r="G87" s="817"/>
      <c r="H87" s="817"/>
      <c r="I87" s="817"/>
      <c r="J87" s="817"/>
      <c r="K87" s="817"/>
      <c r="L87" s="817"/>
      <c r="M87" s="818"/>
      <c r="N87" s="58">
        <f>L84+L85+L86</f>
        <v>877845.99545139575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3803999.313622715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267</v>
      </c>
      <c r="B36" s="865" t="str">
        <f>VLOOKUP(A36,EQUIPOS!A6:D154,3,FALSE)</f>
        <v>Motobomba de concreto</v>
      </c>
      <c r="C36" s="866"/>
      <c r="D36" s="866"/>
      <c r="E36" s="866"/>
      <c r="F36" s="866"/>
      <c r="G36" s="866"/>
      <c r="H36" s="867"/>
      <c r="I36" s="276"/>
      <c r="J36" s="277"/>
      <c r="K36" s="278">
        <f>VLOOKUP(A36,EQUIPOS!A6:D163,4,FALSE)</f>
        <v>75375.699398343422</v>
      </c>
      <c r="L36" s="279"/>
      <c r="M36" s="345">
        <v>2.5</v>
      </c>
      <c r="N36" s="281">
        <f>K36/M36</f>
        <v>30150.279759337369</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30150.279759337369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3848.5054636099444</v>
      </c>
      <c r="N48" s="281">
        <f>K48*M48</f>
        <v>179951.03413448864</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415854.74354157876</v>
      </c>
      <c r="N49" s="281">
        <f>K49*M49</f>
        <v>277783.12482093071</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457734.15895541932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903">
        <f>VLOOKUP(A60,TRANSPORTE!A2:D117,4,FALSE)</f>
        <v>720.65424911025718</v>
      </c>
      <c r="M60" s="904"/>
      <c r="N60" s="296">
        <f>K60*L60</f>
        <v>625.79847902422057</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625.79847902422057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488510.23719378089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97702.047438756184</v>
      </c>
      <c r="M84" s="852"/>
      <c r="N84" s="57"/>
    </row>
    <row r="85" spans="1:14">
      <c r="B85" s="95" t="s">
        <v>1057</v>
      </c>
      <c r="C85" s="96"/>
      <c r="D85" s="96"/>
      <c r="E85" s="96"/>
      <c r="F85" s="96"/>
      <c r="G85" s="96"/>
      <c r="H85" s="96"/>
      <c r="I85" s="93"/>
      <c r="J85" s="94"/>
      <c r="K85" s="313">
        <v>0.05</v>
      </c>
      <c r="L85" s="851">
        <f>N79*K85</f>
        <v>24425.511859689046</v>
      </c>
      <c r="M85" s="852"/>
      <c r="N85" s="57"/>
    </row>
    <row r="86" spans="1:14" ht="15" thickBot="1">
      <c r="B86" s="97" t="s">
        <v>1058</v>
      </c>
      <c r="C86" s="98"/>
      <c r="D86" s="98"/>
      <c r="E86" s="98"/>
      <c r="F86" s="98"/>
      <c r="G86" s="98"/>
      <c r="H86" s="98"/>
      <c r="I86" s="99"/>
      <c r="J86" s="100"/>
      <c r="K86" s="314">
        <v>0.05</v>
      </c>
      <c r="L86" s="853">
        <f>N79*K86</f>
        <v>24425.511859689046</v>
      </c>
      <c r="M86" s="854"/>
      <c r="N86" s="57"/>
    </row>
    <row r="87" spans="1:14" ht="15" thickBot="1">
      <c r="B87" s="816" t="s">
        <v>1037</v>
      </c>
      <c r="C87" s="817"/>
      <c r="D87" s="817"/>
      <c r="E87" s="817"/>
      <c r="F87" s="817"/>
      <c r="G87" s="817"/>
      <c r="H87" s="817"/>
      <c r="I87" s="817"/>
      <c r="J87" s="817"/>
      <c r="K87" s="817"/>
      <c r="L87" s="817"/>
      <c r="M87" s="818"/>
      <c r="N87" s="58">
        <f>L84+L85+L86</f>
        <v>146553.07115813429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635063.30835191521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121</v>
      </c>
      <c r="B36" s="865" t="str">
        <f>VLOOKUP(A36,EQUIPOS!A6:D154,3,FALSE)</f>
        <v>Bomba eléctrica para accionar la celda</v>
      </c>
      <c r="C36" s="866"/>
      <c r="D36" s="866"/>
      <c r="E36" s="866"/>
      <c r="F36" s="866"/>
      <c r="G36" s="866"/>
      <c r="H36" s="867"/>
      <c r="I36" s="276"/>
      <c r="J36" s="277"/>
      <c r="K36" s="278">
        <f>VLOOKUP(A36,EQUIPOS!A6:D163,4,FALSE)</f>
        <v>41610.078922652821</v>
      </c>
      <c r="L36" s="279"/>
      <c r="M36" s="280">
        <v>0.01</v>
      </c>
      <c r="N36" s="281">
        <f t="shared" ref="N36:N41" si="0">K36/M36</f>
        <v>4161007.8922652821</v>
      </c>
    </row>
    <row r="37" spans="1:14">
      <c r="A37" s="119" t="s">
        <v>192</v>
      </c>
      <c r="B37" s="865" t="str">
        <f>VLOOKUP(A37,EQUIPOS!A7:D154,3,FALSE)</f>
        <v>Equipo de acarreo interno</v>
      </c>
      <c r="C37" s="866"/>
      <c r="D37" s="866"/>
      <c r="E37" s="866"/>
      <c r="F37" s="866"/>
      <c r="G37" s="866"/>
      <c r="H37" s="867"/>
      <c r="I37" s="430"/>
      <c r="J37" s="431"/>
      <c r="K37" s="278">
        <f>VLOOKUP(A37,EQUIPOS!A7:D164,4,FALSE)</f>
        <v>29217.459364004691</v>
      </c>
      <c r="L37" s="344"/>
      <c r="M37" s="345">
        <v>0.05</v>
      </c>
      <c r="N37" s="281">
        <f t="shared" si="0"/>
        <v>584349.18728009379</v>
      </c>
    </row>
    <row r="38" spans="1:14">
      <c r="A38" s="119" t="s">
        <v>214</v>
      </c>
      <c r="B38" s="865" t="str">
        <f>VLOOKUP(A38,EQUIPOS!A8:D154,3,FALSE)</f>
        <v>Equipo de oxigeno y soldadura</v>
      </c>
      <c r="C38" s="866"/>
      <c r="D38" s="866"/>
      <c r="E38" s="866"/>
      <c r="F38" s="866"/>
      <c r="G38" s="866"/>
      <c r="H38" s="867"/>
      <c r="I38" s="430"/>
      <c r="J38" s="431"/>
      <c r="K38" s="447">
        <f>VLOOKUP(A38,EQUIPOS!A8:D165,4,FALSE)</f>
        <v>8168.9943966984001</v>
      </c>
      <c r="L38" s="344"/>
      <c r="M38" s="345">
        <v>0.01</v>
      </c>
      <c r="N38" s="281">
        <f t="shared" si="0"/>
        <v>816899.43966984004</v>
      </c>
    </row>
    <row r="39" spans="1:14">
      <c r="A39" s="119" t="s">
        <v>248</v>
      </c>
      <c r="B39" s="865" t="str">
        <f>VLOOKUP(A39,EQUIPOS!A9:D154,3,FALSE)</f>
        <v>Grúa telescópica de 50 Ton.</v>
      </c>
      <c r="C39" s="866"/>
      <c r="D39" s="866"/>
      <c r="E39" s="866"/>
      <c r="F39" s="866"/>
      <c r="G39" s="866"/>
      <c r="H39" s="867"/>
      <c r="I39" s="430"/>
      <c r="J39" s="431"/>
      <c r="K39" s="447">
        <f>VLOOKUP(A39,EQUIPOS!A9:D166,4,FALSE)</f>
        <v>295504.59158409829</v>
      </c>
      <c r="L39" s="344"/>
      <c r="M39" s="345">
        <v>0.04</v>
      </c>
      <c r="N39" s="281">
        <f t="shared" si="0"/>
        <v>7387614.7896024575</v>
      </c>
    </row>
    <row r="40" spans="1:14">
      <c r="A40" s="119" t="s">
        <v>255</v>
      </c>
      <c r="B40" s="865" t="str">
        <f>VLOOKUP(A40,EQUIPOS!A10:D154,3,FALSE)</f>
        <v>Manómetro cable de acero para bajar la celda</v>
      </c>
      <c r="C40" s="866"/>
      <c r="D40" s="866"/>
      <c r="E40" s="866"/>
      <c r="F40" s="866"/>
      <c r="G40" s="866"/>
      <c r="H40" s="867"/>
      <c r="I40" s="430"/>
      <c r="J40" s="431"/>
      <c r="K40" s="447">
        <f>VLOOKUP(A40,EQUIPOS!A10:D167,4,FALSE)</f>
        <v>1085091.1035639637</v>
      </c>
      <c r="L40" s="344"/>
      <c r="M40" s="345">
        <v>1</v>
      </c>
      <c r="N40" s="281">
        <f t="shared" si="0"/>
        <v>1085091.1035639637</v>
      </c>
    </row>
    <row r="41" spans="1:14">
      <c r="A41" s="119" t="s">
        <v>322</v>
      </c>
      <c r="B41" s="865" t="str">
        <f>VLOOKUP(A41,EQUIPOS!A11:D155,3,FALSE)</f>
        <v xml:space="preserve">Retroexcavadora sobre llantas JD 410
</v>
      </c>
      <c r="C41" s="866"/>
      <c r="D41" s="866"/>
      <c r="E41" s="866"/>
      <c r="F41" s="866"/>
      <c r="G41" s="866"/>
      <c r="H41" s="867"/>
      <c r="I41" s="430"/>
      <c r="J41" s="431"/>
      <c r="K41" s="447">
        <f>VLOOKUP(A41,EQUIPOS!A11:D168,4,FALSE)</f>
        <v>115638.9321005096</v>
      </c>
      <c r="L41" s="344"/>
      <c r="M41" s="345">
        <v>0.2</v>
      </c>
      <c r="N41" s="281">
        <f t="shared" si="0"/>
        <v>578194.66050254798</v>
      </c>
    </row>
    <row r="42" spans="1:14">
      <c r="A42" s="119"/>
      <c r="B42" s="865"/>
      <c r="C42" s="866"/>
      <c r="D42" s="866"/>
      <c r="E42" s="866"/>
      <c r="F42" s="866"/>
      <c r="G42" s="866"/>
      <c r="H42" s="867"/>
      <c r="I42" s="337"/>
      <c r="J42" s="339"/>
      <c r="K42" s="447"/>
      <c r="L42" s="432"/>
      <c r="M42" s="433"/>
      <c r="N42" s="281"/>
    </row>
    <row r="43" spans="1:14">
      <c r="B43" s="865"/>
      <c r="C43" s="866"/>
      <c r="D43" s="866"/>
      <c r="E43" s="866"/>
      <c r="F43" s="866"/>
      <c r="G43" s="866"/>
      <c r="H43" s="867"/>
      <c r="I43" s="42"/>
      <c r="J43" s="43"/>
      <c r="K43" s="447"/>
      <c r="L43" s="285"/>
      <c r="M43" s="286"/>
      <c r="N43" s="281"/>
    </row>
    <row r="44" spans="1:14">
      <c r="B44" s="329"/>
      <c r="C44" s="330"/>
      <c r="D44" s="330"/>
      <c r="E44" s="330"/>
      <c r="F44" s="332"/>
      <c r="G44" s="332"/>
      <c r="H44" s="131"/>
      <c r="I44" s="42"/>
      <c r="J44" s="43"/>
      <c r="K44" s="447"/>
      <c r="L44" s="285"/>
      <c r="M44" s="286"/>
      <c r="N44" s="282"/>
    </row>
    <row r="45" spans="1:14">
      <c r="B45" s="873" t="s">
        <v>1036</v>
      </c>
      <c r="C45" s="874"/>
      <c r="D45" s="874"/>
      <c r="E45" s="44"/>
      <c r="F45" s="45"/>
      <c r="G45" s="45"/>
      <c r="H45" s="46"/>
      <c r="I45" s="42"/>
      <c r="J45" s="43"/>
      <c r="K45" s="288"/>
      <c r="L45" s="285"/>
      <c r="M45" s="410">
        <v>0.1</v>
      </c>
      <c r="N45" s="353">
        <f>N86*M45</f>
        <v>402224.08211598999</v>
      </c>
    </row>
    <row r="46" spans="1:14" ht="15" thickBot="1">
      <c r="B46" s="865"/>
      <c r="C46" s="866"/>
      <c r="D46" s="866"/>
      <c r="E46" s="866"/>
      <c r="F46" s="866"/>
      <c r="G46" s="866"/>
      <c r="H46" s="867"/>
      <c r="I46" s="875"/>
      <c r="J46" s="876"/>
      <c r="K46" s="47"/>
      <c r="L46" s="877"/>
      <c r="M46" s="878"/>
      <c r="N46" s="111"/>
    </row>
    <row r="47" spans="1:14" ht="15" thickBot="1">
      <c r="B47" s="816" t="s">
        <v>1037</v>
      </c>
      <c r="C47" s="817"/>
      <c r="D47" s="817"/>
      <c r="E47" s="817"/>
      <c r="F47" s="817"/>
      <c r="G47" s="817"/>
      <c r="H47" s="817"/>
      <c r="I47" s="817"/>
      <c r="J47" s="817"/>
      <c r="K47" s="817"/>
      <c r="L47" s="817"/>
      <c r="M47" s="818"/>
      <c r="N47" s="420">
        <f>SUM(N36:N45)</f>
        <v>15015381.155000174</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61" t="s">
        <v>1028</v>
      </c>
      <c r="C51" s="862"/>
      <c r="D51" s="862"/>
      <c r="E51" s="862"/>
      <c r="F51" s="862"/>
      <c r="G51" s="862"/>
      <c r="H51" s="862"/>
      <c r="I51" s="896"/>
      <c r="J51" s="324" t="s">
        <v>1029</v>
      </c>
      <c r="K51" s="91" t="s">
        <v>1030</v>
      </c>
      <c r="L51" s="897" t="s">
        <v>1039</v>
      </c>
      <c r="M51" s="896"/>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12312274.031432716</v>
      </c>
      <c r="N52" s="281">
        <f t="shared" ref="N52:N57" si="1">K52*M52</f>
        <v>12312274.031432716</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74289.203880389687</v>
      </c>
      <c r="N53" s="281">
        <f t="shared" si="1"/>
        <v>2228676.1164116906</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1217414.1313071656</v>
      </c>
      <c r="N54" s="281">
        <f t="shared" si="1"/>
        <v>2434828.2626143312</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746575.1320260003</v>
      </c>
      <c r="N55" s="281">
        <f t="shared" si="1"/>
        <v>3732875.6601300016</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50024.428403162114</v>
      </c>
      <c r="N56" s="281">
        <f t="shared" si="1"/>
        <v>3001465.7041897266</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31023.967531501188</v>
      </c>
      <c r="N57" s="281">
        <f t="shared" si="1"/>
        <v>372287.61037801427</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 thickBot="1">
      <c r="B62" s="49"/>
      <c r="C62" s="319"/>
      <c r="D62" s="319"/>
      <c r="E62" s="319"/>
      <c r="F62" s="319"/>
      <c r="G62" s="319"/>
      <c r="H62" s="319"/>
      <c r="I62" s="319"/>
      <c r="J62" s="444"/>
      <c r="K62" s="132"/>
      <c r="L62" s="334"/>
      <c r="M62" s="411"/>
      <c r="N62" s="281"/>
    </row>
    <row r="63" spans="1:17" ht="15" thickBot="1">
      <c r="B63" s="816" t="s">
        <v>1037</v>
      </c>
      <c r="C63" s="817"/>
      <c r="D63" s="817"/>
      <c r="E63" s="817"/>
      <c r="F63" s="817"/>
      <c r="G63" s="817"/>
      <c r="H63" s="817"/>
      <c r="I63" s="817"/>
      <c r="J63" s="817"/>
      <c r="K63" s="817"/>
      <c r="L63" s="817"/>
      <c r="M63" s="818"/>
      <c r="N63" s="403">
        <f>SUM(N52:N62)</f>
        <v>24082407.385156482</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902" t="s">
        <v>1045</v>
      </c>
      <c r="M67" s="881"/>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903">
        <f>VLOOKUP(A68,TRANSPORTE!A5:D117,4,FALSE)</f>
        <v>1113310.4610786403</v>
      </c>
      <c r="M68" s="904"/>
      <c r="N68" s="296">
        <f>K68*L68</f>
        <v>1113310.4610786403</v>
      </c>
    </row>
    <row r="69" spans="1:15">
      <c r="A69" t="s">
        <v>1483</v>
      </c>
      <c r="B69" s="52" t="str">
        <f>VLOOKUP(A69,TRANSPORTE!A5:D117,3,FALSE)</f>
        <v>Pasajes aéreos</v>
      </c>
      <c r="C69" s="53"/>
      <c r="D69" s="53"/>
      <c r="E69" s="53"/>
      <c r="F69" s="53"/>
      <c r="G69" s="53"/>
      <c r="H69" s="320" t="s">
        <v>1029</v>
      </c>
      <c r="I69" s="288">
        <v>3</v>
      </c>
      <c r="J69" s="295">
        <v>1</v>
      </c>
      <c r="K69" s="288">
        <f>I69*J69</f>
        <v>3</v>
      </c>
      <c r="L69" s="903">
        <f>VLOOKUP(A69,TRANSPORTE!A5:D117,4,FALSE)</f>
        <v>304113.94802636566</v>
      </c>
      <c r="M69" s="904"/>
      <c r="N69" s="296">
        <f>K69*L69</f>
        <v>912341.84407909703</v>
      </c>
    </row>
    <row r="70" spans="1:15">
      <c r="B70" s="52"/>
      <c r="C70" s="53"/>
      <c r="D70" s="53"/>
      <c r="E70" s="53"/>
      <c r="F70" s="53"/>
      <c r="G70" s="53"/>
      <c r="H70" s="320"/>
      <c r="I70" s="288"/>
      <c r="J70" s="295"/>
      <c r="K70" s="288"/>
      <c r="L70" s="903"/>
      <c r="M70" s="904"/>
      <c r="N70" s="296"/>
    </row>
    <row r="71" spans="1:15">
      <c r="B71" s="52"/>
      <c r="C71" s="53"/>
      <c r="D71" s="53"/>
      <c r="E71" s="53"/>
      <c r="F71" s="53"/>
      <c r="G71" s="53"/>
      <c r="H71" s="320"/>
      <c r="I71" s="288"/>
      <c r="J71" s="295"/>
      <c r="K71" s="288"/>
      <c r="L71" s="903"/>
      <c r="M71" s="904"/>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94"/>
      <c r="M73" s="895"/>
      <c r="N73" s="133"/>
    </row>
    <row r="74" spans="1:15" ht="15" thickBot="1">
      <c r="B74" s="905" t="s">
        <v>1037</v>
      </c>
      <c r="C74" s="859"/>
      <c r="D74" s="859"/>
      <c r="E74" s="859"/>
      <c r="F74" s="859"/>
      <c r="G74" s="859"/>
      <c r="H74" s="859"/>
      <c r="I74" s="859"/>
      <c r="J74" s="859"/>
      <c r="K74" s="859"/>
      <c r="L74" s="859"/>
      <c r="M74" s="860"/>
      <c r="N74" s="110">
        <f>N68+N69+N70+N71+N72</f>
        <v>2025652.3051577373</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5" t="s">
        <v>1047</v>
      </c>
      <c r="C78" s="856"/>
      <c r="D78" s="856"/>
      <c r="E78" s="856"/>
      <c r="F78" s="856"/>
      <c r="G78" s="856"/>
      <c r="H78" s="856"/>
      <c r="I78" s="79" t="s">
        <v>1048</v>
      </c>
      <c r="J78" s="81" t="s">
        <v>1494</v>
      </c>
      <c r="K78" s="80" t="s">
        <v>1050</v>
      </c>
      <c r="L78" s="857" t="s">
        <v>1034</v>
      </c>
      <c r="M78" s="858"/>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 thickBot="1">
      <c r="A85" t="s">
        <v>96</v>
      </c>
      <c r="B85" s="892" t="str">
        <f>VLOOKUP(A85,'MANO DE OBRA'!A12:D73,3,FALSE)</f>
        <v>Estudios, análisis e informes</v>
      </c>
      <c r="C85" s="893" t="e">
        <f>VLOOKUP(B85,'MANO DE OBRA'!B12:E73,3,FALSE)</f>
        <v>#N/A</v>
      </c>
      <c r="D85" s="893" t="e">
        <f>VLOOKUP(C85,'MANO DE OBRA'!C12:F73,3,FALSE)</f>
        <v>#N/A</v>
      </c>
      <c r="E85" s="893" t="e">
        <f>VLOOKUP(D85,'MANO DE OBRA'!D12:G73,3,FALSE)</f>
        <v>#N/A</v>
      </c>
      <c r="F85" s="893" t="e">
        <f>VLOOKUP(E85,'MANO DE OBRA'!E12:H73,3,FALSE)</f>
        <v>#N/A</v>
      </c>
      <c r="G85" s="893" t="e">
        <f>VLOOKUP(F85,'MANO DE OBRA'!F12:I73,3,FALSE)</f>
        <v>#N/A</v>
      </c>
      <c r="H85" s="893" t="e">
        <f>VLOOKUP(G85,'MANO DE OBRA'!G12:J73,3,FALSE)</f>
        <v>#N/A</v>
      </c>
      <c r="I85" s="479"/>
      <c r="J85" s="480"/>
      <c r="K85" s="481">
        <f>VLOOKUP(A85,'MANO DE OBRA'!A12:D104,4,FALSE)</f>
        <v>2042688.2082439999</v>
      </c>
      <c r="L85" s="973">
        <v>1</v>
      </c>
      <c r="M85" s="973"/>
      <c r="N85" s="482">
        <f>K85*L85</f>
        <v>2042688.2082439999</v>
      </c>
    </row>
    <row r="86" spans="1:14" ht="15" thickBot="1">
      <c r="B86" s="905" t="s">
        <v>1037</v>
      </c>
      <c r="C86" s="859"/>
      <c r="D86" s="859"/>
      <c r="E86" s="859"/>
      <c r="F86" s="859"/>
      <c r="G86" s="859"/>
      <c r="H86" s="859"/>
      <c r="I86" s="859"/>
      <c r="J86" s="859"/>
      <c r="K86" s="859"/>
      <c r="L86" s="859"/>
      <c r="M86" s="860"/>
      <c r="N86" s="469">
        <f>SUM(N79:N85)</f>
        <v>4022240.8211598997</v>
      </c>
    </row>
    <row r="87" spans="1:14" ht="15" thickBot="1">
      <c r="B87" s="39"/>
      <c r="C87" s="40"/>
      <c r="D87" s="40"/>
      <c r="E87" s="40"/>
      <c r="F87" s="40"/>
      <c r="G87" s="40"/>
      <c r="H87" s="40"/>
      <c r="I87" s="40"/>
      <c r="J87" s="40"/>
      <c r="K87" s="40"/>
      <c r="L87" s="40"/>
      <c r="M87" s="40"/>
      <c r="N87" s="41"/>
    </row>
    <row r="88" spans="1:14" ht="15" thickBot="1">
      <c r="B88" s="816" t="s">
        <v>1051</v>
      </c>
      <c r="C88" s="817"/>
      <c r="D88" s="817"/>
      <c r="E88" s="817"/>
      <c r="F88" s="817"/>
      <c r="G88" s="817"/>
      <c r="H88" s="817"/>
      <c r="I88" s="817"/>
      <c r="J88" s="817"/>
      <c r="K88" s="817"/>
      <c r="L88" s="817"/>
      <c r="M88" s="818"/>
      <c r="N88" s="105">
        <f>N86+N74+N63+N47</f>
        <v>45145681.66647429</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61" t="s">
        <v>1053</v>
      </c>
      <c r="C92" s="862"/>
      <c r="D92" s="862"/>
      <c r="E92" s="862"/>
      <c r="F92" s="862"/>
      <c r="G92" s="862"/>
      <c r="H92" s="862"/>
      <c r="I92" s="323"/>
      <c r="J92" s="343"/>
      <c r="K92" s="311" t="s">
        <v>1054</v>
      </c>
      <c r="L92" s="863" t="s">
        <v>1055</v>
      </c>
      <c r="M92" s="864"/>
      <c r="N92" s="312"/>
    </row>
    <row r="93" spans="1:14">
      <c r="B93" s="849" t="s">
        <v>1056</v>
      </c>
      <c r="C93" s="850"/>
      <c r="D93" s="850"/>
      <c r="E93" s="850"/>
      <c r="F93" s="850"/>
      <c r="G93" s="850"/>
      <c r="H93" s="850"/>
      <c r="I93" s="93"/>
      <c r="J93" s="94"/>
      <c r="K93" s="313">
        <v>0.2</v>
      </c>
      <c r="L93" s="851">
        <f>N88*K93</f>
        <v>9029136.3332948592</v>
      </c>
      <c r="M93" s="852"/>
      <c r="N93" s="57"/>
    </row>
    <row r="94" spans="1:14">
      <c r="B94" s="95" t="s">
        <v>1057</v>
      </c>
      <c r="C94" s="96"/>
      <c r="D94" s="96"/>
      <c r="E94" s="96"/>
      <c r="F94" s="96"/>
      <c r="G94" s="96"/>
      <c r="H94" s="96"/>
      <c r="I94" s="93"/>
      <c r="J94" s="94"/>
      <c r="K94" s="313">
        <v>0.05</v>
      </c>
      <c r="L94" s="851">
        <f>N88*K94</f>
        <v>2257284.0833237148</v>
      </c>
      <c r="M94" s="852"/>
      <c r="N94" s="57"/>
    </row>
    <row r="95" spans="1:14" ht="15" thickBot="1">
      <c r="B95" s="97" t="s">
        <v>1058</v>
      </c>
      <c r="C95" s="98"/>
      <c r="D95" s="98"/>
      <c r="E95" s="98"/>
      <c r="F95" s="98"/>
      <c r="G95" s="98"/>
      <c r="H95" s="98"/>
      <c r="I95" s="99"/>
      <c r="J95" s="100"/>
      <c r="K95" s="314">
        <v>0.05</v>
      </c>
      <c r="L95" s="853">
        <f>N88*K95</f>
        <v>2257284.0833237148</v>
      </c>
      <c r="M95" s="854"/>
      <c r="N95" s="57"/>
    </row>
    <row r="96" spans="1:14" ht="15" thickBot="1">
      <c r="B96" s="816" t="s">
        <v>1037</v>
      </c>
      <c r="C96" s="817"/>
      <c r="D96" s="817"/>
      <c r="E96" s="817"/>
      <c r="F96" s="817"/>
      <c r="G96" s="817"/>
      <c r="H96" s="817"/>
      <c r="I96" s="817"/>
      <c r="J96" s="817"/>
      <c r="K96" s="817"/>
      <c r="L96" s="817"/>
      <c r="M96" s="818"/>
      <c r="N96" s="58">
        <f>L93+L94+L95</f>
        <v>13543704.49994229</v>
      </c>
    </row>
    <row r="97" spans="1:14" ht="15" thickBot="1">
      <c r="B97" s="39"/>
      <c r="C97" s="40"/>
      <c r="D97" s="40"/>
      <c r="E97" s="40"/>
      <c r="F97" s="40"/>
      <c r="G97" s="40"/>
      <c r="H97" s="40"/>
      <c r="I97" s="40"/>
      <c r="J97" s="40"/>
      <c r="K97" s="40"/>
      <c r="L97" s="40"/>
      <c r="M97" s="40"/>
      <c r="N97" s="41"/>
    </row>
    <row r="98" spans="1:14" ht="15" thickBot="1">
      <c r="A98" t="s">
        <v>2122</v>
      </c>
      <c r="B98" s="816" t="s">
        <v>1059</v>
      </c>
      <c r="C98" s="817"/>
      <c r="D98" s="817"/>
      <c r="E98" s="817"/>
      <c r="F98" s="817"/>
      <c r="G98" s="817"/>
      <c r="H98" s="817"/>
      <c r="I98" s="817"/>
      <c r="J98" s="817"/>
      <c r="K98" s="817"/>
      <c r="L98" s="817"/>
      <c r="M98" s="818"/>
      <c r="N98" s="196">
        <f>N88+N96</f>
        <v>58689386.166416578</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60" t="s">
        <v>2324</v>
      </c>
      <c r="C115" s="961"/>
      <c r="D115" s="961"/>
      <c r="E115" s="961"/>
      <c r="F115" s="961"/>
      <c r="G115" s="961"/>
      <c r="H115" s="961"/>
      <c r="I115" s="961"/>
      <c r="J115" s="961"/>
      <c r="K115" s="961"/>
      <c r="L115" s="961"/>
      <c r="M115" s="961"/>
      <c r="N115" s="962"/>
    </row>
    <row r="116" spans="2:14" ht="15" customHeight="1">
      <c r="B116" s="960"/>
      <c r="C116" s="961"/>
      <c r="D116" s="961"/>
      <c r="E116" s="961"/>
      <c r="F116" s="961"/>
      <c r="G116" s="961"/>
      <c r="H116" s="961"/>
      <c r="I116" s="961"/>
      <c r="J116" s="961"/>
      <c r="K116" s="961"/>
      <c r="L116" s="961"/>
      <c r="M116" s="961"/>
      <c r="N116" s="962"/>
    </row>
    <row r="117" spans="2:14" ht="30" customHeight="1">
      <c r="B117" s="963" t="s">
        <v>2325</v>
      </c>
      <c r="C117" s="964"/>
      <c r="D117" s="964"/>
      <c r="E117" s="964"/>
      <c r="F117" s="964"/>
      <c r="G117" s="964"/>
      <c r="H117" s="964"/>
      <c r="I117" s="964"/>
      <c r="J117" s="964"/>
      <c r="K117" s="964"/>
      <c r="L117" s="964"/>
      <c r="M117" s="964"/>
      <c r="N117" s="965"/>
    </row>
    <row r="118" spans="2:14">
      <c r="B118" s="963"/>
      <c r="C118" s="964"/>
      <c r="D118" s="964"/>
      <c r="E118" s="964"/>
      <c r="F118" s="964"/>
      <c r="G118" s="964"/>
      <c r="H118" s="964"/>
      <c r="I118" s="964"/>
      <c r="J118" s="964"/>
      <c r="K118" s="964"/>
      <c r="L118" s="964"/>
      <c r="M118" s="964"/>
      <c r="N118" s="965"/>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6"/>
      <c r="K128" s="966"/>
      <c r="L128" s="966"/>
      <c r="M128" s="966"/>
      <c r="N128" s="967"/>
    </row>
    <row r="129" spans="2:14" ht="15" thickBot="1">
      <c r="B129" s="428" t="s">
        <v>2327</v>
      </c>
      <c r="C129" s="429"/>
      <c r="D129" s="429"/>
      <c r="E129" s="268"/>
      <c r="F129" s="268"/>
      <c r="G129" s="268"/>
      <c r="H129" s="268"/>
      <c r="I129" s="268"/>
      <c r="J129" s="968"/>
      <c r="K129" s="968"/>
      <c r="L129" s="968"/>
      <c r="M129" s="968"/>
      <c r="N129" s="969"/>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326</v>
      </c>
      <c r="B36" s="865" t="str">
        <f>VLOOKUP(A36,EQUIPOS!A6:D154,3,FALSE)</f>
        <v>Sensor de Impacto para prueba de integridad tipo</v>
      </c>
      <c r="C36" s="866"/>
      <c r="D36" s="866"/>
      <c r="E36" s="866"/>
      <c r="F36" s="866"/>
      <c r="G36" s="866"/>
      <c r="H36" s="867"/>
      <c r="I36" s="276"/>
      <c r="J36" s="277"/>
      <c r="K36" s="278">
        <f>VLOOKUP(A36,EQUIPOS!A6:D163,4,FALSE)</f>
        <v>72090.543594637362</v>
      </c>
      <c r="L36" s="279"/>
      <c r="M36" s="345">
        <v>1</v>
      </c>
      <c r="N36" s="281">
        <f>K36/M36</f>
        <v>72090.543594637362</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72090.543594637362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1946758.4055133341</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2018848.9491079715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403769.78982159431</v>
      </c>
      <c r="M84" s="852"/>
      <c r="N84" s="57"/>
    </row>
    <row r="85" spans="1:14">
      <c r="B85" s="95" t="s">
        <v>1057</v>
      </c>
      <c r="C85" s="96"/>
      <c r="D85" s="96"/>
      <c r="E85" s="96"/>
      <c r="F85" s="96"/>
      <c r="G85" s="96"/>
      <c r="H85" s="96"/>
      <c r="I85" s="93"/>
      <c r="J85" s="94"/>
      <c r="K85" s="313">
        <v>0.05</v>
      </c>
      <c r="L85" s="851">
        <f>N79*K85</f>
        <v>100942.44745539858</v>
      </c>
      <c r="M85" s="852"/>
      <c r="N85" s="57"/>
    </row>
    <row r="86" spans="1:14" ht="15" thickBot="1">
      <c r="B86" s="97" t="s">
        <v>1058</v>
      </c>
      <c r="C86" s="98"/>
      <c r="D86" s="98"/>
      <c r="E86" s="98"/>
      <c r="F86" s="98"/>
      <c r="G86" s="98"/>
      <c r="H86" s="98"/>
      <c r="I86" s="99"/>
      <c r="J86" s="100"/>
      <c r="K86" s="314">
        <v>0.05</v>
      </c>
      <c r="L86" s="853">
        <f>N79*K86</f>
        <v>100942.44745539858</v>
      </c>
      <c r="M86" s="854"/>
      <c r="N86" s="57"/>
    </row>
    <row r="87" spans="1:14" ht="15" thickBot="1">
      <c r="B87" s="816" t="s">
        <v>1037</v>
      </c>
      <c r="C87" s="817"/>
      <c r="D87" s="817"/>
      <c r="E87" s="817"/>
      <c r="F87" s="817"/>
      <c r="G87" s="817"/>
      <c r="H87" s="817"/>
      <c r="I87" s="817"/>
      <c r="J87" s="817"/>
      <c r="K87" s="817"/>
      <c r="L87" s="817"/>
      <c r="M87" s="818"/>
      <c r="N87" s="58">
        <f>L84+L85+L86</f>
        <v>605654.6847323915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2624503.633840363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320</v>
      </c>
      <c r="B36" s="865" t="str">
        <f>VLOOKUP(A36,EQUIPOS!A6:D154,3,FALSE)</f>
        <v>Retroexcavadora sobre llantas, motor 62HP, Profundidad de excavación de 5.41 metros.</v>
      </c>
      <c r="C36" s="866"/>
      <c r="D36" s="866"/>
      <c r="E36" s="866"/>
      <c r="F36" s="866"/>
      <c r="G36" s="866"/>
      <c r="H36" s="867"/>
      <c r="I36" s="276"/>
      <c r="J36" s="277"/>
      <c r="K36" s="278">
        <f>VLOOKUP(A36,EQUIPOS!A6:D163,4,FALSE)</f>
        <v>154808.16288273619</v>
      </c>
      <c r="L36" s="279"/>
      <c r="M36" s="345">
        <v>10</v>
      </c>
      <c r="N36" s="281">
        <f>K36/M36</f>
        <v>15480.816288273618</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319.17003253812504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15799.986320811742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38485.054636099449</v>
      </c>
      <c r="N48" s="281">
        <f>K48*M48</f>
        <v>18814.915599870845</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22822.401705198576</v>
      </c>
      <c r="N49" s="281">
        <f>K49*M49</f>
        <v>30429.868940264765</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4630.7951256054239</v>
      </c>
      <c r="N50" s="281">
        <f>K50*M50</f>
        <v>6946.1926884081358</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56190.977228543743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3191.70032538125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75182.663874736725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15036.532774947345</v>
      </c>
      <c r="M84" s="852"/>
      <c r="N84" s="57"/>
    </row>
    <row r="85" spans="1:14">
      <c r="B85" s="95" t="s">
        <v>1057</v>
      </c>
      <c r="C85" s="96"/>
      <c r="D85" s="96"/>
      <c r="E85" s="96"/>
      <c r="F85" s="96"/>
      <c r="G85" s="96"/>
      <c r="H85" s="96"/>
      <c r="I85" s="93"/>
      <c r="J85" s="94"/>
      <c r="K85" s="313">
        <v>0.05</v>
      </c>
      <c r="L85" s="851">
        <f>N79*K85</f>
        <v>3759.1331937368363</v>
      </c>
      <c r="M85" s="852"/>
      <c r="N85" s="57"/>
    </row>
    <row r="86" spans="1:14" ht="15" thickBot="1">
      <c r="B86" s="97" t="s">
        <v>1058</v>
      </c>
      <c r="C86" s="98"/>
      <c r="D86" s="98"/>
      <c r="E86" s="98"/>
      <c r="F86" s="98"/>
      <c r="G86" s="98"/>
      <c r="H86" s="98"/>
      <c r="I86" s="99"/>
      <c r="J86" s="100"/>
      <c r="K86" s="314">
        <v>0.05</v>
      </c>
      <c r="L86" s="853">
        <f>N79*K86</f>
        <v>3759.1331937368363</v>
      </c>
      <c r="M86" s="854"/>
      <c r="N86" s="57"/>
    </row>
    <row r="87" spans="1:14" ht="15" thickBot="1">
      <c r="B87" s="816" t="s">
        <v>1037</v>
      </c>
      <c r="C87" s="817"/>
      <c r="D87" s="817"/>
      <c r="E87" s="817"/>
      <c r="F87" s="817"/>
      <c r="G87" s="817"/>
      <c r="H87" s="817"/>
      <c r="I87" s="817"/>
      <c r="J87" s="817"/>
      <c r="K87" s="817"/>
      <c r="L87" s="817"/>
      <c r="M87" s="818"/>
      <c r="N87" s="58">
        <f>L84+L85+L86</f>
        <v>22554.799162421019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97737.463037157751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ht="27"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204</v>
      </c>
      <c r="B36" s="865" t="str">
        <f>VLOOKUP(A36,EQUIPOS!A6:D154,3,FALSE)</f>
        <v xml:space="preserve">Equipo de soldadura 250 AMP
</v>
      </c>
      <c r="C36" s="866"/>
      <c r="D36" s="866"/>
      <c r="E36" s="866"/>
      <c r="F36" s="866"/>
      <c r="G36" s="866"/>
      <c r="H36" s="867"/>
      <c r="I36" s="276"/>
      <c r="J36" s="277"/>
      <c r="K36" s="278">
        <f>VLOOKUP(A36,EQUIPOS!A6:D163,4,FALSE)</f>
        <v>9047.3900052722747</v>
      </c>
      <c r="L36" s="279"/>
      <c r="M36" s="345">
        <v>10</v>
      </c>
      <c r="N36" s="281">
        <f>K36/M36</f>
        <v>904.73900052722752</v>
      </c>
    </row>
    <row r="37" spans="1:14">
      <c r="A37" s="119" t="s">
        <v>320</v>
      </c>
      <c r="B37" s="865" t="str">
        <f>VLOOKUP(A37,EQUIPOS!A7:D154,3,FALSE)</f>
        <v>Retroexcavadora sobre llantas, motor 62HP, Profundidad de excavación de 5.41 metros.</v>
      </c>
      <c r="C37" s="866"/>
      <c r="D37" s="866"/>
      <c r="E37" s="866"/>
      <c r="F37" s="866"/>
      <c r="G37" s="866"/>
      <c r="H37" s="867"/>
      <c r="I37" s="430"/>
      <c r="J37" s="431"/>
      <c r="K37" s="278">
        <f>VLOOKUP(A37,EQUIPOS!A7:D164,4,FALSE)</f>
        <v>154808.16288273619</v>
      </c>
      <c r="L37" s="344"/>
      <c r="M37" s="345">
        <v>10</v>
      </c>
      <c r="N37" s="281">
        <f>K37/M37</f>
        <v>15480.816288273618</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383.00403904575001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16768.559327846597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9053.9010245536047</v>
      </c>
      <c r="N48" s="281">
        <f>K48*M48</f>
        <v>298.77873381026899</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90107.852790459961</v>
      </c>
      <c r="N49" s="281">
        <f>K49*M49</f>
        <v>270323.55837137986</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578.58161807353326</v>
      </c>
      <c r="N50" s="281">
        <f>K50*M50</f>
        <v>5785.8161807353326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276408.15328592551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3830.0403904574996</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297006.75300422963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59401.35060084593</v>
      </c>
      <c r="M84" s="852"/>
      <c r="N84" s="57"/>
    </row>
    <row r="85" spans="1:14">
      <c r="B85" s="95" t="s">
        <v>1057</v>
      </c>
      <c r="C85" s="96"/>
      <c r="D85" s="96"/>
      <c r="E85" s="96"/>
      <c r="F85" s="96"/>
      <c r="G85" s="96"/>
      <c r="H85" s="96"/>
      <c r="I85" s="93"/>
      <c r="J85" s="94"/>
      <c r="K85" s="313">
        <v>0.05</v>
      </c>
      <c r="L85" s="851">
        <f>N79*K85</f>
        <v>14850.337650211482</v>
      </c>
      <c r="M85" s="852"/>
      <c r="N85" s="57"/>
    </row>
    <row r="86" spans="1:14" ht="15" thickBot="1">
      <c r="B86" s="97" t="s">
        <v>1058</v>
      </c>
      <c r="C86" s="98"/>
      <c r="D86" s="98"/>
      <c r="E86" s="98"/>
      <c r="F86" s="98"/>
      <c r="G86" s="98"/>
      <c r="H86" s="98"/>
      <c r="I86" s="99"/>
      <c r="J86" s="100"/>
      <c r="K86" s="314">
        <v>0.05</v>
      </c>
      <c r="L86" s="853">
        <f>N79*K86</f>
        <v>14850.337650211482</v>
      </c>
      <c r="M86" s="854"/>
      <c r="N86" s="57"/>
    </row>
    <row r="87" spans="1:14" ht="15" thickBot="1">
      <c r="B87" s="816" t="s">
        <v>1037</v>
      </c>
      <c r="C87" s="817"/>
      <c r="D87" s="817"/>
      <c r="E87" s="817"/>
      <c r="F87" s="817"/>
      <c r="G87" s="817"/>
      <c r="H87" s="817"/>
      <c r="I87" s="817"/>
      <c r="J87" s="817"/>
      <c r="K87" s="817"/>
      <c r="L87" s="817"/>
      <c r="M87" s="818"/>
      <c r="N87" s="58">
        <f>L84+L85+L86</f>
        <v>89102.025901268891</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386108.7789054985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ht="2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282</v>
      </c>
      <c r="B36" s="865" t="str">
        <f>VLOOKUP(A36,EQUIPOS!A6:D154,3,FALSE)</f>
        <v>Piloteadora potencia 250KW, RPM 1800, fuerza elevadora 200KN</v>
      </c>
      <c r="C36" s="866"/>
      <c r="D36" s="866"/>
      <c r="E36" s="866"/>
      <c r="F36" s="866"/>
      <c r="G36" s="866"/>
      <c r="H36" s="867"/>
      <c r="I36" s="276"/>
      <c r="J36" s="277"/>
      <c r="K36" s="278">
        <f>VLOOKUP(A36,EQUIPOS!A6:D163,4,FALSE)</f>
        <v>520902.22107930732</v>
      </c>
      <c r="L36" s="279"/>
      <c r="M36" s="345">
        <v>2</v>
      </c>
      <c r="N36" s="281">
        <f>K36/M36</f>
        <v>260451.11053965366</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4468.3804555337501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264919.49099518743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3848.5054636099444</v>
      </c>
      <c r="N48" s="281">
        <f>K48*M48</f>
        <v>107758.15298107844</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449878.34077439678</v>
      </c>
      <c r="N49" s="281">
        <f>K49*M49</f>
        <v>157457.41927103887</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15085.497595931358</v>
      </c>
      <c r="N50" s="281">
        <f>K50*M50</f>
        <v>45256.492787794072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310472.06503991142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3">
        <f>VLOOKUP(A60,TRANSPORTE!A2:D117,4,FALSE)</f>
        <v>720.65424911025718</v>
      </c>
      <c r="M60" s="904"/>
      <c r="N60" s="296">
        <f>K60*L60</f>
        <v>252.22898718859</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252.22898718859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44683.804555337498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620327.58957762492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124065.51791552499</v>
      </c>
      <c r="M84" s="852"/>
      <c r="N84" s="57"/>
    </row>
    <row r="85" spans="1:14">
      <c r="B85" s="95" t="s">
        <v>1057</v>
      </c>
      <c r="C85" s="96"/>
      <c r="D85" s="96"/>
      <c r="E85" s="96"/>
      <c r="F85" s="96"/>
      <c r="G85" s="96"/>
      <c r="H85" s="96"/>
      <c r="I85" s="93"/>
      <c r="J85" s="94"/>
      <c r="K85" s="313">
        <v>0.05</v>
      </c>
      <c r="L85" s="851">
        <f>N79*K85</f>
        <v>31016.379478881248</v>
      </c>
      <c r="M85" s="852"/>
      <c r="N85" s="57"/>
    </row>
    <row r="86" spans="1:14" ht="15" thickBot="1">
      <c r="B86" s="97" t="s">
        <v>1058</v>
      </c>
      <c r="C86" s="98"/>
      <c r="D86" s="98"/>
      <c r="E86" s="98"/>
      <c r="F86" s="98"/>
      <c r="G86" s="98"/>
      <c r="H86" s="98"/>
      <c r="I86" s="99"/>
      <c r="J86" s="100"/>
      <c r="K86" s="314">
        <v>0.05</v>
      </c>
      <c r="L86" s="853">
        <f>N79*K86</f>
        <v>31016.379478881248</v>
      </c>
      <c r="M86" s="854"/>
      <c r="N86" s="57"/>
    </row>
    <row r="87" spans="1:14" ht="15" thickBot="1">
      <c r="B87" s="816" t="s">
        <v>1037</v>
      </c>
      <c r="C87" s="817"/>
      <c r="D87" s="817"/>
      <c r="E87" s="817"/>
      <c r="F87" s="817"/>
      <c r="G87" s="817"/>
      <c r="H87" s="817"/>
      <c r="I87" s="817"/>
      <c r="J87" s="817"/>
      <c r="K87" s="817"/>
      <c r="L87" s="817"/>
      <c r="M87" s="818"/>
      <c r="N87" s="58">
        <f>L84+L85+L86</f>
        <v>186098.27687328748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806425.86645091244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282</v>
      </c>
      <c r="B36" s="865" t="str">
        <f>VLOOKUP(A36,EQUIPOS!A6:D154,3,FALSE)</f>
        <v>Piloteadora potencia 250KW, RPM 1800, fuerza elevadora 200KN</v>
      </c>
      <c r="C36" s="866"/>
      <c r="D36" s="866"/>
      <c r="E36" s="866"/>
      <c r="F36" s="866"/>
      <c r="G36" s="866"/>
      <c r="H36" s="867"/>
      <c r="I36" s="276"/>
      <c r="J36" s="277"/>
      <c r="K36" s="278">
        <f>VLOOKUP(A36,EQUIPOS!A6:D163,4,FALSE)</f>
        <v>520902.22107930732</v>
      </c>
      <c r="L36" s="279"/>
      <c r="M36" s="345">
        <v>2</v>
      </c>
      <c r="N36" s="281">
        <f>K36/M36</f>
        <v>260451.11053965366</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4468.3804555337501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264919.49099518743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3848.5054636099444</v>
      </c>
      <c r="N48" s="281">
        <f>K48*M48</f>
        <v>107758.15298107844</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336727.93034813047</v>
      </c>
      <c r="N49" s="281">
        <f>K49*M49</f>
        <v>117854.77562184565</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15085.497595931358</v>
      </c>
      <c r="N50" s="281">
        <f>K50*M50</f>
        <v>30170.995191862716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255783.92379478682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3">
        <f>VLOOKUP(A60,TRANSPORTE!A2:D117,4,FALSE)</f>
        <v>720.65424911025718</v>
      </c>
      <c r="M60" s="904"/>
      <c r="N60" s="296">
        <f>K60*L60</f>
        <v>252.22898718859</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252.22898718859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44683.804555337498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565639.44833250029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113127.88966650006</v>
      </c>
      <c r="M84" s="852"/>
      <c r="N84" s="57"/>
    </row>
    <row r="85" spans="1:14">
      <c r="B85" s="95" t="s">
        <v>1057</v>
      </c>
      <c r="C85" s="96"/>
      <c r="D85" s="96"/>
      <c r="E85" s="96"/>
      <c r="F85" s="96"/>
      <c r="G85" s="96"/>
      <c r="H85" s="96"/>
      <c r="I85" s="93"/>
      <c r="J85" s="94"/>
      <c r="K85" s="313">
        <v>0.05</v>
      </c>
      <c r="L85" s="851">
        <f>N79*K85</f>
        <v>28281.972416625016</v>
      </c>
      <c r="M85" s="852"/>
      <c r="N85" s="57"/>
    </row>
    <row r="86" spans="1:14" ht="15" thickBot="1">
      <c r="B86" s="97" t="s">
        <v>1058</v>
      </c>
      <c r="C86" s="98"/>
      <c r="D86" s="98"/>
      <c r="E86" s="98"/>
      <c r="F86" s="98"/>
      <c r="G86" s="98"/>
      <c r="H86" s="98"/>
      <c r="I86" s="99"/>
      <c r="J86" s="100"/>
      <c r="K86" s="314">
        <v>0.05</v>
      </c>
      <c r="L86" s="853">
        <f>N79*K86</f>
        <v>28281.972416625016</v>
      </c>
      <c r="M86" s="854"/>
      <c r="N86" s="57"/>
    </row>
    <row r="87" spans="1:14" ht="15" thickBot="1">
      <c r="B87" s="816" t="s">
        <v>1037</v>
      </c>
      <c r="C87" s="817"/>
      <c r="D87" s="817"/>
      <c r="E87" s="817"/>
      <c r="F87" s="817"/>
      <c r="G87" s="817"/>
      <c r="H87" s="817"/>
      <c r="I87" s="817"/>
      <c r="J87" s="817"/>
      <c r="K87" s="817"/>
      <c r="L87" s="817"/>
      <c r="M87" s="818"/>
      <c r="N87" s="58">
        <f>L84+L85+L86</f>
        <v>169691.83449975008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735331.28283225035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195</v>
      </c>
      <c r="B36" s="865" t="str">
        <f>VLOOKUP(A36,EQUIPOS!A6:D154,3,FALSE)</f>
        <v xml:space="preserve">Equipo de oxicorte, Capacidad de corte: hasta 6´´ (152mm) </v>
      </c>
      <c r="C36" s="866"/>
      <c r="D36" s="866"/>
      <c r="E36" s="866"/>
      <c r="F36" s="866"/>
      <c r="G36" s="866"/>
      <c r="H36" s="867"/>
      <c r="I36" s="276"/>
      <c r="J36" s="277"/>
      <c r="K36" s="278">
        <f>VLOOKUP(A36,EQUIPOS!A6:D163,4,FALSE)</f>
        <v>9080.6667431704154</v>
      </c>
      <c r="L36" s="279"/>
      <c r="M36" s="345">
        <v>1.1299999999999999</v>
      </c>
      <c r="N36" s="281">
        <f>K36/M36</f>
        <v>8035.9882682924035</v>
      </c>
    </row>
    <row r="37" spans="1:14">
      <c r="A37" s="119" t="s">
        <v>332</v>
      </c>
      <c r="B37" s="865" t="str">
        <f>VLOOKUP(A37,EQUIPOS!A7:D154,3,FALSE)</f>
        <v xml:space="preserve">Taladro de 1/2´´, pulidora, lijadora y circular
</v>
      </c>
      <c r="C37" s="866"/>
      <c r="D37" s="866"/>
      <c r="E37" s="866"/>
      <c r="F37" s="866"/>
      <c r="G37" s="866"/>
      <c r="H37" s="867"/>
      <c r="I37" s="430"/>
      <c r="J37" s="431"/>
      <c r="K37" s="278">
        <f>VLOOKUP(A37,EQUIPOS!A7:D164,4,FALSE)</f>
        <v>1576.1975312797008</v>
      </c>
      <c r="L37" s="344"/>
      <c r="M37" s="345">
        <v>0.53</v>
      </c>
      <c r="N37" s="281">
        <f>K37/M37</f>
        <v>2973.9576061881144</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2553.3602603050003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13563.306134785518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40175.496358361386</v>
      </c>
      <c r="N48" s="281">
        <f>K48*M48</f>
        <v>803.50992716722772</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4287.7507654440915</v>
      </c>
      <c r="N49" s="281">
        <f>K49*M49</f>
        <v>2143.8753827220457</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74708.36264378675</v>
      </c>
      <c r="N50" s="281">
        <f>K50*M50</f>
        <v>5976.6690115029405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8924.0543213922138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25533.60260305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48020.963059227732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9604.1926118455467</v>
      </c>
      <c r="M84" s="852"/>
      <c r="N84" s="57"/>
    </row>
    <row r="85" spans="1:14">
      <c r="B85" s="95" t="s">
        <v>1057</v>
      </c>
      <c r="C85" s="96"/>
      <c r="D85" s="96"/>
      <c r="E85" s="96"/>
      <c r="F85" s="96"/>
      <c r="G85" s="96"/>
      <c r="H85" s="96"/>
      <c r="I85" s="93"/>
      <c r="J85" s="94"/>
      <c r="K85" s="313">
        <v>0.05</v>
      </c>
      <c r="L85" s="851">
        <f>N79*K85</f>
        <v>2401.0481529613867</v>
      </c>
      <c r="M85" s="852"/>
      <c r="N85" s="57"/>
    </row>
    <row r="86" spans="1:14" ht="15" thickBot="1">
      <c r="B86" s="97" t="s">
        <v>1058</v>
      </c>
      <c r="C86" s="98"/>
      <c r="D86" s="98"/>
      <c r="E86" s="98"/>
      <c r="F86" s="98"/>
      <c r="G86" s="98"/>
      <c r="H86" s="98"/>
      <c r="I86" s="99"/>
      <c r="J86" s="100"/>
      <c r="K86" s="314">
        <v>0.05</v>
      </c>
      <c r="L86" s="853">
        <f>N79*K86</f>
        <v>2401.0481529613867</v>
      </c>
      <c r="M86" s="854"/>
      <c r="N86" s="57"/>
    </row>
    <row r="87" spans="1:14" ht="15" thickBot="1">
      <c r="B87" s="816" t="s">
        <v>1037</v>
      </c>
      <c r="C87" s="817"/>
      <c r="D87" s="817"/>
      <c r="E87" s="817"/>
      <c r="F87" s="817"/>
      <c r="G87" s="817"/>
      <c r="H87" s="817"/>
      <c r="I87" s="817"/>
      <c r="J87" s="817"/>
      <c r="K87" s="817"/>
      <c r="L87" s="817"/>
      <c r="M87" s="818"/>
      <c r="N87" s="58">
        <f>L84+L85+L86</f>
        <v>14406.288917768319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62427.251976996049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7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123</v>
      </c>
      <c r="B36" s="865" t="str">
        <f>VLOOKUP(A36,EQUIPOS!A6:D154,3,FALSE)</f>
        <v>Bomba de inyección de lechada</v>
      </c>
      <c r="C36" s="866"/>
      <c r="D36" s="866"/>
      <c r="E36" s="866"/>
      <c r="F36" s="866"/>
      <c r="G36" s="866"/>
      <c r="H36" s="867"/>
      <c r="I36" s="276"/>
      <c r="J36" s="277"/>
      <c r="K36" s="278">
        <f>VLOOKUP(A36,EQUIPOS!A6:D163,4,FALSE)</f>
        <v>21009.509822249282</v>
      </c>
      <c r="L36" s="279"/>
      <c r="M36" s="345">
        <v>12</v>
      </c>
      <c r="N36" s="281">
        <f t="shared" ref="N36:N42" si="0">K36/M36</f>
        <v>1750.7924851874402</v>
      </c>
    </row>
    <row r="37" spans="1:14">
      <c r="A37" s="119" t="s">
        <v>288</v>
      </c>
      <c r="B37" s="865" t="str">
        <f>VLOOKUP(A37,EQUIPOS!A7:D154,3,FALSE)</f>
        <v xml:space="preserve">Planta eléctrica </v>
      </c>
      <c r="C37" s="866"/>
      <c r="D37" s="866"/>
      <c r="E37" s="866"/>
      <c r="F37" s="866"/>
      <c r="G37" s="866"/>
      <c r="H37" s="867"/>
      <c r="I37" s="276"/>
      <c r="J37" s="277"/>
      <c r="K37" s="278">
        <f>VLOOKUP(A37,EQUIPOS!A7:D164,4,FALSE)</f>
        <v>13210.615981744671</v>
      </c>
      <c r="L37" s="279"/>
      <c r="M37" s="345">
        <v>1.3</v>
      </c>
      <c r="N37" s="281">
        <f t="shared" si="0"/>
        <v>10162.012293649746</v>
      </c>
    </row>
    <row r="38" spans="1:14">
      <c r="A38" s="119" t="s">
        <v>125</v>
      </c>
      <c r="B38" s="865" t="str">
        <f>VLOOKUP(A38,EQUIPOS!A8:D154,3,FALSE)</f>
        <v>Bomba para gato de tensionamiento</v>
      </c>
      <c r="C38" s="866"/>
      <c r="D38" s="866"/>
      <c r="E38" s="866"/>
      <c r="F38" s="866"/>
      <c r="G38" s="866"/>
      <c r="H38" s="867"/>
      <c r="I38" s="276"/>
      <c r="J38" s="277"/>
      <c r="K38" s="278">
        <f>VLOOKUP(A38,EQUIPOS!A8:D165,4,FALSE)</f>
        <v>55042.902358306186</v>
      </c>
      <c r="L38" s="279"/>
      <c r="M38" s="345">
        <v>12</v>
      </c>
      <c r="N38" s="281">
        <f t="shared" si="0"/>
        <v>4586.9085298588489</v>
      </c>
    </row>
    <row r="39" spans="1:14">
      <c r="A39" s="119" t="s">
        <v>180</v>
      </c>
      <c r="B39" s="865" t="str">
        <f>VLOOKUP(A39,EQUIPOS!A9:D154,3,FALSE)</f>
        <v>Compresor 120 HP, con martillo.</v>
      </c>
      <c r="C39" s="866"/>
      <c r="D39" s="866"/>
      <c r="E39" s="866"/>
      <c r="F39" s="866"/>
      <c r="G39" s="866"/>
      <c r="H39" s="867"/>
      <c r="I39" s="276"/>
      <c r="J39" s="277"/>
      <c r="K39" s="278">
        <f>VLOOKUP(A39,EQUIPOS!A9:D166,4,FALSE)</f>
        <v>85363.704954106317</v>
      </c>
      <c r="L39" s="279"/>
      <c r="M39" s="345">
        <v>1.3</v>
      </c>
      <c r="N39" s="281">
        <f t="shared" si="0"/>
        <v>65664.38842623563</v>
      </c>
    </row>
    <row r="40" spans="1:14">
      <c r="A40" s="119" t="s">
        <v>197</v>
      </c>
      <c r="B40" s="865" t="str">
        <f>VLOOKUP(A40,EQUIPOS!A10:D154,3,FALSE)</f>
        <v>Equipo de perforación (TRACKDRILL), potencia 40 HP, 2100 golpes / minuto</v>
      </c>
      <c r="C40" s="866"/>
      <c r="D40" s="866"/>
      <c r="E40" s="866"/>
      <c r="F40" s="866"/>
      <c r="G40" s="866"/>
      <c r="H40" s="867"/>
      <c r="I40" s="276"/>
      <c r="J40" s="277"/>
      <c r="K40" s="278">
        <f>VLOOKUP(A40,EQUIPOS!A10:D167,4,FALSE)</f>
        <v>154808.16288273619</v>
      </c>
      <c r="L40" s="279"/>
      <c r="M40" s="345">
        <v>1.3</v>
      </c>
      <c r="N40" s="281">
        <f t="shared" si="0"/>
        <v>119083.20221748936</v>
      </c>
    </row>
    <row r="41" spans="1:14">
      <c r="A41" s="119" t="s">
        <v>195</v>
      </c>
      <c r="B41" s="865" t="str">
        <f>VLOOKUP(A41,EQUIPOS!A11:D155,3,FALSE)</f>
        <v xml:space="preserve">Equipo de oxicorte, Capacidad de corte: hasta 6´´ (152mm) </v>
      </c>
      <c r="C41" s="866"/>
      <c r="D41" s="866"/>
      <c r="E41" s="866"/>
      <c r="F41" s="866"/>
      <c r="G41" s="866"/>
      <c r="H41" s="867"/>
      <c r="I41" s="276"/>
      <c r="J41" s="277"/>
      <c r="K41" s="278">
        <f>VLOOKUP(A41,EQUIPOS!A11:D168,4,FALSE)</f>
        <v>9080.6667431704154</v>
      </c>
      <c r="L41" s="279"/>
      <c r="M41" s="345">
        <v>15</v>
      </c>
      <c r="N41" s="281">
        <f t="shared" si="0"/>
        <v>605.37778287802769</v>
      </c>
    </row>
    <row r="42" spans="1:14">
      <c r="A42" s="119" t="s">
        <v>240</v>
      </c>
      <c r="B42" s="865" t="str">
        <f>VLOOKUP(A42,EQUIPOS!A12:D156,3,FALSE)</f>
        <v>Gato para tensionamiento, fuerza Max 200 ton, área de tensión 314 cm2.</v>
      </c>
      <c r="C42" s="866"/>
      <c r="D42" s="866"/>
      <c r="E42" s="866"/>
      <c r="F42" s="866"/>
      <c r="G42" s="866"/>
      <c r="H42" s="867"/>
      <c r="I42" s="276"/>
      <c r="J42" s="277"/>
      <c r="K42" s="278">
        <f>VLOOKUP(A42,EQUIPOS!A12:D169,4,FALSE)</f>
        <v>166275.43420738325</v>
      </c>
      <c r="L42" s="279"/>
      <c r="M42" s="345">
        <v>12</v>
      </c>
      <c r="N42" s="281">
        <f t="shared" si="0"/>
        <v>13856.286183948605</v>
      </c>
    </row>
    <row r="43" spans="1:14">
      <c r="A43" s="119"/>
      <c r="B43" s="865"/>
      <c r="C43" s="866"/>
      <c r="D43" s="866"/>
      <c r="E43" s="866"/>
      <c r="F43" s="866"/>
      <c r="G43" s="866"/>
      <c r="H43" s="867"/>
      <c r="I43" s="430"/>
      <c r="J43" s="431"/>
      <c r="K43" s="278"/>
      <c r="L43" s="344"/>
      <c r="M43" s="345"/>
      <c r="N43" s="281"/>
    </row>
    <row r="44" spans="1:14">
      <c r="A44" s="119"/>
      <c r="B44" s="865"/>
      <c r="C44" s="866"/>
      <c r="D44" s="866"/>
      <c r="E44" s="866"/>
      <c r="F44" s="866"/>
      <c r="G44" s="866"/>
      <c r="H44" s="867"/>
      <c r="I44" s="337"/>
      <c r="J44" s="339"/>
      <c r="K44" s="278"/>
      <c r="L44" s="432"/>
      <c r="M44" s="433"/>
      <c r="N44" s="281"/>
    </row>
    <row r="45" spans="1:14">
      <c r="B45" s="865"/>
      <c r="C45" s="866"/>
      <c r="D45" s="866"/>
      <c r="E45" s="866"/>
      <c r="F45" s="866"/>
      <c r="G45" s="866"/>
      <c r="H45" s="867"/>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219637.21447356304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4630.7951256054239</v>
      </c>
      <c r="N54" s="281">
        <f>K54*M54</f>
        <v>926.15902512108482</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4097.1627621741109</v>
      </c>
      <c r="N55" s="281">
        <f t="shared" ref="N55:N67" si="1">K55*M55</f>
        <v>22657.310074822835</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32359.543122239444</v>
      </c>
      <c r="N56" s="281">
        <f t="shared" si="1"/>
        <v>258.87634497791555</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24590.421568916325</v>
      </c>
      <c r="N57" s="281">
        <f t="shared" si="1"/>
        <v>540.98927451615907</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1179.0543899903132</v>
      </c>
      <c r="N58" s="281">
        <f t="shared" si="1"/>
        <v>353.71631699709394</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1735.4241927026151</v>
      </c>
      <c r="N59" s="281">
        <f t="shared" si="1"/>
        <v>173.54241927026152</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10495.227247221956</v>
      </c>
      <c r="N60" s="281">
        <f t="shared" si="1"/>
        <v>5247.6136236109778</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46983.967369310914</v>
      </c>
      <c r="N61" s="281">
        <f t="shared" si="1"/>
        <v>4698.3967369310913</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736.58234539275395</v>
      </c>
      <c r="N62" s="281">
        <f t="shared" si="1"/>
        <v>7365.82345392754</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15107.30732152456</v>
      </c>
      <c r="N63" s="281">
        <f t="shared" si="1"/>
        <v>15107.30732152456</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9795.276317637703</v>
      </c>
      <c r="N64" s="281">
        <f t="shared" si="1"/>
        <v>4897.6381588188515</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6702.2303764850558</v>
      </c>
      <c r="N65" s="281">
        <f t="shared" si="1"/>
        <v>3686.2267070667808</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4630.7951256054239</v>
      </c>
      <c r="N66" s="281">
        <f t="shared" si="1"/>
        <v>231.53975628027121</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3430.9233435927235</v>
      </c>
      <c r="N67" s="281">
        <f t="shared" si="1"/>
        <v>3430.9233435927235</v>
      </c>
    </row>
    <row r="68" spans="1:14" ht="15" thickBot="1">
      <c r="B68" s="49"/>
      <c r="C68" s="319"/>
      <c r="D68" s="319"/>
      <c r="E68" s="319"/>
      <c r="F68" s="319"/>
      <c r="G68" s="319"/>
      <c r="H68" s="319"/>
      <c r="I68" s="319"/>
      <c r="J68" s="444"/>
      <c r="K68" s="132"/>
      <c r="L68" s="334"/>
      <c r="M68" s="411"/>
      <c r="N68" s="281"/>
    </row>
    <row r="69" spans="1:14" ht="15" thickBot="1">
      <c r="B69" s="816" t="s">
        <v>1037</v>
      </c>
      <c r="C69" s="817"/>
      <c r="D69" s="817"/>
      <c r="E69" s="817"/>
      <c r="F69" s="817"/>
      <c r="G69" s="817"/>
      <c r="H69" s="817"/>
      <c r="I69" s="817"/>
      <c r="J69" s="817"/>
      <c r="K69" s="817"/>
      <c r="L69" s="817"/>
      <c r="M69" s="818"/>
      <c r="N69" s="403">
        <f>SUM(N54:N68)</f>
        <v>69576.06255745815</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2" t="s">
        <v>1041</v>
      </c>
      <c r="C73" s="323"/>
      <c r="D73" s="323"/>
      <c r="E73" s="323"/>
      <c r="F73" s="323"/>
      <c r="G73" s="323"/>
      <c r="H73" s="79" t="s">
        <v>1029</v>
      </c>
      <c r="I73" s="80" t="s">
        <v>1042</v>
      </c>
      <c r="J73" s="81" t="s">
        <v>1043</v>
      </c>
      <c r="K73" s="79" t="s">
        <v>1044</v>
      </c>
      <c r="L73" s="902" t="s">
        <v>1045</v>
      </c>
      <c r="M73" s="881"/>
      <c r="N73" s="82" t="s">
        <v>1035</v>
      </c>
    </row>
    <row r="74" spans="1:14">
      <c r="B74" s="52"/>
      <c r="C74" s="326"/>
      <c r="D74" s="326"/>
      <c r="E74" s="326"/>
      <c r="F74" s="326"/>
      <c r="G74" s="326"/>
      <c r="H74" s="320"/>
      <c r="I74" s="288"/>
      <c r="J74" s="295"/>
      <c r="K74" s="288"/>
      <c r="L74" s="903"/>
      <c r="M74" s="904"/>
      <c r="N74" s="296"/>
    </row>
    <row r="75" spans="1:14">
      <c r="B75" s="52"/>
      <c r="C75" s="53"/>
      <c r="D75" s="53"/>
      <c r="E75" s="53"/>
      <c r="F75" s="53"/>
      <c r="G75" s="53"/>
      <c r="H75" s="320"/>
      <c r="I75" s="288"/>
      <c r="J75" s="295"/>
      <c r="K75" s="288"/>
      <c r="L75" s="903"/>
      <c r="M75" s="904"/>
      <c r="N75" s="296"/>
    </row>
    <row r="76" spans="1:14">
      <c r="B76" s="52"/>
      <c r="C76" s="53"/>
      <c r="D76" s="53"/>
      <c r="E76" s="53"/>
      <c r="F76" s="53"/>
      <c r="G76" s="53"/>
      <c r="H76" s="320"/>
      <c r="I76" s="288"/>
      <c r="J76" s="295"/>
      <c r="K76" s="288"/>
      <c r="L76" s="903"/>
      <c r="M76" s="904"/>
      <c r="N76" s="296"/>
    </row>
    <row r="77" spans="1:14">
      <c r="B77" s="52"/>
      <c r="C77" s="53"/>
      <c r="D77" s="53"/>
      <c r="E77" s="53"/>
      <c r="F77" s="53"/>
      <c r="G77" s="53"/>
      <c r="H77" s="320"/>
      <c r="I77" s="288"/>
      <c r="J77" s="295"/>
      <c r="K77" s="288"/>
      <c r="L77" s="903"/>
      <c r="M77" s="904"/>
      <c r="N77" s="296"/>
    </row>
    <row r="78" spans="1:14">
      <c r="B78" s="52"/>
      <c r="C78" s="53"/>
      <c r="D78" s="53"/>
      <c r="E78" s="53"/>
      <c r="F78" s="53"/>
      <c r="G78" s="53"/>
      <c r="H78" s="297"/>
      <c r="I78" s="288"/>
      <c r="J78" s="288"/>
      <c r="K78" s="288"/>
      <c r="L78" s="298"/>
      <c r="M78" s="299"/>
      <c r="N78" s="300"/>
    </row>
    <row r="79" spans="1:14" ht="15" thickBot="1">
      <c r="B79" s="456"/>
      <c r="C79" s="457"/>
      <c r="D79" s="457"/>
      <c r="E79" s="457"/>
      <c r="F79" s="457"/>
      <c r="G79" s="457"/>
      <c r="H79" s="54"/>
      <c r="I79" s="132"/>
      <c r="J79" s="132"/>
      <c r="K79" s="132"/>
      <c r="L79" s="894"/>
      <c r="M79" s="895"/>
      <c r="N79" s="133"/>
    </row>
    <row r="80" spans="1:14" ht="15" thickBot="1">
      <c r="B80" s="905" t="s">
        <v>1037</v>
      </c>
      <c r="C80" s="859"/>
      <c r="D80" s="859"/>
      <c r="E80" s="859"/>
      <c r="F80" s="859"/>
      <c r="G80" s="859"/>
      <c r="H80" s="859"/>
      <c r="I80" s="859"/>
      <c r="J80" s="859"/>
      <c r="K80" s="859"/>
      <c r="L80" s="859"/>
      <c r="M80" s="860"/>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55" t="s">
        <v>1047</v>
      </c>
      <c r="C84" s="856"/>
      <c r="D84" s="856"/>
      <c r="E84" s="856"/>
      <c r="F84" s="856"/>
      <c r="G84" s="856"/>
      <c r="H84" s="856"/>
      <c r="I84" s="79" t="s">
        <v>1048</v>
      </c>
      <c r="J84" s="81" t="s">
        <v>1494</v>
      </c>
      <c r="K84" s="80" t="s">
        <v>1050</v>
      </c>
      <c r="L84" s="857" t="s">
        <v>1034</v>
      </c>
      <c r="M84" s="858"/>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 thickBot="1">
      <c r="B90" s="892"/>
      <c r="C90" s="893"/>
      <c r="D90" s="893"/>
      <c r="E90" s="893"/>
      <c r="F90" s="893"/>
      <c r="G90" s="893"/>
      <c r="H90" s="893"/>
      <c r="I90" s="132"/>
      <c r="J90" s="132"/>
      <c r="K90" s="132"/>
      <c r="L90" s="906"/>
      <c r="M90" s="906"/>
      <c r="N90" s="51"/>
    </row>
    <row r="91" spans="1:15" ht="15" thickBot="1">
      <c r="B91" s="905" t="s">
        <v>1037</v>
      </c>
      <c r="C91" s="859"/>
      <c r="D91" s="859"/>
      <c r="E91" s="859"/>
      <c r="F91" s="859"/>
      <c r="G91" s="859"/>
      <c r="H91" s="859"/>
      <c r="I91" s="859"/>
      <c r="J91" s="859"/>
      <c r="K91" s="859"/>
      <c r="L91" s="859"/>
      <c r="M91" s="860"/>
      <c r="N91" s="310">
        <f>SUM(N85:N90)</f>
        <v>39282.465543153841</v>
      </c>
    </row>
    <row r="92" spans="1:15" ht="15" thickBot="1">
      <c r="B92" s="39"/>
      <c r="C92" s="40"/>
      <c r="D92" s="40"/>
      <c r="E92" s="40"/>
      <c r="F92" s="40"/>
      <c r="G92" s="40"/>
      <c r="H92" s="40"/>
      <c r="I92" s="40"/>
      <c r="J92" s="40"/>
      <c r="K92" s="40"/>
      <c r="L92" s="40"/>
      <c r="M92" s="40"/>
      <c r="N92" s="41"/>
    </row>
    <row r="93" spans="1:15" ht="15" thickBot="1">
      <c r="B93" s="816" t="s">
        <v>1051</v>
      </c>
      <c r="C93" s="817"/>
      <c r="D93" s="817"/>
      <c r="E93" s="817"/>
      <c r="F93" s="817"/>
      <c r="G93" s="817"/>
      <c r="H93" s="817"/>
      <c r="I93" s="817"/>
      <c r="J93" s="817"/>
      <c r="K93" s="817"/>
      <c r="L93" s="817"/>
      <c r="M93" s="818"/>
      <c r="N93" s="105">
        <f>N49+N69+N80+N91</f>
        <v>328495.742574175</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61" t="s">
        <v>1053</v>
      </c>
      <c r="C97" s="862"/>
      <c r="D97" s="862"/>
      <c r="E97" s="862"/>
      <c r="F97" s="862"/>
      <c r="G97" s="862"/>
      <c r="H97" s="862"/>
      <c r="I97" s="323"/>
      <c r="J97" s="343"/>
      <c r="K97" s="311" t="s">
        <v>1054</v>
      </c>
      <c r="L97" s="863" t="s">
        <v>1055</v>
      </c>
      <c r="M97" s="864"/>
      <c r="N97" s="312"/>
    </row>
    <row r="98" spans="1:14">
      <c r="B98" s="849" t="s">
        <v>1056</v>
      </c>
      <c r="C98" s="850"/>
      <c r="D98" s="850"/>
      <c r="E98" s="850"/>
      <c r="F98" s="850"/>
      <c r="G98" s="850"/>
      <c r="H98" s="850"/>
      <c r="I98" s="93"/>
      <c r="J98" s="94"/>
      <c r="K98" s="313">
        <v>0.2</v>
      </c>
      <c r="L98" s="851">
        <f>N93*K98</f>
        <v>65699.148514835004</v>
      </c>
      <c r="M98" s="852"/>
      <c r="N98" s="57"/>
    </row>
    <row r="99" spans="1:14">
      <c r="B99" s="95" t="s">
        <v>1057</v>
      </c>
      <c r="C99" s="96"/>
      <c r="D99" s="96"/>
      <c r="E99" s="96"/>
      <c r="F99" s="96"/>
      <c r="G99" s="96"/>
      <c r="H99" s="96"/>
      <c r="I99" s="93"/>
      <c r="J99" s="94"/>
      <c r="K99" s="313">
        <v>0.05</v>
      </c>
      <c r="L99" s="851">
        <f>N93*K99</f>
        <v>16424.787128708751</v>
      </c>
      <c r="M99" s="852"/>
      <c r="N99" s="57"/>
    </row>
    <row r="100" spans="1:14" ht="15" thickBot="1">
      <c r="B100" s="97" t="s">
        <v>1058</v>
      </c>
      <c r="C100" s="98"/>
      <c r="D100" s="98"/>
      <c r="E100" s="98"/>
      <c r="F100" s="98"/>
      <c r="G100" s="98"/>
      <c r="H100" s="98"/>
      <c r="I100" s="99"/>
      <c r="J100" s="100"/>
      <c r="K100" s="314">
        <v>0.05</v>
      </c>
      <c r="L100" s="853">
        <f>N93*K100</f>
        <v>16424.787128708751</v>
      </c>
      <c r="M100" s="854"/>
      <c r="N100" s="57"/>
    </row>
    <row r="101" spans="1:14" ht="15" thickBot="1">
      <c r="B101" s="816" t="s">
        <v>1037</v>
      </c>
      <c r="C101" s="817"/>
      <c r="D101" s="817"/>
      <c r="E101" s="817"/>
      <c r="F101" s="817"/>
      <c r="G101" s="817"/>
      <c r="H101" s="817"/>
      <c r="I101" s="817"/>
      <c r="J101" s="817"/>
      <c r="K101" s="817"/>
      <c r="L101" s="817"/>
      <c r="M101" s="818"/>
      <c r="N101" s="58">
        <f>L98+L99+L100</f>
        <v>98548.722772252499</v>
      </c>
    </row>
    <row r="102" spans="1:14" ht="15" thickBot="1">
      <c r="B102" s="39"/>
      <c r="C102" s="40"/>
      <c r="D102" s="40"/>
      <c r="E102" s="40"/>
      <c r="F102" s="40"/>
      <c r="G102" s="40"/>
      <c r="H102" s="40"/>
      <c r="I102" s="40"/>
      <c r="J102" s="40"/>
      <c r="K102" s="40"/>
      <c r="L102" s="40"/>
      <c r="M102" s="40"/>
      <c r="N102" s="41"/>
    </row>
    <row r="103" spans="1:14" ht="15" thickBot="1">
      <c r="A103" t="s">
        <v>2122</v>
      </c>
      <c r="B103" s="816" t="s">
        <v>1059</v>
      </c>
      <c r="C103" s="817"/>
      <c r="D103" s="817"/>
      <c r="E103" s="817"/>
      <c r="F103" s="817"/>
      <c r="G103" s="817"/>
      <c r="H103" s="817"/>
      <c r="I103" s="817"/>
      <c r="J103" s="817"/>
      <c r="K103" s="817"/>
      <c r="L103" s="817"/>
      <c r="M103" s="818"/>
      <c r="N103" s="196">
        <f>N93+N101</f>
        <v>427044.46534642752</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60" t="s">
        <v>2324</v>
      </c>
      <c r="C120" s="961"/>
      <c r="D120" s="961"/>
      <c r="E120" s="961"/>
      <c r="F120" s="961"/>
      <c r="G120" s="961"/>
      <c r="H120" s="961"/>
      <c r="I120" s="961"/>
      <c r="J120" s="961"/>
      <c r="K120" s="961"/>
      <c r="L120" s="961"/>
      <c r="M120" s="961"/>
      <c r="N120" s="962"/>
    </row>
    <row r="121" spans="2:14" ht="15" customHeight="1">
      <c r="B121" s="960"/>
      <c r="C121" s="961"/>
      <c r="D121" s="961"/>
      <c r="E121" s="961"/>
      <c r="F121" s="961"/>
      <c r="G121" s="961"/>
      <c r="H121" s="961"/>
      <c r="I121" s="961"/>
      <c r="J121" s="961"/>
      <c r="K121" s="961"/>
      <c r="L121" s="961"/>
      <c r="M121" s="961"/>
      <c r="N121" s="962"/>
    </row>
    <row r="122" spans="2:14" ht="30" customHeight="1">
      <c r="B122" s="963" t="s">
        <v>2325</v>
      </c>
      <c r="C122" s="964"/>
      <c r="D122" s="964"/>
      <c r="E122" s="964"/>
      <c r="F122" s="964"/>
      <c r="G122" s="964"/>
      <c r="H122" s="964"/>
      <c r="I122" s="964"/>
      <c r="J122" s="964"/>
      <c r="K122" s="964"/>
      <c r="L122" s="964"/>
      <c r="M122" s="964"/>
      <c r="N122" s="965"/>
    </row>
    <row r="123" spans="2:14">
      <c r="B123" s="963"/>
      <c r="C123" s="964"/>
      <c r="D123" s="964"/>
      <c r="E123" s="964"/>
      <c r="F123" s="964"/>
      <c r="G123" s="964"/>
      <c r="H123" s="964"/>
      <c r="I123" s="964"/>
      <c r="J123" s="964"/>
      <c r="K123" s="964"/>
      <c r="L123" s="964"/>
      <c r="M123" s="964"/>
      <c r="N123" s="965"/>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6"/>
      <c r="K133" s="966"/>
      <c r="L133" s="966"/>
      <c r="M133" s="966"/>
      <c r="N133" s="967"/>
    </row>
    <row r="134" spans="2:14" ht="15" thickBot="1">
      <c r="B134" s="428" t="s">
        <v>2327</v>
      </c>
      <c r="C134" s="429"/>
      <c r="D134" s="429"/>
      <c r="E134" s="268"/>
      <c r="F134" s="268"/>
      <c r="G134" s="268"/>
      <c r="H134" s="268"/>
      <c r="I134" s="268"/>
      <c r="J134" s="968"/>
      <c r="K134" s="968"/>
      <c r="L134" s="968"/>
      <c r="M134" s="968"/>
      <c r="N134" s="969"/>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224</v>
      </c>
      <c r="B36" s="865" t="str">
        <f>VLOOKUP(A36,EQUIPOS!A6:D154,3,FALSE)</f>
        <v>Equipo de Medición (Deformimetros Eléctricos, Mecánicos, Celdas de Carga,  Etc.)</v>
      </c>
      <c r="C36" s="866"/>
      <c r="D36" s="866"/>
      <c r="E36" s="866"/>
      <c r="F36" s="866"/>
      <c r="G36" s="866"/>
      <c r="H36" s="867"/>
      <c r="I36" s="276"/>
      <c r="J36" s="277"/>
      <c r="K36" s="278">
        <f>VLOOKUP(A36,EQUIPOS!A6:D163,4,FALSE)</f>
        <v>113774.23257362981</v>
      </c>
      <c r="L36" s="279"/>
      <c r="M36" s="345">
        <v>3.3333333330000001</v>
      </c>
      <c r="N36" s="281">
        <f>K36/M36</f>
        <v>34132.269775502165</v>
      </c>
    </row>
    <row r="37" spans="1:14">
      <c r="A37" s="119" t="s">
        <v>125</v>
      </c>
      <c r="B37" s="865" t="str">
        <f>VLOOKUP(A37,EQUIPOS!A7:D154,3,FALSE)</f>
        <v>Bomba para gato de tensionamiento</v>
      </c>
      <c r="C37" s="866"/>
      <c r="D37" s="866"/>
      <c r="E37" s="866"/>
      <c r="F37" s="866"/>
      <c r="G37" s="866"/>
      <c r="H37" s="867"/>
      <c r="I37" s="430"/>
      <c r="J37" s="431"/>
      <c r="K37" s="278">
        <f>VLOOKUP(A37,EQUIPOS!A7:D164,4,FALSE)</f>
        <v>55042.902358306186</v>
      </c>
      <c r="L37" s="344"/>
      <c r="M37" s="345">
        <v>0.1</v>
      </c>
      <c r="N37" s="281">
        <f>K37/M37</f>
        <v>550429.02358306188</v>
      </c>
    </row>
    <row r="38" spans="1:14">
      <c r="A38" s="119" t="s">
        <v>240</v>
      </c>
      <c r="B38" s="865" t="str">
        <f>VLOOKUP(A38,EQUIPOS!A8:D154,3,FALSE)</f>
        <v>Gato para tensionamiento, fuerza Max 200 ton, área de tensión 314 cm2.</v>
      </c>
      <c r="C38" s="866"/>
      <c r="D38" s="866"/>
      <c r="E38" s="866"/>
      <c r="F38" s="866"/>
      <c r="G38" s="866"/>
      <c r="H38" s="867"/>
      <c r="I38" s="337"/>
      <c r="J38" s="339"/>
      <c r="K38" s="278">
        <f>VLOOKUP(A38,EQUIPOS!A8:D165,4,FALSE)</f>
        <v>166275.43420738325</v>
      </c>
      <c r="L38" s="432"/>
      <c r="M38" s="433">
        <v>0.1</v>
      </c>
      <c r="N38" s="281">
        <f>K38/M38</f>
        <v>1662754.3420738324</v>
      </c>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2247315.6354323965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903">
        <f>VLOOKUP(A60,TRANSPORTE!A2:D117,4,FALSE)</f>
        <v>5498.293904688202</v>
      </c>
      <c r="M60" s="904"/>
      <c r="N60" s="296">
        <f>K60*L60</f>
        <v>82474.408570323023</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82474.408570323023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5840.7159380840721</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2335630.759940804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467126.1519881608</v>
      </c>
      <c r="M84" s="852"/>
      <c r="N84" s="57"/>
    </row>
    <row r="85" spans="1:14">
      <c r="B85" s="95" t="s">
        <v>1057</v>
      </c>
      <c r="C85" s="96"/>
      <c r="D85" s="96"/>
      <c r="E85" s="96"/>
      <c r="F85" s="96"/>
      <c r="G85" s="96"/>
      <c r="H85" s="96"/>
      <c r="I85" s="93"/>
      <c r="J85" s="94"/>
      <c r="K85" s="313">
        <v>0.05</v>
      </c>
      <c r="L85" s="851">
        <f>N79*K85</f>
        <v>116781.5379970402</v>
      </c>
      <c r="M85" s="852"/>
      <c r="N85" s="57"/>
    </row>
    <row r="86" spans="1:14" ht="15" thickBot="1">
      <c r="B86" s="97" t="s">
        <v>1058</v>
      </c>
      <c r="C86" s="98"/>
      <c r="D86" s="98"/>
      <c r="E86" s="98"/>
      <c r="F86" s="98"/>
      <c r="G86" s="98"/>
      <c r="H86" s="98"/>
      <c r="I86" s="99"/>
      <c r="J86" s="100"/>
      <c r="K86" s="314">
        <v>0.05</v>
      </c>
      <c r="L86" s="853">
        <f>N79*K86</f>
        <v>116781.5379970402</v>
      </c>
      <c r="M86" s="854"/>
      <c r="N86" s="57"/>
    </row>
    <row r="87" spans="1:14" ht="15" thickBot="1">
      <c r="B87" s="816" t="s">
        <v>1037</v>
      </c>
      <c r="C87" s="817"/>
      <c r="D87" s="817"/>
      <c r="E87" s="817"/>
      <c r="F87" s="817"/>
      <c r="G87" s="817"/>
      <c r="H87" s="817"/>
      <c r="I87" s="817"/>
      <c r="J87" s="817"/>
      <c r="K87" s="817"/>
      <c r="L87" s="817"/>
      <c r="M87" s="818"/>
      <c r="N87" s="58">
        <f>L84+L85+L86</f>
        <v>700689.22798224119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3036319.9879230452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2606.3309214925598</v>
      </c>
      <c r="L36" s="279"/>
      <c r="M36" s="345">
        <v>2</v>
      </c>
      <c r="N36" s="281">
        <f>K36/M36</f>
        <v>1303.1654607462799</v>
      </c>
    </row>
    <row r="37" spans="1:14">
      <c r="A37" s="119" t="s">
        <v>363</v>
      </c>
      <c r="B37" s="865" t="str">
        <f>VLOOKUP(A37,EQUIPOS!A7:D154,3,FALSE)</f>
        <v>Vibrador de concreto, Motor de 3 hp a 18.000 rpm Mangueras de 4 mt</v>
      </c>
      <c r="C37" s="866"/>
      <c r="D37" s="866"/>
      <c r="E37" s="866"/>
      <c r="F37" s="866"/>
      <c r="G37" s="866"/>
      <c r="H37" s="867"/>
      <c r="I37" s="430"/>
      <c r="J37" s="431"/>
      <c r="K37" s="278">
        <f>VLOOKUP(A37,EQUIPOS!A7:D164,4,FALSE)</f>
        <v>7188.7136429576558</v>
      </c>
      <c r="L37" s="344"/>
      <c r="M37" s="345">
        <v>2</v>
      </c>
      <c r="N37" s="281">
        <f>K37/M37</f>
        <v>3594.3568214788279</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1595.850162690625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6493.3724449157326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57968.113545624787</v>
      </c>
      <c r="N48" s="281">
        <f>K48*M48</f>
        <v>266653.322309874</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4384.5674298185295</v>
      </c>
      <c r="N49" s="281">
        <f>K49*M49</f>
        <v>4384.5674298185295</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336727.93034813047</v>
      </c>
      <c r="N50" s="281">
        <f>K50*M50</f>
        <v>336727.93034813047</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10496.908409767011</v>
      </c>
      <c r="N51" s="281">
        <f>K51*M51</f>
        <v>48285.778684928249</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656051.59877275117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3">
        <f>VLOOKUP(A60,TRANSPORTE!A2:D117,4,FALSE)</f>
        <v>720.65424911025718</v>
      </c>
      <c r="M60" s="904"/>
      <c r="N60" s="296">
        <f>K60*L60</f>
        <v>720.65424911025718</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720.65424911025718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31917.003253812498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695182.62872058968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139036.52574411794</v>
      </c>
      <c r="M84" s="852"/>
      <c r="N84" s="57"/>
    </row>
    <row r="85" spans="1:14">
      <c r="B85" s="95" t="s">
        <v>1057</v>
      </c>
      <c r="C85" s="96"/>
      <c r="D85" s="96"/>
      <c r="E85" s="96"/>
      <c r="F85" s="96"/>
      <c r="G85" s="96"/>
      <c r="H85" s="96"/>
      <c r="I85" s="93"/>
      <c r="J85" s="94"/>
      <c r="K85" s="313">
        <v>0.05</v>
      </c>
      <c r="L85" s="851">
        <f>N79*K85</f>
        <v>34759.131436029485</v>
      </c>
      <c r="M85" s="852"/>
      <c r="N85" s="57"/>
    </row>
    <row r="86" spans="1:14" ht="15" thickBot="1">
      <c r="B86" s="97" t="s">
        <v>1058</v>
      </c>
      <c r="C86" s="98"/>
      <c r="D86" s="98"/>
      <c r="E86" s="98"/>
      <c r="F86" s="98"/>
      <c r="G86" s="98"/>
      <c r="H86" s="98"/>
      <c r="I86" s="99"/>
      <c r="J86" s="100"/>
      <c r="K86" s="314">
        <v>0.05</v>
      </c>
      <c r="L86" s="853">
        <f>N79*K86</f>
        <v>34759.131436029485</v>
      </c>
      <c r="M86" s="854"/>
      <c r="N86" s="57"/>
    </row>
    <row r="87" spans="1:14" ht="15" thickBot="1">
      <c r="B87" s="816" t="s">
        <v>1037</v>
      </c>
      <c r="C87" s="817"/>
      <c r="D87" s="817"/>
      <c r="E87" s="817"/>
      <c r="F87" s="817"/>
      <c r="G87" s="817"/>
      <c r="H87" s="817"/>
      <c r="I87" s="817"/>
      <c r="J87" s="817"/>
      <c r="K87" s="817"/>
      <c r="L87" s="817"/>
      <c r="M87" s="818"/>
      <c r="N87" s="58">
        <f>L84+L85+L86</f>
        <v>208554.7886161769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903737.41733676661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2606.3309214925598</v>
      </c>
      <c r="L36" s="279"/>
      <c r="M36" s="345">
        <v>2</v>
      </c>
      <c r="N36" s="281">
        <f>K36/M36</f>
        <v>1303.1654607462799</v>
      </c>
    </row>
    <row r="37" spans="1:14">
      <c r="A37" s="119" t="s">
        <v>363</v>
      </c>
      <c r="B37" s="865" t="str">
        <f>VLOOKUP(A37,EQUIPOS!A7:D154,3,FALSE)</f>
        <v>Vibrador de concreto, Motor de 3 hp a 18.000 rpm Mangueras de 4 mt</v>
      </c>
      <c r="C37" s="866"/>
      <c r="D37" s="866"/>
      <c r="E37" s="866"/>
      <c r="F37" s="866"/>
      <c r="G37" s="866"/>
      <c r="H37" s="867"/>
      <c r="I37" s="430"/>
      <c r="J37" s="431"/>
      <c r="K37" s="278">
        <f>VLOOKUP(A37,EQUIPOS!A7:D164,4,FALSE)</f>
        <v>7188.7136429576558</v>
      </c>
      <c r="L37" s="344"/>
      <c r="M37" s="345">
        <v>2</v>
      </c>
      <c r="N37" s="281">
        <f>K37/M37</f>
        <v>3594.3568214788279</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1276.6801301525002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6174.2024123776082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57968.113545624787</v>
      </c>
      <c r="N48" s="281">
        <f>K48*M48</f>
        <v>266653.322309874</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4384.5674298185295</v>
      </c>
      <c r="N49" s="281">
        <f>K49*M49</f>
        <v>4384.5674298185295</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329008.41222860262</v>
      </c>
      <c r="N50" s="281">
        <f>K50*M50</f>
        <v>329008.41222860262</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10496.908409767011</v>
      </c>
      <c r="N51" s="281">
        <f>K51*M51</f>
        <v>48285.778684928249</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648332.08065322333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3">
        <f>VLOOKUP(A60,TRANSPORTE!A2:D117,4,FALSE)</f>
        <v>720.65424911025718</v>
      </c>
      <c r="M60" s="904"/>
      <c r="N60" s="296">
        <f>K60*L60</f>
        <v>720.65424911025718</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720.65424911025718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25533.60260305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680760.53991776111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136152.10798355224</v>
      </c>
      <c r="M84" s="852"/>
      <c r="N84" s="57"/>
    </row>
    <row r="85" spans="1:14">
      <c r="B85" s="95" t="s">
        <v>1057</v>
      </c>
      <c r="C85" s="96"/>
      <c r="D85" s="96"/>
      <c r="E85" s="96"/>
      <c r="F85" s="96"/>
      <c r="G85" s="96"/>
      <c r="H85" s="96"/>
      <c r="I85" s="93"/>
      <c r="J85" s="94"/>
      <c r="K85" s="313">
        <v>0.05</v>
      </c>
      <c r="L85" s="851">
        <f>N79*K85</f>
        <v>34038.02699588806</v>
      </c>
      <c r="M85" s="852"/>
      <c r="N85" s="57"/>
    </row>
    <row r="86" spans="1:14" ht="15" thickBot="1">
      <c r="B86" s="97" t="s">
        <v>1058</v>
      </c>
      <c r="C86" s="98"/>
      <c r="D86" s="98"/>
      <c r="E86" s="98"/>
      <c r="F86" s="98"/>
      <c r="G86" s="98"/>
      <c r="H86" s="98"/>
      <c r="I86" s="99"/>
      <c r="J86" s="100"/>
      <c r="K86" s="314">
        <v>0.05</v>
      </c>
      <c r="L86" s="853">
        <f>N79*K86</f>
        <v>34038.02699588806</v>
      </c>
      <c r="M86" s="854"/>
      <c r="N86" s="57"/>
    </row>
    <row r="87" spans="1:14" ht="15" thickBot="1">
      <c r="B87" s="816" t="s">
        <v>1037</v>
      </c>
      <c r="C87" s="817"/>
      <c r="D87" s="817"/>
      <c r="E87" s="817"/>
      <c r="F87" s="817"/>
      <c r="G87" s="817"/>
      <c r="H87" s="817"/>
      <c r="I87" s="817"/>
      <c r="J87" s="817"/>
      <c r="K87" s="817"/>
      <c r="L87" s="817"/>
      <c r="M87" s="818"/>
      <c r="N87" s="58">
        <f>L84+L85+L86</f>
        <v>204228.16197532837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884988.70189308946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2606.3309214925598</v>
      </c>
      <c r="L36" s="279"/>
      <c r="M36" s="345">
        <v>2</v>
      </c>
      <c r="N36" s="281">
        <f>K36/M36</f>
        <v>1303.1654607462799</v>
      </c>
    </row>
    <row r="37" spans="1:14">
      <c r="A37" s="119" t="s">
        <v>363</v>
      </c>
      <c r="B37" s="865" t="str">
        <f>VLOOKUP(A37,EQUIPOS!A7:D154,3,FALSE)</f>
        <v>Vibrador de concreto, Motor de 3 hp a 18.000 rpm Mangueras de 4 mt</v>
      </c>
      <c r="C37" s="866"/>
      <c r="D37" s="866"/>
      <c r="E37" s="866"/>
      <c r="F37" s="866"/>
      <c r="G37" s="866"/>
      <c r="H37" s="867"/>
      <c r="I37" s="430"/>
      <c r="J37" s="431"/>
      <c r="K37" s="278">
        <f>VLOOKUP(A37,EQUIPOS!A7:D164,4,FALSE)</f>
        <v>7188.7136429576558</v>
      </c>
      <c r="L37" s="344"/>
      <c r="M37" s="345">
        <v>2</v>
      </c>
      <c r="N37" s="281">
        <f>K37/M37</f>
        <v>3594.3568214788279</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1276.6801301525002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6174.2024123776082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449878.34077439678</v>
      </c>
      <c r="N48" s="281">
        <f>K48*M48</f>
        <v>449878.34077439678</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4384.5674298185295</v>
      </c>
      <c r="N49" s="281">
        <f>K49*M49</f>
        <v>4384.5674298185295</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10496.908409767011</v>
      </c>
      <c r="N50" s="281">
        <f>K50*M50</f>
        <v>48285.778684928249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502548.68688914354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3">
        <f>VLOOKUP(A60,TRANSPORTE!A2:D117,4,FALSE)</f>
        <v>720.65424911025718</v>
      </c>
      <c r="M60" s="904"/>
      <c r="N60" s="296">
        <f>K60*L60</f>
        <v>720.65424911025718</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720.65424911025718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25533.60260305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534977.14615368145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106995.42923073629</v>
      </c>
      <c r="M84" s="852"/>
      <c r="N84" s="57"/>
    </row>
    <row r="85" spans="1:14">
      <c r="B85" s="95" t="s">
        <v>1057</v>
      </c>
      <c r="C85" s="96"/>
      <c r="D85" s="96"/>
      <c r="E85" s="96"/>
      <c r="F85" s="96"/>
      <c r="G85" s="96"/>
      <c r="H85" s="96"/>
      <c r="I85" s="93"/>
      <c r="J85" s="94"/>
      <c r="K85" s="313">
        <v>0.05</v>
      </c>
      <c r="L85" s="851">
        <f>N79*K85</f>
        <v>26748.857307684073</v>
      </c>
      <c r="M85" s="852"/>
      <c r="N85" s="57"/>
    </row>
    <row r="86" spans="1:14" ht="15" thickBot="1">
      <c r="B86" s="97" t="s">
        <v>1058</v>
      </c>
      <c r="C86" s="98"/>
      <c r="D86" s="98"/>
      <c r="E86" s="98"/>
      <c r="F86" s="98"/>
      <c r="G86" s="98"/>
      <c r="H86" s="98"/>
      <c r="I86" s="99"/>
      <c r="J86" s="100"/>
      <c r="K86" s="314">
        <v>0.05</v>
      </c>
      <c r="L86" s="853">
        <f>N79*K86</f>
        <v>26748.857307684073</v>
      </c>
      <c r="M86" s="854"/>
      <c r="N86" s="57"/>
    </row>
    <row r="87" spans="1:14" ht="15" thickBot="1">
      <c r="B87" s="816" t="s">
        <v>1037</v>
      </c>
      <c r="C87" s="817"/>
      <c r="D87" s="817"/>
      <c r="E87" s="817"/>
      <c r="F87" s="817"/>
      <c r="G87" s="817"/>
      <c r="H87" s="817"/>
      <c r="I87" s="817"/>
      <c r="J87" s="817"/>
      <c r="K87" s="817"/>
      <c r="L87" s="817"/>
      <c r="M87" s="818"/>
      <c r="N87" s="58">
        <f>L84+L85+L86</f>
        <v>160493.14384610445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695470.28999978583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2606.3309214925598</v>
      </c>
      <c r="L36" s="279"/>
      <c r="M36" s="345">
        <v>2</v>
      </c>
      <c r="N36" s="281">
        <f>K36/M36</f>
        <v>1303.1654607462799</v>
      </c>
    </row>
    <row r="37" spans="1:14">
      <c r="A37" s="119" t="s">
        <v>363</v>
      </c>
      <c r="B37" s="865" t="str">
        <f>VLOOKUP(A37,EQUIPOS!A7:D154,3,FALSE)</f>
        <v>Vibrador de concreto, Motor de 3 hp a 18.000 rpm Mangueras de 4 mt</v>
      </c>
      <c r="C37" s="866"/>
      <c r="D37" s="866"/>
      <c r="E37" s="866"/>
      <c r="F37" s="866"/>
      <c r="G37" s="866"/>
      <c r="H37" s="867"/>
      <c r="I37" s="430"/>
      <c r="J37" s="431"/>
      <c r="K37" s="278">
        <f>VLOOKUP(A37,EQUIPOS!A7:D164,4,FALSE)</f>
        <v>7188.7136429576558</v>
      </c>
      <c r="L37" s="344"/>
      <c r="M37" s="345">
        <v>2</v>
      </c>
      <c r="N37" s="281">
        <f>K37/M37</f>
        <v>3594.3568214788279</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1276.6801301525002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6174.2024123776082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415854.74354157876</v>
      </c>
      <c r="N48" s="281">
        <f>K48*M48</f>
        <v>415854.74354157876</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4384.5674298185295</v>
      </c>
      <c r="N49" s="281">
        <f>K49*M49</f>
        <v>4384.5674298185295</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4567.6550735838109</v>
      </c>
      <c r="N50" s="281">
        <f>K50*M50</f>
        <v>21011.21333848553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441250.52430988278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3">
        <f>VLOOKUP(A60,TRANSPORTE!A2:D117,4,FALSE)</f>
        <v>720.65424911025718</v>
      </c>
      <c r="M60" s="904"/>
      <c r="N60" s="296">
        <f>K60*L60</f>
        <v>720.65424911025718</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720.65424911025718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25533.60260305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473678.98357442068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94735.796714884142</v>
      </c>
      <c r="M84" s="852"/>
      <c r="N84" s="57"/>
    </row>
    <row r="85" spans="1:14">
      <c r="B85" s="95" t="s">
        <v>1057</v>
      </c>
      <c r="C85" s="96"/>
      <c r="D85" s="96"/>
      <c r="E85" s="96"/>
      <c r="F85" s="96"/>
      <c r="G85" s="96"/>
      <c r="H85" s="96"/>
      <c r="I85" s="93"/>
      <c r="J85" s="94"/>
      <c r="K85" s="313">
        <v>0.05</v>
      </c>
      <c r="L85" s="851">
        <f>N79*K85</f>
        <v>23683.949178721035</v>
      </c>
      <c r="M85" s="852"/>
      <c r="N85" s="57"/>
    </row>
    <row r="86" spans="1:14" ht="15" thickBot="1">
      <c r="B86" s="97" t="s">
        <v>1058</v>
      </c>
      <c r="C86" s="98"/>
      <c r="D86" s="98"/>
      <c r="E86" s="98"/>
      <c r="F86" s="98"/>
      <c r="G86" s="98"/>
      <c r="H86" s="98"/>
      <c r="I86" s="99"/>
      <c r="J86" s="100"/>
      <c r="K86" s="314">
        <v>0.05</v>
      </c>
      <c r="L86" s="853">
        <f>N79*K86</f>
        <v>23683.949178721035</v>
      </c>
      <c r="M86" s="854"/>
      <c r="N86" s="57"/>
    </row>
    <row r="87" spans="1:14" ht="15" thickBot="1">
      <c r="B87" s="816" t="s">
        <v>1037</v>
      </c>
      <c r="C87" s="817"/>
      <c r="D87" s="817"/>
      <c r="E87" s="817"/>
      <c r="F87" s="817"/>
      <c r="G87" s="817"/>
      <c r="H87" s="817"/>
      <c r="I87" s="817"/>
      <c r="J87" s="817"/>
      <c r="K87" s="817"/>
      <c r="L87" s="817"/>
      <c r="M87" s="818"/>
      <c r="N87" s="58">
        <f>L84+L85+L86</f>
        <v>142103.6950723262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615782.67864674691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ht="25.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257</v>
      </c>
      <c r="B36" s="865" t="str">
        <f>VLOOKUP(A36,EQUIPOS!A6:D154,3,FALSE)</f>
        <v>Mezcladora de concreto 1 bulto</v>
      </c>
      <c r="C36" s="866"/>
      <c r="D36" s="866"/>
      <c r="E36" s="866"/>
      <c r="F36" s="866"/>
      <c r="G36" s="866"/>
      <c r="H36" s="867"/>
      <c r="I36" s="276"/>
      <c r="J36" s="277"/>
      <c r="K36" s="278">
        <f>VLOOKUP(A36,EQUIPOS!A6:D163,4,FALSE)</f>
        <v>4679.0119844866767</v>
      </c>
      <c r="L36" s="279"/>
      <c r="M36" s="345">
        <v>1</v>
      </c>
      <c r="N36" s="281">
        <f>K36/M36</f>
        <v>4679.0119844866767</v>
      </c>
    </row>
    <row r="37" spans="1:14">
      <c r="A37" s="119" t="s">
        <v>363</v>
      </c>
      <c r="B37" s="865" t="str">
        <f>VLOOKUP(A37,EQUIPOS!A7:D154,3,FALSE)</f>
        <v>Vibrador de concreto, Motor de 3 hp a 18.000 rpm Mangueras de 4 mt</v>
      </c>
      <c r="C37" s="866"/>
      <c r="D37" s="866"/>
      <c r="E37" s="866"/>
      <c r="F37" s="866"/>
      <c r="G37" s="866"/>
      <c r="H37" s="867"/>
      <c r="I37" s="430"/>
      <c r="J37" s="431"/>
      <c r="K37" s="278">
        <f>VLOOKUP(A37,EQUIPOS!A7:D164,4,FALSE)</f>
        <v>7188.7136429576558</v>
      </c>
      <c r="L37" s="344"/>
      <c r="M37" s="345">
        <v>1</v>
      </c>
      <c r="N37" s="281">
        <f>K37/M37</f>
        <v>7188.7136429576558</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N81*M41</f>
        <v>3191.7003253812504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15059.425952825582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41295.640125191552</v>
      </c>
      <c r="N48" s="281">
        <f>K48*M48</f>
        <v>39230.858118931974</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38.168724178170329</v>
      </c>
      <c r="N49" s="281">
        <f>K49*M49</f>
        <v>6488.6831102889564</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43110.229864707777</v>
      </c>
      <c r="N50" s="281">
        <f>K50*M50</f>
        <v>23710.626425589278</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517.17519091964311</v>
      </c>
      <c r="N51" s="281">
        <f>K51*M51</f>
        <v>155152.55727589293</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4567.6550735838109</v>
      </c>
      <c r="N52" s="281">
        <f>K52*M52</f>
        <v>14159.730728109815</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6" t="s">
        <v>1037</v>
      </c>
      <c r="C59" s="817"/>
      <c r="D59" s="817"/>
      <c r="E59" s="817"/>
      <c r="F59" s="817"/>
      <c r="G59" s="817"/>
      <c r="H59" s="817"/>
      <c r="I59" s="817"/>
      <c r="J59" s="817"/>
      <c r="K59" s="817"/>
      <c r="L59" s="817"/>
      <c r="M59" s="818"/>
      <c r="N59" s="403">
        <f>SUM(N48:N58)</f>
        <v>238742.45565881295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903">
        <f>VLOOKUP(A64,TRANSPORTE!A2:D117,4,FALSE)</f>
        <v>720.65424911025718</v>
      </c>
      <c r="M64" s="904"/>
      <c r="N64" s="296">
        <f>K64*L64</f>
        <v>396.35983701064146</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903">
        <f>VLOOKUP(A65,TRANSPORTE!A3:D117,4,FALSE)</f>
        <v>720.65424911025718</v>
      </c>
      <c r="M65" s="904"/>
      <c r="N65" s="296">
        <f>K65*L65</f>
        <v>684.62153665474432</v>
      </c>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1080.9813736653857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63834.006507625003</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N43+N59+N70+N81</f>
        <v>318716.8694929289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63743.373898585785</v>
      </c>
      <c r="M88" s="852"/>
      <c r="N88" s="57"/>
    </row>
    <row r="89" spans="1:14">
      <c r="B89" s="95" t="s">
        <v>1057</v>
      </c>
      <c r="C89" s="96"/>
      <c r="D89" s="96"/>
      <c r="E89" s="96"/>
      <c r="F89" s="96"/>
      <c r="G89" s="96"/>
      <c r="H89" s="96"/>
      <c r="I89" s="93"/>
      <c r="J89" s="94"/>
      <c r="K89" s="313">
        <v>0.05</v>
      </c>
      <c r="L89" s="851">
        <f>N83*K89</f>
        <v>15935.843474646446</v>
      </c>
      <c r="M89" s="852"/>
      <c r="N89" s="57"/>
    </row>
    <row r="90" spans="1:14" ht="15" thickBot="1">
      <c r="B90" s="97" t="s">
        <v>1058</v>
      </c>
      <c r="C90" s="98"/>
      <c r="D90" s="98"/>
      <c r="E90" s="98"/>
      <c r="F90" s="98"/>
      <c r="G90" s="98"/>
      <c r="H90" s="98"/>
      <c r="I90" s="99"/>
      <c r="J90" s="100"/>
      <c r="K90" s="314">
        <v>0.05</v>
      </c>
      <c r="L90" s="853">
        <f>N83*K90</f>
        <v>15935.843474646446</v>
      </c>
      <c r="M90" s="854"/>
      <c r="N90" s="57"/>
    </row>
    <row r="91" spans="1:14" ht="15" thickBot="1">
      <c r="B91" s="816" t="s">
        <v>1037</v>
      </c>
      <c r="C91" s="817"/>
      <c r="D91" s="817"/>
      <c r="E91" s="817"/>
      <c r="F91" s="817"/>
      <c r="G91" s="817"/>
      <c r="H91" s="817"/>
      <c r="I91" s="817"/>
      <c r="J91" s="817"/>
      <c r="K91" s="817"/>
      <c r="L91" s="817"/>
      <c r="M91" s="818"/>
      <c r="N91" s="58">
        <f>L88+L89+L90</f>
        <v>95615.060847878674</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414331.93034080759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257</v>
      </c>
      <c r="B36" s="865" t="str">
        <f>VLOOKUP(A36,EQUIPOS!A6:D154,3,FALSE)</f>
        <v>Mezcladora de concreto 1 bulto</v>
      </c>
      <c r="C36" s="866"/>
      <c r="D36" s="866"/>
      <c r="E36" s="866"/>
      <c r="F36" s="866"/>
      <c r="G36" s="866"/>
      <c r="H36" s="867"/>
      <c r="I36" s="276"/>
      <c r="J36" s="277"/>
      <c r="K36" s="278">
        <f>VLOOKUP(A36,EQUIPOS!A6:D163,4,FALSE)</f>
        <v>4679.0119844866767</v>
      </c>
      <c r="L36" s="279"/>
      <c r="M36" s="345">
        <v>1</v>
      </c>
      <c r="N36" s="281">
        <f>K36/M36</f>
        <v>4679.0119844866767</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N81*M41</f>
        <v>3191.7003253812504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7870.7123098679276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41295.640125191552</v>
      </c>
      <c r="N48" s="281">
        <f>K48*M48</f>
        <v>34688.337705160906</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38.168724178170329</v>
      </c>
      <c r="N49" s="281">
        <f>K49*M49</f>
        <v>7061.213972961511</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43110.229864707777</v>
      </c>
      <c r="N50" s="281">
        <f>K50*M50</f>
        <v>27159.444814765899</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517.17519091964311</v>
      </c>
      <c r="N51" s="281">
        <f>K51*M51</f>
        <v>134465.54963910722</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6" t="s">
        <v>1037</v>
      </c>
      <c r="C59" s="817"/>
      <c r="D59" s="817"/>
      <c r="E59" s="817"/>
      <c r="F59" s="817"/>
      <c r="G59" s="817"/>
      <c r="H59" s="817"/>
      <c r="I59" s="817"/>
      <c r="J59" s="817"/>
      <c r="K59" s="817"/>
      <c r="L59" s="817"/>
      <c r="M59" s="818"/>
      <c r="N59" s="403">
        <f>SUM(N48:N58)</f>
        <v>203374.54613199554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903">
        <f>VLOOKUP(A64,TRANSPORTE!A2:D117,4,FALSE)</f>
        <v>720.65424911025718</v>
      </c>
      <c r="M64" s="904"/>
      <c r="N64" s="296">
        <f>K64*L64</f>
        <v>454.01217693946205</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903">
        <f>VLOOKUP(A65,TRANSPORTE!A3:D117,4,FALSE)</f>
        <v>720.65424911025718</v>
      </c>
      <c r="M65" s="904"/>
      <c r="N65" s="296">
        <f>K65*L65</f>
        <v>605.34956925261599</v>
      </c>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1059.361746192078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63834.006507625003</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N43+N59+N70+N81</f>
        <v>276138.62669568055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55227.725339136116</v>
      </c>
      <c r="M88" s="852"/>
      <c r="N88" s="57"/>
    </row>
    <row r="89" spans="1:14">
      <c r="B89" s="95" t="s">
        <v>1057</v>
      </c>
      <c r="C89" s="96"/>
      <c r="D89" s="96"/>
      <c r="E89" s="96"/>
      <c r="F89" s="96"/>
      <c r="G89" s="96"/>
      <c r="H89" s="96"/>
      <c r="I89" s="93"/>
      <c r="J89" s="94"/>
      <c r="K89" s="313">
        <v>0.05</v>
      </c>
      <c r="L89" s="851">
        <f>N83*K89</f>
        <v>13806.931334784029</v>
      </c>
      <c r="M89" s="852"/>
      <c r="N89" s="57"/>
    </row>
    <row r="90" spans="1:14" ht="15" thickBot="1">
      <c r="B90" s="97" t="s">
        <v>1058</v>
      </c>
      <c r="C90" s="98"/>
      <c r="D90" s="98"/>
      <c r="E90" s="98"/>
      <c r="F90" s="98"/>
      <c r="G90" s="98"/>
      <c r="H90" s="98"/>
      <c r="I90" s="99"/>
      <c r="J90" s="100"/>
      <c r="K90" s="314">
        <v>0.05</v>
      </c>
      <c r="L90" s="853">
        <f>N83*K90</f>
        <v>13806.931334784029</v>
      </c>
      <c r="M90" s="854"/>
      <c r="N90" s="57"/>
    </row>
    <row r="91" spans="1:14" ht="15" thickBot="1">
      <c r="B91" s="816" t="s">
        <v>1037</v>
      </c>
      <c r="C91" s="817"/>
      <c r="D91" s="817"/>
      <c r="E91" s="817"/>
      <c r="F91" s="817"/>
      <c r="G91" s="817"/>
      <c r="H91" s="817"/>
      <c r="I91" s="817"/>
      <c r="J91" s="817"/>
      <c r="K91" s="817"/>
      <c r="L91" s="817"/>
      <c r="M91" s="818"/>
      <c r="N91" s="58">
        <f>L88+L89+L90</f>
        <v>82841.588008704159</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358980.21470438468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257</v>
      </c>
      <c r="B36" s="865" t="str">
        <f>VLOOKUP(A36,EQUIPOS!A6:D154,3,FALSE)</f>
        <v>Mezcladora de concreto 1 bulto</v>
      </c>
      <c r="C36" s="866"/>
      <c r="D36" s="866"/>
      <c r="E36" s="866"/>
      <c r="F36" s="866"/>
      <c r="G36" s="866"/>
      <c r="H36" s="867"/>
      <c r="I36" s="276"/>
      <c r="J36" s="277"/>
      <c r="K36" s="278">
        <f>VLOOKUP(A36,EQUIPOS!A6:D163,4,FALSE)</f>
        <v>4679.0119844866767</v>
      </c>
      <c r="L36" s="279"/>
      <c r="M36" s="345">
        <v>1</v>
      </c>
      <c r="N36" s="281">
        <f>K36/M36</f>
        <v>4679.0119844866767</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N81*M41</f>
        <v>2553.3602603050003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7232.3722447916771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41295.640125191552</v>
      </c>
      <c r="N48" s="281">
        <f>K48*M48</f>
        <v>20813.002623096541</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38.168724178170329</v>
      </c>
      <c r="N49" s="281">
        <f>K49*M49</f>
        <v>4236.7283837769064</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29742.86666725513</v>
      </c>
      <c r="N50" s="281">
        <f>K50*M50</f>
        <v>11897.146666902052</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43110.229864707777</v>
      </c>
      <c r="N51" s="281">
        <f>K51*M51</f>
        <v>16295.66688885954</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517.17519091964311</v>
      </c>
      <c r="N52" s="281">
        <f>K52*M52</f>
        <v>80679.329783464331</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6" t="s">
        <v>1037</v>
      </c>
      <c r="C59" s="817"/>
      <c r="D59" s="817"/>
      <c r="E59" s="817"/>
      <c r="F59" s="817"/>
      <c r="G59" s="817"/>
      <c r="H59" s="817"/>
      <c r="I59" s="817"/>
      <c r="J59" s="817"/>
      <c r="K59" s="817"/>
      <c r="L59" s="817"/>
      <c r="M59" s="818"/>
      <c r="N59" s="403">
        <f>SUM(N48:N58)</f>
        <v>133921.87434609936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903">
        <f>VLOOKUP(A64,TRANSPORTE!A2:D117,4,FALSE)</f>
        <v>720.65424911025718</v>
      </c>
      <c r="M64" s="904"/>
      <c r="N64" s="296">
        <f>K64*L64</f>
        <v>272.40730616367722</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903">
        <f>VLOOKUP(A65,TRANSPORTE!A3:D117,4,FALSE)</f>
        <v>720.65424911025718</v>
      </c>
      <c r="M65" s="904"/>
      <c r="N65" s="296">
        <f>K65*L65</f>
        <v>363.20974155156961</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903">
        <f>VLOOKUP(A66,TRANSPORTE!A3:D117,4,FALSE)</f>
        <v>720.65424911025718</v>
      </c>
      <c r="M66" s="904"/>
      <c r="N66" s="296">
        <f>K66*L66</f>
        <v>288.26169964410286</v>
      </c>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923.87874735934975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51067.205206099999</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N43+N59+N70+N81</f>
        <v>193145.33054435038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38629.06610887008</v>
      </c>
      <c r="M88" s="852"/>
      <c r="N88" s="57"/>
    </row>
    <row r="89" spans="1:14">
      <c r="B89" s="95" t="s">
        <v>1057</v>
      </c>
      <c r="C89" s="96"/>
      <c r="D89" s="96"/>
      <c r="E89" s="96"/>
      <c r="F89" s="96"/>
      <c r="G89" s="96"/>
      <c r="H89" s="96"/>
      <c r="I89" s="93"/>
      <c r="J89" s="94"/>
      <c r="K89" s="313">
        <v>0.05</v>
      </c>
      <c r="L89" s="851">
        <f>N83*K89</f>
        <v>9657.26652721752</v>
      </c>
      <c r="M89" s="852"/>
      <c r="N89" s="57"/>
    </row>
    <row r="90" spans="1:14" ht="15" thickBot="1">
      <c r="B90" s="97" t="s">
        <v>1058</v>
      </c>
      <c r="C90" s="98"/>
      <c r="D90" s="98"/>
      <c r="E90" s="98"/>
      <c r="F90" s="98"/>
      <c r="G90" s="98"/>
      <c r="H90" s="98"/>
      <c r="I90" s="99"/>
      <c r="J90" s="100"/>
      <c r="K90" s="314">
        <v>0.05</v>
      </c>
      <c r="L90" s="853">
        <f>N83*K90</f>
        <v>9657.26652721752</v>
      </c>
      <c r="M90" s="854"/>
      <c r="N90" s="57"/>
    </row>
    <row r="91" spans="1:14" ht="15" thickBot="1">
      <c r="B91" s="816" t="s">
        <v>1037</v>
      </c>
      <c r="C91" s="817"/>
      <c r="D91" s="817"/>
      <c r="E91" s="817"/>
      <c r="F91" s="817"/>
      <c r="G91" s="817"/>
      <c r="H91" s="817"/>
      <c r="I91" s="817"/>
      <c r="J91" s="817"/>
      <c r="K91" s="817"/>
      <c r="L91" s="817"/>
      <c r="M91" s="818"/>
      <c r="N91" s="58">
        <f>L88+L89+L90</f>
        <v>57943.599163305124</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251088.92970765551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363</v>
      </c>
      <c r="B36" s="865" t="str">
        <f>VLOOKUP(A36,EQUIPOS!A6:D154,3,FALSE)</f>
        <v>Vibrador de concreto, Motor de 3 hp a 18.000 rpm Mangueras de 4 mt</v>
      </c>
      <c r="C36" s="866"/>
      <c r="D36" s="866"/>
      <c r="E36" s="866"/>
      <c r="F36" s="866"/>
      <c r="G36" s="866"/>
      <c r="H36" s="867"/>
      <c r="I36" s="276"/>
      <c r="J36" s="277"/>
      <c r="K36" s="278">
        <f>VLOOKUP(A36,EQUIPOS!A6:D163,4,FALSE)</f>
        <v>7188.7136429576558</v>
      </c>
      <c r="L36" s="279"/>
      <c r="M36" s="345">
        <v>1</v>
      </c>
      <c r="N36" s="281">
        <f>K36/M36</f>
        <v>7188.7136429576558</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1501.9766237088236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8690.6902666664791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3848.5054636099444</v>
      </c>
      <c r="N48" s="281">
        <f>K48*M48</f>
        <v>131280.21837466242</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54119.608082014842</v>
      </c>
      <c r="N49" s="281">
        <f>K49*M49</f>
        <v>8117.9412123022257</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415854.74354157876</v>
      </c>
      <c r="N50" s="281">
        <f>K50*M50</f>
        <v>52397.697686238927</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25925.706795648726</v>
      </c>
      <c r="N51" s="281">
        <f>K51*M51</f>
        <v>25925.706795648726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217721.56406885228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903">
        <f>VLOOKUP(A61,TRANSPORTE!A3:D117,4,FALSE)</f>
        <v>720.65424911025718</v>
      </c>
      <c r="M61" s="904"/>
      <c r="N61" s="296">
        <f>K61*L61</f>
        <v>90.802435387892402</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f>N61+N62+N63+N64+N65</f>
        <v>90.802435387892402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970"/>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51"/>
    </row>
    <row r="78" spans="1:15" ht="15" thickBot="1">
      <c r="B78" s="905" t="s">
        <v>1037</v>
      </c>
      <c r="C78" s="859"/>
      <c r="D78" s="859"/>
      <c r="E78" s="859"/>
      <c r="F78" s="859"/>
      <c r="G78" s="859"/>
      <c r="H78" s="859"/>
      <c r="I78" s="859"/>
      <c r="J78" s="859"/>
      <c r="K78" s="859"/>
      <c r="L78" s="859"/>
      <c r="M78" s="860"/>
      <c r="N78" s="310">
        <f>SUM(N72:N77)</f>
        <v>75098.831185441173</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301601.88795634778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60320.377591269556</v>
      </c>
      <c r="M85" s="852"/>
      <c r="N85" s="57"/>
    </row>
    <row r="86" spans="1:14">
      <c r="B86" s="95" t="s">
        <v>1057</v>
      </c>
      <c r="C86" s="96"/>
      <c r="D86" s="96"/>
      <c r="E86" s="96"/>
      <c r="F86" s="96"/>
      <c r="G86" s="96"/>
      <c r="H86" s="96"/>
      <c r="I86" s="93"/>
      <c r="J86" s="94"/>
      <c r="K86" s="313">
        <v>0.05</v>
      </c>
      <c r="L86" s="851">
        <f>N80*K86</f>
        <v>15080.094397817389</v>
      </c>
      <c r="M86" s="852"/>
      <c r="N86" s="57"/>
    </row>
    <row r="87" spans="1:14" ht="15" thickBot="1">
      <c r="B87" s="97" t="s">
        <v>1058</v>
      </c>
      <c r="C87" s="98"/>
      <c r="D87" s="98"/>
      <c r="E87" s="98"/>
      <c r="F87" s="98"/>
      <c r="G87" s="98"/>
      <c r="H87" s="98"/>
      <c r="I87" s="99"/>
      <c r="J87" s="100"/>
      <c r="K87" s="314">
        <v>0.05</v>
      </c>
      <c r="L87" s="853">
        <f>N80*K87</f>
        <v>15080.094397817389</v>
      </c>
      <c r="M87" s="854"/>
      <c r="N87" s="57"/>
    </row>
    <row r="88" spans="1:14" ht="15" thickBot="1">
      <c r="B88" s="816" t="s">
        <v>1037</v>
      </c>
      <c r="C88" s="817"/>
      <c r="D88" s="817"/>
      <c r="E88" s="817"/>
      <c r="F88" s="817"/>
      <c r="G88" s="817"/>
      <c r="H88" s="817"/>
      <c r="I88" s="817"/>
      <c r="J88" s="817"/>
      <c r="K88" s="817"/>
      <c r="L88" s="817"/>
      <c r="M88" s="818"/>
      <c r="N88" s="58">
        <f>L85+L86+L87</f>
        <v>90480.566386904335</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392082.45434325212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363</v>
      </c>
      <c r="B36" s="865" t="str">
        <f>VLOOKUP(A36,EQUIPOS!A6:D154,3,FALSE)</f>
        <v>Vibrador de concreto, Motor de 3 hp a 18.000 rpm Mangueras de 4 mt</v>
      </c>
      <c r="C36" s="866"/>
      <c r="D36" s="866"/>
      <c r="E36" s="866"/>
      <c r="F36" s="866"/>
      <c r="G36" s="866"/>
      <c r="H36" s="867"/>
      <c r="I36" s="276"/>
      <c r="J36" s="277"/>
      <c r="K36" s="278">
        <f>VLOOKUP(A36,EQUIPOS!A6:D163,4,FALSE)</f>
        <v>7188.7136429576558</v>
      </c>
      <c r="L36" s="279"/>
      <c r="M36" s="345">
        <v>1</v>
      </c>
      <c r="N36" s="281">
        <f>K36/M36</f>
        <v>7188.7136429576558</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1501.9766237088236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8690.6902666664791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3848.5054636099444</v>
      </c>
      <c r="N48" s="281">
        <f>K48*M48</f>
        <v>131280.21837466242</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54119.608082014842</v>
      </c>
      <c r="N49" s="281">
        <f>K49*M49</f>
        <v>8117.9412123022257</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454658.77577989112</v>
      </c>
      <c r="N50" s="281">
        <f>K50*M50</f>
        <v>57287.005748266281</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25925.706795648726</v>
      </c>
      <c r="N51" s="281">
        <f>K51*M51</f>
        <v>25925.706795648726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222610.87213087967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903">
        <f>VLOOKUP(A61,TRANSPORTE!A3:D117,4,FALSE)</f>
        <v>720.65424911025718</v>
      </c>
      <c r="M61" s="904"/>
      <c r="N61" s="296">
        <f>K61*L61</f>
        <v>90.802435387892402</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f>N61+N62+N63+N64+N65</f>
        <v>90.802435387892402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970"/>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133"/>
    </row>
    <row r="78" spans="1:15" ht="15" thickBot="1">
      <c r="B78" s="905" t="s">
        <v>1037</v>
      </c>
      <c r="C78" s="859"/>
      <c r="D78" s="859"/>
      <c r="E78" s="859"/>
      <c r="F78" s="859"/>
      <c r="G78" s="859"/>
      <c r="H78" s="859"/>
      <c r="I78" s="859"/>
      <c r="J78" s="859"/>
      <c r="K78" s="859"/>
      <c r="L78" s="859"/>
      <c r="M78" s="860"/>
      <c r="N78" s="469">
        <f>SUM(N72:N77)</f>
        <v>75098.831185441173</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306491.19601837522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61298.239203675046</v>
      </c>
      <c r="M85" s="852"/>
      <c r="N85" s="57"/>
    </row>
    <row r="86" spans="1:14">
      <c r="B86" s="95" t="s">
        <v>1057</v>
      </c>
      <c r="C86" s="96"/>
      <c r="D86" s="96"/>
      <c r="E86" s="96"/>
      <c r="F86" s="96"/>
      <c r="G86" s="96"/>
      <c r="H86" s="96"/>
      <c r="I86" s="93"/>
      <c r="J86" s="94"/>
      <c r="K86" s="313">
        <v>0.05</v>
      </c>
      <c r="L86" s="851">
        <f>N80*K86</f>
        <v>15324.559800918762</v>
      </c>
      <c r="M86" s="852"/>
      <c r="N86" s="57"/>
    </row>
    <row r="87" spans="1:14" ht="15" thickBot="1">
      <c r="B87" s="97" t="s">
        <v>1058</v>
      </c>
      <c r="C87" s="98"/>
      <c r="D87" s="98"/>
      <c r="E87" s="98"/>
      <c r="F87" s="98"/>
      <c r="G87" s="98"/>
      <c r="H87" s="98"/>
      <c r="I87" s="99"/>
      <c r="J87" s="100"/>
      <c r="K87" s="314">
        <v>0.05</v>
      </c>
      <c r="L87" s="853">
        <f>N80*K87</f>
        <v>15324.559800918762</v>
      </c>
      <c r="M87" s="854"/>
      <c r="N87" s="57"/>
    </row>
    <row r="88" spans="1:14" ht="15" thickBot="1">
      <c r="B88" s="816" t="s">
        <v>1037</v>
      </c>
      <c r="C88" s="817"/>
      <c r="D88" s="817"/>
      <c r="E88" s="817"/>
      <c r="F88" s="817"/>
      <c r="G88" s="817"/>
      <c r="H88" s="817"/>
      <c r="I88" s="817"/>
      <c r="J88" s="817"/>
      <c r="K88" s="817"/>
      <c r="L88" s="817"/>
      <c r="M88" s="818"/>
      <c r="N88" s="58">
        <f>L85+L86+L87</f>
        <v>91947.358805512573</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398438.55482388777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10"/>
      <c r="C1" s="922"/>
      <c r="D1" s="923"/>
      <c r="E1" s="923"/>
      <c r="F1" s="923"/>
      <c r="G1" s="923"/>
      <c r="H1" s="923"/>
      <c r="I1" s="923"/>
      <c r="J1" s="924"/>
      <c r="K1" s="925" t="s">
        <v>1017</v>
      </c>
      <c r="L1" s="927" t="s">
        <v>2304</v>
      </c>
      <c r="M1" s="928"/>
      <c r="N1" s="929"/>
    </row>
    <row r="2" spans="2:14" ht="2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156</v>
      </c>
      <c r="B36" s="865" t="str">
        <f>VLOOKUP(A36,EQUIPOS!A6:D154,3,FALSE)</f>
        <v>Cizalla manual de 90 cm.</v>
      </c>
      <c r="C36" s="866"/>
      <c r="D36" s="866"/>
      <c r="E36" s="866"/>
      <c r="F36" s="866"/>
      <c r="G36" s="866"/>
      <c r="H36" s="867"/>
      <c r="I36" s="276"/>
      <c r="J36" s="277"/>
      <c r="K36" s="278">
        <f>VLOOKUP(A36,EQUIPOS!A6:D163,4,FALSE)</f>
        <v>670.42309646228455</v>
      </c>
      <c r="L36" s="279"/>
      <c r="M36" s="345">
        <v>37.5</v>
      </c>
      <c r="N36" s="281">
        <f>K36/M36</f>
        <v>17.877949238994255</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15.32016156183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33.198110800824253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3848.5054636099444</v>
      </c>
      <c r="N48" s="281">
        <f>K48*M48</f>
        <v>4040.9307367904416</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4630.7951256054239</v>
      </c>
      <c r="N49" s="281">
        <f>K49*M49</f>
        <v>138.9238537681627</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4179.8545905586043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3">
        <f>VLOOKUP(A61,TRANSPORTE!A3:D117,4,FALSE)</f>
        <v>0.43001941087091766</v>
      </c>
      <c r="M61" s="904"/>
      <c r="N61" s="296">
        <f>K61*L61</f>
        <v>0.45152038141446355</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f>N61+N62+N63+N64+N65</f>
        <v>0.45152038141446355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51"/>
    </row>
    <row r="78" spans="1:15" ht="15" thickBot="1">
      <c r="B78" s="905" t="s">
        <v>1037</v>
      </c>
      <c r="C78" s="859"/>
      <c r="D78" s="859"/>
      <c r="E78" s="859"/>
      <c r="F78" s="859"/>
      <c r="G78" s="859"/>
      <c r="H78" s="859"/>
      <c r="I78" s="859"/>
      <c r="J78" s="859"/>
      <c r="K78" s="859"/>
      <c r="L78" s="859"/>
      <c r="M78" s="860"/>
      <c r="N78" s="310">
        <f>SUM(N72:N77)</f>
        <v>766.00807809150001</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4979.5122998323423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995.90245996646854</v>
      </c>
      <c r="M85" s="852"/>
      <c r="N85" s="57"/>
    </row>
    <row r="86" spans="1:14">
      <c r="B86" s="95" t="s">
        <v>1057</v>
      </c>
      <c r="C86" s="96"/>
      <c r="D86" s="96"/>
      <c r="E86" s="96"/>
      <c r="F86" s="96"/>
      <c r="G86" s="96"/>
      <c r="H86" s="96"/>
      <c r="I86" s="93"/>
      <c r="J86" s="94"/>
      <c r="K86" s="313">
        <v>0.05</v>
      </c>
      <c r="L86" s="851">
        <f>N80*K86</f>
        <v>248.97561499161714</v>
      </c>
      <c r="M86" s="852"/>
      <c r="N86" s="57"/>
    </row>
    <row r="87" spans="1:14" ht="15" thickBot="1">
      <c r="B87" s="97" t="s">
        <v>1058</v>
      </c>
      <c r="C87" s="98"/>
      <c r="D87" s="98"/>
      <c r="E87" s="98"/>
      <c r="F87" s="98"/>
      <c r="G87" s="98"/>
      <c r="H87" s="98"/>
      <c r="I87" s="99"/>
      <c r="J87" s="100"/>
      <c r="K87" s="314">
        <v>0.05</v>
      </c>
      <c r="L87" s="853">
        <f>N80*K87</f>
        <v>248.97561499161714</v>
      </c>
      <c r="M87" s="854"/>
      <c r="N87" s="57"/>
    </row>
    <row r="88" spans="1:14" ht="15" thickBot="1">
      <c r="B88" s="816" t="s">
        <v>1037</v>
      </c>
      <c r="C88" s="817"/>
      <c r="D88" s="817"/>
      <c r="E88" s="817"/>
      <c r="F88" s="817"/>
      <c r="G88" s="817"/>
      <c r="H88" s="817"/>
      <c r="I88" s="817"/>
      <c r="J88" s="817"/>
      <c r="K88" s="817"/>
      <c r="L88" s="817"/>
      <c r="M88" s="818"/>
      <c r="N88" s="58">
        <f>L85+L86+L87</f>
        <v>1493.8536899497026</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6473.3659897820453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156</v>
      </c>
      <c r="B36" s="865" t="str">
        <f>VLOOKUP(A36,EQUIPOS!A6:D154,3,FALSE)</f>
        <v>Cizalla manual de 90 cm.</v>
      </c>
      <c r="C36" s="866"/>
      <c r="D36" s="866"/>
      <c r="E36" s="866"/>
      <c r="F36" s="866"/>
      <c r="G36" s="866"/>
      <c r="H36" s="867"/>
      <c r="I36" s="276"/>
      <c r="J36" s="277"/>
      <c r="K36" s="278">
        <f>VLOOKUP(A36,EQUIPOS!A6:D163,4,FALSE)</f>
        <v>670.42309646228455</v>
      </c>
      <c r="L36" s="279"/>
      <c r="M36" s="345">
        <v>37.5</v>
      </c>
      <c r="N36" s="281">
        <f>K36/M36</f>
        <v>17.877949238994255</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15.32016156183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33.198110800824253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2201.5449526937746</v>
      </c>
      <c r="N48" s="281">
        <f>K48*M48</f>
        <v>2311.6222003284634</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4630.7951256054239</v>
      </c>
      <c r="N49" s="281">
        <f>K49*M49</f>
        <v>138.9238537681627</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2450.546054096626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3">
        <f>VLOOKUP(A61,TRANSPORTE!A3:D117,4,FALSE)</f>
        <v>0.43001941087091766</v>
      </c>
      <c r="M61" s="904"/>
      <c r="N61" s="296">
        <f>K61*L61</f>
        <v>0.45152038141446355</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f>N61+N62+N63+N64+N65</f>
        <v>0.45152038141446355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51"/>
    </row>
    <row r="78" spans="1:15" ht="15" thickBot="1">
      <c r="B78" s="905" t="s">
        <v>1037</v>
      </c>
      <c r="C78" s="859"/>
      <c r="D78" s="859"/>
      <c r="E78" s="859"/>
      <c r="F78" s="859"/>
      <c r="G78" s="859"/>
      <c r="H78" s="859"/>
      <c r="I78" s="859"/>
      <c r="J78" s="859"/>
      <c r="K78" s="859"/>
      <c r="L78" s="859"/>
      <c r="M78" s="860"/>
      <c r="N78" s="310">
        <f>SUM(N72:N77)</f>
        <v>766.00807809150001</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3250.2037633703649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650.04075267407302</v>
      </c>
      <c r="M85" s="852"/>
      <c r="N85" s="57"/>
    </row>
    <row r="86" spans="1:14">
      <c r="B86" s="95" t="s">
        <v>1057</v>
      </c>
      <c r="C86" s="96"/>
      <c r="D86" s="96"/>
      <c r="E86" s="96"/>
      <c r="F86" s="96"/>
      <c r="G86" s="96"/>
      <c r="H86" s="96"/>
      <c r="I86" s="93"/>
      <c r="J86" s="94"/>
      <c r="K86" s="313">
        <v>0.05</v>
      </c>
      <c r="L86" s="851">
        <f>N80*K86</f>
        <v>162.51018816851825</v>
      </c>
      <c r="M86" s="852"/>
      <c r="N86" s="57"/>
    </row>
    <row r="87" spans="1:14" ht="15" thickBot="1">
      <c r="B87" s="97" t="s">
        <v>1058</v>
      </c>
      <c r="C87" s="98"/>
      <c r="D87" s="98"/>
      <c r="E87" s="98"/>
      <c r="F87" s="98"/>
      <c r="G87" s="98"/>
      <c r="H87" s="98"/>
      <c r="I87" s="99"/>
      <c r="J87" s="100"/>
      <c r="K87" s="314">
        <v>0.05</v>
      </c>
      <c r="L87" s="853">
        <f>N80*K87</f>
        <v>162.51018816851825</v>
      </c>
      <c r="M87" s="854"/>
      <c r="N87" s="57"/>
    </row>
    <row r="88" spans="1:14" ht="15" thickBot="1">
      <c r="B88" s="816" t="s">
        <v>1037</v>
      </c>
      <c r="C88" s="817"/>
      <c r="D88" s="817"/>
      <c r="E88" s="817"/>
      <c r="F88" s="817"/>
      <c r="G88" s="817"/>
      <c r="H88" s="817"/>
      <c r="I88" s="817"/>
      <c r="J88" s="817"/>
      <c r="K88" s="817"/>
      <c r="L88" s="817"/>
      <c r="M88" s="818"/>
      <c r="N88" s="58">
        <f>L85+L86+L87</f>
        <v>975.06112901110941</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4225.2648923814741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123</v>
      </c>
      <c r="B36" s="865" t="str">
        <f>VLOOKUP(A36,EQUIPOS!A6:D154,3,FALSE)</f>
        <v>Bomba de inyección de lechada</v>
      </c>
      <c r="C36" s="866"/>
      <c r="D36" s="866"/>
      <c r="E36" s="866"/>
      <c r="F36" s="866"/>
      <c r="G36" s="866"/>
      <c r="H36" s="867"/>
      <c r="I36" s="276"/>
      <c r="J36" s="277"/>
      <c r="K36" s="278">
        <f>VLOOKUP(A36,EQUIPOS!A6:D163,4,FALSE)</f>
        <v>21009.509822249282</v>
      </c>
      <c r="L36" s="279"/>
      <c r="M36" s="345">
        <v>670</v>
      </c>
      <c r="N36" s="281">
        <f>K36/M36</f>
        <v>31.357477346640717</v>
      </c>
    </row>
    <row r="37" spans="1:14">
      <c r="A37" s="119" t="s">
        <v>125</v>
      </c>
      <c r="B37" s="865" t="str">
        <f>VLOOKUP(A37,EQUIPOS!A7:D154,3,FALSE)</f>
        <v>Bomba para gato de tensionamiento</v>
      </c>
      <c r="C37" s="866"/>
      <c r="D37" s="866"/>
      <c r="E37" s="866"/>
      <c r="F37" s="866"/>
      <c r="G37" s="866"/>
      <c r="H37" s="867"/>
      <c r="I37" s="430"/>
      <c r="J37" s="431"/>
      <c r="K37" s="278">
        <f>VLOOKUP(A37,EQUIPOS!A7:D164,4,FALSE)</f>
        <v>55042.902358306186</v>
      </c>
      <c r="L37" s="344"/>
      <c r="M37" s="345">
        <v>670</v>
      </c>
      <c r="N37" s="281">
        <f>K37/M37</f>
        <v>82.153585609412218</v>
      </c>
    </row>
    <row r="38" spans="1:14">
      <c r="A38" s="119" t="s">
        <v>240</v>
      </c>
      <c r="B38" s="865" t="str">
        <f>VLOOKUP(A38,EQUIPOS!A8:D154,3,FALSE)</f>
        <v>Gato para tensionamiento, fuerza Max 200 ton, área de tensión 314 cm2.</v>
      </c>
      <c r="C38" s="866"/>
      <c r="D38" s="866"/>
      <c r="E38" s="866"/>
      <c r="F38" s="866"/>
      <c r="G38" s="866"/>
      <c r="H38" s="867"/>
      <c r="I38" s="337"/>
      <c r="J38" s="339"/>
      <c r="K38" s="278">
        <f>VLOOKUP(A38,EQUIPOS!A8:D165,4,FALSE)</f>
        <v>166275.43420738325</v>
      </c>
      <c r="L38" s="432"/>
      <c r="M38" s="433">
        <v>670</v>
      </c>
      <c r="N38" s="281">
        <f>K38/M38</f>
        <v>248.17228986176605</v>
      </c>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6.0975767410268658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367.78092955884586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10495.227247221956</v>
      </c>
      <c r="N48" s="281">
        <f t="shared" ref="N48:N53" si="0">K48*M48</f>
        <v>41.980908988887826</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15107.30732152456</v>
      </c>
      <c r="N49" s="281">
        <f t="shared" si="0"/>
        <v>60.429229286098241</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754.02788481523874</v>
      </c>
      <c r="N50" s="281">
        <f t="shared" si="0"/>
        <v>15.080557696304774</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4097.1627621741109</v>
      </c>
      <c r="N51" s="281">
        <f t="shared" si="0"/>
        <v>348.25883478479943</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46983.967369310914</v>
      </c>
      <c r="N52" s="281">
        <f t="shared" si="0"/>
        <v>46.983967369310918</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4630.7951256054239</v>
      </c>
      <c r="N53" s="281">
        <f t="shared" si="0"/>
        <v>92.615902512108477</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605.34940063750969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B61" s="52"/>
      <c r="C61" s="326"/>
      <c r="D61" s="326"/>
      <c r="E61" s="326"/>
      <c r="F61" s="326"/>
      <c r="G61" s="326"/>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133"/>
    </row>
    <row r="78" spans="1:15" ht="15" thickBot="1">
      <c r="B78" s="905" t="s">
        <v>1037</v>
      </c>
      <c r="C78" s="859"/>
      <c r="D78" s="859"/>
      <c r="E78" s="859"/>
      <c r="F78" s="859"/>
      <c r="G78" s="859"/>
      <c r="H78" s="859"/>
      <c r="I78" s="859"/>
      <c r="J78" s="859"/>
      <c r="K78" s="859"/>
      <c r="L78" s="859"/>
      <c r="M78" s="860"/>
      <c r="N78" s="469">
        <f>SUM(N72:N77)</f>
        <v>304.87883705134328</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1278.0091672476988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255.60183344953975</v>
      </c>
      <c r="M85" s="852"/>
      <c r="N85" s="57"/>
    </row>
    <row r="86" spans="1:14">
      <c r="B86" s="95" t="s">
        <v>1057</v>
      </c>
      <c r="C86" s="96"/>
      <c r="D86" s="96"/>
      <c r="E86" s="96"/>
      <c r="F86" s="96"/>
      <c r="G86" s="96"/>
      <c r="H86" s="96"/>
      <c r="I86" s="93"/>
      <c r="J86" s="94"/>
      <c r="K86" s="313">
        <v>0.05</v>
      </c>
      <c r="L86" s="851">
        <f>N80*K86</f>
        <v>63.900458362384938</v>
      </c>
      <c r="M86" s="852"/>
      <c r="N86" s="57"/>
    </row>
    <row r="87" spans="1:14" ht="15" thickBot="1">
      <c r="B87" s="97" t="s">
        <v>1058</v>
      </c>
      <c r="C87" s="98"/>
      <c r="D87" s="98"/>
      <c r="E87" s="98"/>
      <c r="F87" s="98"/>
      <c r="G87" s="98"/>
      <c r="H87" s="98"/>
      <c r="I87" s="99"/>
      <c r="J87" s="100"/>
      <c r="K87" s="314">
        <v>0.05</v>
      </c>
      <c r="L87" s="853">
        <f>N80*K87</f>
        <v>63.900458362384938</v>
      </c>
      <c r="M87" s="854"/>
      <c r="N87" s="57"/>
    </row>
    <row r="88" spans="1:14" ht="15" thickBot="1">
      <c r="B88" s="816" t="s">
        <v>1037</v>
      </c>
      <c r="C88" s="817"/>
      <c r="D88" s="817"/>
      <c r="E88" s="817"/>
      <c r="F88" s="817"/>
      <c r="G88" s="817"/>
      <c r="H88" s="817"/>
      <c r="I88" s="817"/>
      <c r="J88" s="817"/>
      <c r="K88" s="817"/>
      <c r="L88" s="817"/>
      <c r="M88" s="818"/>
      <c r="N88" s="58">
        <f>L85+L86+L87</f>
        <v>383.40275017430963</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1661.4119174220084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123</v>
      </c>
      <c r="B36" s="865" t="str">
        <f>VLOOKUP(A36,EQUIPOS!A6:D154,3,FALSE)</f>
        <v>Bomba de inyección de lechada</v>
      </c>
      <c r="C36" s="866"/>
      <c r="D36" s="866"/>
      <c r="E36" s="866"/>
      <c r="F36" s="866"/>
      <c r="G36" s="866"/>
      <c r="H36" s="867"/>
      <c r="I36" s="276"/>
      <c r="J36" s="277"/>
      <c r="K36" s="278">
        <f>VLOOKUP(A36,EQUIPOS!A6:D163,4,FALSE)</f>
        <v>21009.509822249282</v>
      </c>
      <c r="L36" s="279"/>
      <c r="M36" s="345">
        <v>670</v>
      </c>
      <c r="N36" s="281">
        <f>K36/M36</f>
        <v>31.357477346640717</v>
      </c>
    </row>
    <row r="37" spans="1:14">
      <c r="A37" s="119" t="s">
        <v>125</v>
      </c>
      <c r="B37" s="865" t="str">
        <f>VLOOKUP(A37,EQUIPOS!A7:D154,3,FALSE)</f>
        <v>Bomba para gato de tensionamiento</v>
      </c>
      <c r="C37" s="866"/>
      <c r="D37" s="866"/>
      <c r="E37" s="866"/>
      <c r="F37" s="866"/>
      <c r="G37" s="866"/>
      <c r="H37" s="867"/>
      <c r="I37" s="430"/>
      <c r="J37" s="431"/>
      <c r="K37" s="278">
        <f>VLOOKUP(A37,EQUIPOS!A7:D164,4,FALSE)</f>
        <v>55042.902358306186</v>
      </c>
      <c r="L37" s="344"/>
      <c r="M37" s="345">
        <v>670</v>
      </c>
      <c r="N37" s="281">
        <f>K37/M37</f>
        <v>82.153585609412218</v>
      </c>
    </row>
    <row r="38" spans="1:14">
      <c r="A38" s="119" t="s">
        <v>240</v>
      </c>
      <c r="B38" s="865" t="str">
        <f>VLOOKUP(A38,EQUIPOS!A8:D154,3,FALSE)</f>
        <v>Gato para tensionamiento, fuerza Max 200 ton, área de tensión 314 cm2.</v>
      </c>
      <c r="C38" s="866"/>
      <c r="D38" s="866"/>
      <c r="E38" s="866"/>
      <c r="F38" s="866"/>
      <c r="G38" s="866"/>
      <c r="H38" s="867"/>
      <c r="I38" s="337"/>
      <c r="J38" s="339"/>
      <c r="K38" s="278">
        <f>VLOOKUP(A38,EQUIPOS!A8:D165,4,FALSE)</f>
        <v>166275.43420738325</v>
      </c>
      <c r="L38" s="432"/>
      <c r="M38" s="433">
        <v>670</v>
      </c>
      <c r="N38" s="281">
        <f>K38/M38</f>
        <v>248.17228986176605</v>
      </c>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6.0975767410268658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367.78092955884586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10495.227247221956</v>
      </c>
      <c r="N48" s="281">
        <f t="shared" ref="N48:N53" si="0">K48*M48</f>
        <v>41.980908988887826</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15107.30732152456</v>
      </c>
      <c r="N49" s="281">
        <f t="shared" si="0"/>
        <v>60.429229286098241</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754.02788481523874</v>
      </c>
      <c r="N50" s="281">
        <f t="shared" si="0"/>
        <v>15.080557696304774</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4097.1627621741109</v>
      </c>
      <c r="N51" s="281">
        <f t="shared" si="0"/>
        <v>22657.310074822835</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46983.967369310914</v>
      </c>
      <c r="N52" s="281">
        <f t="shared" si="0"/>
        <v>46.983967369310918</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4630.7951256054239</v>
      </c>
      <c r="N53" s="281">
        <f t="shared" si="0"/>
        <v>92.615902512108477</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22914.400640675543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B61" s="52"/>
      <c r="C61" s="326"/>
      <c r="D61" s="326"/>
      <c r="E61" s="326"/>
      <c r="F61" s="326"/>
      <c r="G61" s="326"/>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51"/>
    </row>
    <row r="78" spans="1:15" ht="15" thickBot="1">
      <c r="B78" s="905" t="s">
        <v>1037</v>
      </c>
      <c r="C78" s="859"/>
      <c r="D78" s="859"/>
      <c r="E78" s="859"/>
      <c r="F78" s="859"/>
      <c r="G78" s="859"/>
      <c r="H78" s="859"/>
      <c r="I78" s="859"/>
      <c r="J78" s="859"/>
      <c r="K78" s="859"/>
      <c r="L78" s="859"/>
      <c r="M78" s="860"/>
      <c r="N78" s="310">
        <f>SUM(N72:N77)</f>
        <v>304.87883705134328</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23587.060407285731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4717.4120814571461</v>
      </c>
      <c r="M85" s="852"/>
      <c r="N85" s="57"/>
    </row>
    <row r="86" spans="1:14">
      <c r="B86" s="95" t="s">
        <v>1057</v>
      </c>
      <c r="C86" s="96"/>
      <c r="D86" s="96"/>
      <c r="E86" s="96"/>
      <c r="F86" s="96"/>
      <c r="G86" s="96"/>
      <c r="H86" s="96"/>
      <c r="I86" s="93"/>
      <c r="J86" s="94"/>
      <c r="K86" s="313">
        <v>0.05</v>
      </c>
      <c r="L86" s="851">
        <f>N80*K86</f>
        <v>1179.3530203642865</v>
      </c>
      <c r="M86" s="852"/>
      <c r="N86" s="57"/>
    </row>
    <row r="87" spans="1:14" ht="15" thickBot="1">
      <c r="B87" s="97" t="s">
        <v>1058</v>
      </c>
      <c r="C87" s="98"/>
      <c r="D87" s="98"/>
      <c r="E87" s="98"/>
      <c r="F87" s="98"/>
      <c r="G87" s="98"/>
      <c r="H87" s="98"/>
      <c r="I87" s="99"/>
      <c r="J87" s="100"/>
      <c r="K87" s="314">
        <v>0.05</v>
      </c>
      <c r="L87" s="853">
        <f>N80*K87</f>
        <v>1179.3530203642865</v>
      </c>
      <c r="M87" s="854"/>
      <c r="N87" s="57"/>
    </row>
    <row r="88" spans="1:14" ht="15" thickBot="1">
      <c r="B88" s="816" t="s">
        <v>1037</v>
      </c>
      <c r="C88" s="817"/>
      <c r="D88" s="817"/>
      <c r="E88" s="817"/>
      <c r="F88" s="817"/>
      <c r="G88" s="817"/>
      <c r="H88" s="817"/>
      <c r="I88" s="817"/>
      <c r="J88" s="817"/>
      <c r="K88" s="817"/>
      <c r="L88" s="817"/>
      <c r="M88" s="818"/>
      <c r="N88" s="58">
        <f>L85+L86+L87</f>
        <v>7076.1181221857196</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30663.17852947145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10"/>
      <c r="C1" s="922"/>
      <c r="D1" s="923"/>
      <c r="E1" s="923"/>
      <c r="F1" s="923"/>
      <c r="G1" s="923"/>
      <c r="H1" s="923"/>
      <c r="I1" s="923"/>
      <c r="J1" s="924"/>
      <c r="K1" s="975" t="s">
        <v>1017</v>
      </c>
      <c r="L1" s="927" t="s">
        <v>2304</v>
      </c>
      <c r="M1" s="928"/>
      <c r="N1" s="929"/>
    </row>
    <row r="2" spans="2:14">
      <c r="B2" s="911"/>
      <c r="C2" s="933" t="s">
        <v>1018</v>
      </c>
      <c r="D2" s="934"/>
      <c r="E2" s="934"/>
      <c r="F2" s="934"/>
      <c r="G2" s="934"/>
      <c r="H2" s="934"/>
      <c r="I2" s="934"/>
      <c r="J2" s="935"/>
      <c r="K2" s="974"/>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74"/>
      <c r="L4" s="930"/>
      <c r="M4" s="931"/>
      <c r="N4" s="93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976" t="s">
        <v>1029</v>
      </c>
      <c r="M30" s="793"/>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91" t="s">
        <v>1032</v>
      </c>
      <c r="J35" s="888"/>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951"/>
      <c r="D41" s="951"/>
      <c r="E41" s="44"/>
      <c r="F41" s="45"/>
      <c r="G41" s="45"/>
      <c r="H41" s="46"/>
      <c r="I41" s="42"/>
      <c r="J41" s="43"/>
      <c r="K41" s="288"/>
      <c r="L41" s="285"/>
      <c r="M41" s="410">
        <v>0.01</v>
      </c>
      <c r="N41" s="353">
        <f>N78*M41</f>
        <v>15.95850162690625</v>
      </c>
    </row>
    <row r="42" spans="1:14" ht="15" thickBot="1">
      <c r="B42" s="952"/>
      <c r="C42" s="953"/>
      <c r="D42" s="953"/>
      <c r="E42" s="953"/>
      <c r="F42" s="953"/>
      <c r="G42" s="953"/>
      <c r="H42" s="954"/>
      <c r="I42" s="875"/>
      <c r="J42" s="876"/>
      <c r="K42" s="47"/>
      <c r="L42" s="877"/>
      <c r="M42" s="955"/>
      <c r="N42" s="111"/>
    </row>
    <row r="43" spans="1:14" ht="15" thickBot="1">
      <c r="B43" s="816" t="s">
        <v>1037</v>
      </c>
      <c r="C43" s="817"/>
      <c r="D43" s="817"/>
      <c r="E43" s="817"/>
      <c r="F43" s="817"/>
      <c r="G43" s="817"/>
      <c r="H43" s="817"/>
      <c r="I43" s="817"/>
      <c r="J43" s="817"/>
      <c r="K43" s="817"/>
      <c r="L43" s="817"/>
      <c r="M43" s="818"/>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384850.54636099446</v>
      </c>
      <c r="N48" s="281">
        <f>K48*M48</f>
        <v>384850.54636099446</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384850.54636099446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B61" s="52"/>
      <c r="C61" s="326"/>
      <c r="D61" s="326"/>
      <c r="E61" s="326"/>
      <c r="F61" s="326"/>
      <c r="G61" s="326"/>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977"/>
      <c r="I71" s="79" t="s">
        <v>1048</v>
      </c>
      <c r="J71" s="81" t="s">
        <v>1494</v>
      </c>
      <c r="K71" s="80" t="s">
        <v>1050</v>
      </c>
      <c r="L71" s="857" t="s">
        <v>1034</v>
      </c>
      <c r="M71" s="970"/>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76"/>
      <c r="I77" s="132"/>
      <c r="J77" s="132"/>
      <c r="K77" s="132"/>
      <c r="L77" s="978"/>
      <c r="M77" s="878"/>
      <c r="N77" s="133"/>
    </row>
    <row r="78" spans="1:15" ht="15" thickBot="1">
      <c r="B78" s="905" t="s">
        <v>1037</v>
      </c>
      <c r="C78" s="859"/>
      <c r="D78" s="859"/>
      <c r="E78" s="859"/>
      <c r="F78" s="859"/>
      <c r="G78" s="859"/>
      <c r="H78" s="859"/>
      <c r="I78" s="859"/>
      <c r="J78" s="859"/>
      <c r="K78" s="859"/>
      <c r="L78" s="859"/>
      <c r="M78" s="860"/>
      <c r="N78" s="469">
        <f>SUM(N72:N77)</f>
        <v>1595.850162690625</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386462.35502531199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77292.471005062398</v>
      </c>
      <c r="M85" s="852"/>
      <c r="N85" s="57"/>
    </row>
    <row r="86" spans="1:14">
      <c r="B86" s="95" t="s">
        <v>1057</v>
      </c>
      <c r="C86" s="96"/>
      <c r="D86" s="96"/>
      <c r="E86" s="96"/>
      <c r="F86" s="96"/>
      <c r="G86" s="96"/>
      <c r="H86" s="96"/>
      <c r="I86" s="93"/>
      <c r="J86" s="94"/>
      <c r="K86" s="313">
        <v>0.05</v>
      </c>
      <c r="L86" s="851">
        <f>N80*K86</f>
        <v>19323.1177512656</v>
      </c>
      <c r="M86" s="852"/>
      <c r="N86" s="57"/>
    </row>
    <row r="87" spans="1:14" ht="15" thickBot="1">
      <c r="B87" s="97" t="s">
        <v>1058</v>
      </c>
      <c r="C87" s="98"/>
      <c r="D87" s="98"/>
      <c r="E87" s="98"/>
      <c r="F87" s="98"/>
      <c r="G87" s="98"/>
      <c r="H87" s="98"/>
      <c r="I87" s="99"/>
      <c r="J87" s="100"/>
      <c r="K87" s="314">
        <v>0.05</v>
      </c>
      <c r="L87" s="853">
        <f>N80*K87</f>
        <v>19323.1177512656</v>
      </c>
      <c r="M87" s="854"/>
      <c r="N87" s="57"/>
    </row>
    <row r="88" spans="1:14" ht="15" thickBot="1">
      <c r="B88" s="816" t="s">
        <v>1037</v>
      </c>
      <c r="C88" s="817"/>
      <c r="D88" s="817"/>
      <c r="E88" s="817"/>
      <c r="F88" s="817"/>
      <c r="G88" s="817"/>
      <c r="H88" s="817"/>
      <c r="I88" s="817"/>
      <c r="J88" s="817"/>
      <c r="K88" s="817"/>
      <c r="L88" s="817"/>
      <c r="M88" s="818"/>
      <c r="N88" s="58">
        <f>L85+L86+L87</f>
        <v>115938.7065075936</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502401.06153290556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N78*M41</f>
        <v>51.067205206099999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37053.606329591115</v>
      </c>
      <c r="N48" s="281">
        <f>K48*M48</f>
        <v>38906.286646070672</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38906.286646070672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B61" s="52"/>
      <c r="C61" s="326"/>
      <c r="D61" s="326"/>
      <c r="E61" s="326"/>
      <c r="F61" s="326"/>
      <c r="G61" s="326"/>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970"/>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51"/>
    </row>
    <row r="78" spans="1:15" ht="15" thickBot="1">
      <c r="B78" s="905" t="s">
        <v>1037</v>
      </c>
      <c r="C78" s="859"/>
      <c r="D78" s="859"/>
      <c r="E78" s="859"/>
      <c r="F78" s="859"/>
      <c r="G78" s="859"/>
      <c r="H78" s="859"/>
      <c r="I78" s="859"/>
      <c r="J78" s="859"/>
      <c r="K78" s="859"/>
      <c r="L78" s="859"/>
      <c r="M78" s="860"/>
      <c r="N78" s="310">
        <f>SUM(N72:N77)</f>
        <v>1021.344104122</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39978.697955398769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7995.7395910797541</v>
      </c>
      <c r="M85" s="852"/>
      <c r="N85" s="57"/>
    </row>
    <row r="86" spans="1:14">
      <c r="B86" s="95" t="s">
        <v>1057</v>
      </c>
      <c r="C86" s="96"/>
      <c r="D86" s="96"/>
      <c r="E86" s="96"/>
      <c r="F86" s="96"/>
      <c r="G86" s="96"/>
      <c r="H86" s="96"/>
      <c r="I86" s="93"/>
      <c r="J86" s="94"/>
      <c r="K86" s="313">
        <v>0.05</v>
      </c>
      <c r="L86" s="851">
        <f>N80*K86</f>
        <v>1998.9348977699385</v>
      </c>
      <c r="M86" s="852"/>
      <c r="N86" s="57"/>
    </row>
    <row r="87" spans="1:14" ht="15" thickBot="1">
      <c r="B87" s="97" t="s">
        <v>1058</v>
      </c>
      <c r="C87" s="98"/>
      <c r="D87" s="98"/>
      <c r="E87" s="98"/>
      <c r="F87" s="98"/>
      <c r="G87" s="98"/>
      <c r="H87" s="98"/>
      <c r="I87" s="99"/>
      <c r="J87" s="100"/>
      <c r="K87" s="314">
        <v>0.05</v>
      </c>
      <c r="L87" s="853">
        <f>N80*K87</f>
        <v>1998.9348977699385</v>
      </c>
      <c r="M87" s="854"/>
      <c r="N87" s="57"/>
    </row>
    <row r="88" spans="1:14" ht="15" thickBot="1">
      <c r="B88" s="816" t="s">
        <v>1037</v>
      </c>
      <c r="C88" s="817"/>
      <c r="D88" s="817"/>
      <c r="E88" s="817"/>
      <c r="F88" s="817"/>
      <c r="G88" s="817"/>
      <c r="H88" s="817"/>
      <c r="I88" s="817"/>
      <c r="J88" s="817"/>
      <c r="K88" s="817"/>
      <c r="L88" s="817"/>
      <c r="M88" s="818"/>
      <c r="N88" s="58">
        <f>L85+L86+L87</f>
        <v>11993.609386619632</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51972.307342018401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190</v>
      </c>
      <c r="B36" s="865" t="str">
        <f>VLOOKUP(A36,EQUIPOS!A6:D154,3,FALSE)</f>
        <v>Diferencial de 3 ton</v>
      </c>
      <c r="C36" s="866"/>
      <c r="D36" s="866"/>
      <c r="E36" s="866"/>
      <c r="F36" s="866"/>
      <c r="G36" s="866"/>
      <c r="H36" s="867"/>
      <c r="I36" s="276"/>
      <c r="J36" s="277"/>
      <c r="K36" s="278">
        <f>VLOOKUP(A36,EQUIPOS!A6:D163,4,FALSE)</f>
        <v>5095.7937179585106</v>
      </c>
      <c r="L36" s="279"/>
      <c r="M36" s="345">
        <v>40</v>
      </c>
      <c r="N36" s="281">
        <f>K36/M36</f>
        <v>127.39484294896276</v>
      </c>
    </row>
    <row r="37" spans="1:14">
      <c r="A37" s="119" t="s">
        <v>195</v>
      </c>
      <c r="B37" s="865" t="str">
        <f>VLOOKUP(A37,EQUIPOS!A7:D154,3,FALSE)</f>
        <v xml:space="preserve">Equipo de oxicorte, Capacidad de corte: hasta 6´´ (152mm) </v>
      </c>
      <c r="C37" s="866"/>
      <c r="D37" s="866"/>
      <c r="E37" s="866"/>
      <c r="F37" s="866"/>
      <c r="G37" s="866"/>
      <c r="H37" s="867"/>
      <c r="I37" s="430"/>
      <c r="J37" s="431"/>
      <c r="K37" s="278">
        <f>VLOOKUP(A37,EQUIPOS!A7:D164,4,FALSE)</f>
        <v>9080.6667431704154</v>
      </c>
      <c r="L37" s="344"/>
      <c r="M37" s="345">
        <v>40</v>
      </c>
      <c r="N37" s="281">
        <f t="shared" ref="N37:N43" si="0">K37/M37</f>
        <v>227.0166685792604</v>
      </c>
    </row>
    <row r="38" spans="1:14">
      <c r="A38" s="119" t="s">
        <v>204</v>
      </c>
      <c r="B38" s="865" t="str">
        <f>VLOOKUP(A38,EQUIPOS!A8:D154,3,FALSE)</f>
        <v xml:space="preserve">Equipo de soldadura 250 AMP
</v>
      </c>
      <c r="C38" s="866"/>
      <c r="D38" s="866"/>
      <c r="E38" s="866"/>
      <c r="F38" s="866"/>
      <c r="G38" s="866"/>
      <c r="H38" s="867"/>
      <c r="I38" s="430"/>
      <c r="J38" s="431"/>
      <c r="K38" s="278">
        <f>VLOOKUP(A38,EQUIPOS!A8:D165,4,FALSE)</f>
        <v>9047.3900052722747</v>
      </c>
      <c r="L38" s="344"/>
      <c r="M38" s="345">
        <v>40</v>
      </c>
      <c r="N38" s="281">
        <f t="shared" si="0"/>
        <v>226.18475013180688</v>
      </c>
    </row>
    <row r="39" spans="1:14">
      <c r="A39" s="119" t="s">
        <v>208</v>
      </c>
      <c r="B39" s="865" t="str">
        <f>VLOOKUP(A39,EQUIPOS!A9:D154,3,FALSE)</f>
        <v>Equipo de soldadura 400</v>
      </c>
      <c r="C39" s="866"/>
      <c r="D39" s="866"/>
      <c r="E39" s="866"/>
      <c r="F39" s="866"/>
      <c r="G39" s="866"/>
      <c r="H39" s="867"/>
      <c r="I39" s="430"/>
      <c r="J39" s="431"/>
      <c r="K39" s="278">
        <f>VLOOKUP(A39,EQUIPOS!A9:D166,4,FALSE)</f>
        <v>10026.111973389376</v>
      </c>
      <c r="L39" s="344"/>
      <c r="M39" s="345">
        <v>40</v>
      </c>
      <c r="N39" s="281">
        <f t="shared" si="0"/>
        <v>250.6527993347344</v>
      </c>
    </row>
    <row r="40" spans="1:14">
      <c r="A40" s="119" t="s">
        <v>210</v>
      </c>
      <c r="B40" s="865" t="str">
        <f>VLOOKUP(A40,EQUIPOS!A10:D154,3,FALSE)</f>
        <v>Equipo de soldadura 600</v>
      </c>
      <c r="C40" s="866"/>
      <c r="D40" s="866"/>
      <c r="E40" s="866"/>
      <c r="F40" s="866"/>
      <c r="G40" s="866"/>
      <c r="H40" s="867"/>
      <c r="I40" s="430"/>
      <c r="J40" s="431"/>
      <c r="K40" s="278">
        <f>VLOOKUP(A40,EQUIPOS!A10:D167,4,FALSE)</f>
        <v>11579.896119369992</v>
      </c>
      <c r="L40" s="344"/>
      <c r="M40" s="345">
        <v>40</v>
      </c>
      <c r="N40" s="281">
        <f t="shared" si="0"/>
        <v>289.49740298424979</v>
      </c>
    </row>
    <row r="41" spans="1:14">
      <c r="A41" s="119" t="s">
        <v>202</v>
      </c>
      <c r="B41" s="865" t="str">
        <f>VLOOKUP(A41,EQUIPOS!A11:D155,3,FALSE)</f>
        <v xml:space="preserve">Equipo de rayos X y/o ultrasonido
</v>
      </c>
      <c r="C41" s="866"/>
      <c r="D41" s="866"/>
      <c r="E41" s="866"/>
      <c r="F41" s="866"/>
      <c r="G41" s="866"/>
      <c r="H41" s="867"/>
      <c r="I41" s="430"/>
      <c r="J41" s="431"/>
      <c r="K41" s="278">
        <f>VLOOKUP(A41,EQUIPOS!A11:D168,4,FALSE)</f>
        <v>57371.782648023407</v>
      </c>
      <c r="L41" s="344"/>
      <c r="M41" s="345">
        <v>4000</v>
      </c>
      <c r="N41" s="281">
        <f t="shared" si="0"/>
        <v>14.342945662005851</v>
      </c>
    </row>
    <row r="42" spans="1:14">
      <c r="A42" s="119" t="s">
        <v>294</v>
      </c>
      <c r="B42" s="865" t="str">
        <f>VLOOKUP(A42,EQUIPOS!A12:D156,3,FALSE)</f>
        <v>Puente grúa</v>
      </c>
      <c r="C42" s="866"/>
      <c r="D42" s="866"/>
      <c r="E42" s="866"/>
      <c r="F42" s="866"/>
      <c r="G42" s="866"/>
      <c r="H42" s="867"/>
      <c r="I42" s="430"/>
      <c r="J42" s="431"/>
      <c r="K42" s="278">
        <f>VLOOKUP(A42,EQUIPOS!A12:D169,4,FALSE)</f>
        <v>496259.10558108555</v>
      </c>
      <c r="L42" s="344"/>
      <c r="M42" s="345">
        <v>40000</v>
      </c>
      <c r="N42" s="281">
        <f t="shared" si="0"/>
        <v>12.406477639527139</v>
      </c>
    </row>
    <row r="43" spans="1:14">
      <c r="A43" s="119" t="s">
        <v>334</v>
      </c>
      <c r="B43" s="865" t="str">
        <f>VLOOKUP(A43,EQUIPOS!A13:D157,3,FALSE)</f>
        <v>Taladro industrial</v>
      </c>
      <c r="C43" s="866"/>
      <c r="D43" s="866"/>
      <c r="E43" s="866"/>
      <c r="F43" s="866"/>
      <c r="G43" s="866"/>
      <c r="H43" s="867"/>
      <c r="I43" s="430"/>
      <c r="J43" s="431"/>
      <c r="K43" s="278">
        <f>VLOOKUP(A43,EQUIPOS!A13:D170,4,FALSE)</f>
        <v>3030.4808281325054</v>
      </c>
      <c r="L43" s="344"/>
      <c r="M43" s="345">
        <v>40</v>
      </c>
      <c r="N43" s="281">
        <f t="shared" si="0"/>
        <v>75.762020703312629</v>
      </c>
    </row>
    <row r="44" spans="1:14">
      <c r="B44" s="865"/>
      <c r="C44" s="866"/>
      <c r="D44" s="866"/>
      <c r="E44" s="866"/>
      <c r="F44" s="866"/>
      <c r="G44" s="866"/>
      <c r="H44" s="867"/>
      <c r="I44" s="42"/>
      <c r="J44" s="43"/>
      <c r="K44" s="278"/>
      <c r="L44" s="285"/>
      <c r="M44" s="345"/>
      <c r="N44" s="281"/>
    </row>
    <row r="45" spans="1:14">
      <c r="B45" s="329"/>
      <c r="C45" s="330"/>
      <c r="D45" s="330"/>
      <c r="E45" s="330"/>
      <c r="F45" s="332"/>
      <c r="G45" s="332"/>
      <c r="H45" s="131"/>
      <c r="I45" s="42"/>
      <c r="J45" s="43"/>
      <c r="K45" s="278"/>
      <c r="L45" s="285"/>
      <c r="M45" s="286"/>
      <c r="N45" s="282"/>
    </row>
    <row r="46" spans="1:14">
      <c r="B46" s="873" t="s">
        <v>1036</v>
      </c>
      <c r="C46" s="874"/>
      <c r="D46" s="874"/>
      <c r="E46" s="44"/>
      <c r="F46" s="45"/>
      <c r="G46" s="45"/>
      <c r="H46" s="46"/>
      <c r="I46" s="42"/>
      <c r="J46" s="43"/>
      <c r="K46" s="288"/>
      <c r="L46" s="285"/>
      <c r="M46" s="410">
        <v>0.1</v>
      </c>
      <c r="N46" s="353">
        <f>N83*M46</f>
        <v>316.77546014452503</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SUM(N36:N46)</f>
        <v>1540.0333681283846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22007.773329392166</v>
      </c>
      <c r="N53" s="281">
        <f t="shared" ref="N53:N58" si="1">K53*M53</f>
        <v>110.03886664696084</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3561.8538093194729</v>
      </c>
      <c r="N54" s="281">
        <f t="shared" si="1"/>
        <v>17.809269046597365</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9795.276317637703</v>
      </c>
      <c r="N55" s="281">
        <f t="shared" si="1"/>
        <v>48.976381588188517</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9053.9010245536047</v>
      </c>
      <c r="N56" s="281">
        <f t="shared" si="1"/>
        <v>90.539010245536048</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12414.080575088321</v>
      </c>
      <c r="N57" s="281">
        <f t="shared" si="1"/>
        <v>124.14080575088322</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2406.4130081481617</v>
      </c>
      <c r="N58" s="281">
        <f t="shared" si="1"/>
        <v>2406.4130081481617</v>
      </c>
    </row>
    <row r="59" spans="1:14">
      <c r="A59" s="167"/>
      <c r="B59" s="49"/>
      <c r="C59" s="434"/>
      <c r="D59" s="434"/>
      <c r="E59" s="434"/>
      <c r="F59" s="434"/>
      <c r="G59" s="434"/>
      <c r="H59" s="434"/>
      <c r="I59" s="434"/>
      <c r="J59" s="320"/>
      <c r="K59" s="406"/>
      <c r="L59" s="430"/>
      <c r="M59" s="411"/>
      <c r="N59" s="281"/>
    </row>
    <row r="60" spans="1:14" ht="15" thickBot="1">
      <c r="B60" s="49"/>
      <c r="C60" s="319"/>
      <c r="D60" s="319"/>
      <c r="E60" s="319"/>
      <c r="F60" s="319"/>
      <c r="G60" s="319"/>
      <c r="H60" s="319"/>
      <c r="I60" s="319"/>
      <c r="J60" s="444"/>
      <c r="K60" s="132"/>
      <c r="L60" s="334"/>
      <c r="M60" s="411"/>
      <c r="N60" s="281"/>
    </row>
    <row r="61" spans="1:14" ht="15" thickBot="1">
      <c r="B61" s="816" t="s">
        <v>1037</v>
      </c>
      <c r="C61" s="817"/>
      <c r="D61" s="817"/>
      <c r="E61" s="817"/>
      <c r="F61" s="817"/>
      <c r="G61" s="817"/>
      <c r="H61" s="817"/>
      <c r="I61" s="817"/>
      <c r="J61" s="817"/>
      <c r="K61" s="817"/>
      <c r="L61" s="817"/>
      <c r="M61" s="818"/>
      <c r="N61" s="403">
        <f>SUM(N53:N60)</f>
        <v>2797.9173414263278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2" t="s">
        <v>1045</v>
      </c>
      <c r="M65" s="881"/>
      <c r="N65" s="82" t="s">
        <v>1035</v>
      </c>
    </row>
    <row r="66" spans="1:15">
      <c r="B66" s="52"/>
      <c r="C66" s="326"/>
      <c r="D66" s="326"/>
      <c r="E66" s="326"/>
      <c r="F66" s="326"/>
      <c r="G66" s="326"/>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320"/>
      <c r="I68" s="288"/>
      <c r="J68" s="295"/>
      <c r="K68" s="288"/>
      <c r="L68" s="903"/>
      <c r="M68" s="904"/>
      <c r="N68" s="296"/>
    </row>
    <row r="69" spans="1:15">
      <c r="B69" s="52"/>
      <c r="C69" s="53"/>
      <c r="D69" s="53"/>
      <c r="E69" s="53"/>
      <c r="F69" s="53"/>
      <c r="G69" s="53"/>
      <c r="H69" s="320"/>
      <c r="I69" s="288"/>
      <c r="J69" s="295"/>
      <c r="K69" s="288"/>
      <c r="L69" s="903"/>
      <c r="M69" s="904"/>
      <c r="N69" s="296"/>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94"/>
      <c r="M71" s="895"/>
      <c r="N71" s="133"/>
    </row>
    <row r="72" spans="1:15" ht="15" thickBot="1">
      <c r="B72" s="905" t="s">
        <v>1037</v>
      </c>
      <c r="C72" s="859"/>
      <c r="D72" s="859"/>
      <c r="E72" s="859"/>
      <c r="F72" s="859"/>
      <c r="G72" s="859"/>
      <c r="H72" s="859"/>
      <c r="I72" s="859"/>
      <c r="J72" s="859"/>
      <c r="K72" s="859"/>
      <c r="L72" s="859"/>
      <c r="M72" s="860"/>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5" t="s">
        <v>1047</v>
      </c>
      <c r="C76" s="856"/>
      <c r="D76" s="856"/>
      <c r="E76" s="856"/>
      <c r="F76" s="856"/>
      <c r="G76" s="856"/>
      <c r="H76" s="856"/>
      <c r="I76" s="79" t="s">
        <v>1048</v>
      </c>
      <c r="J76" s="81" t="s">
        <v>1494</v>
      </c>
      <c r="K76" s="80" t="s">
        <v>1050</v>
      </c>
      <c r="L76" s="857" t="s">
        <v>1034</v>
      </c>
      <c r="M76" s="858"/>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 thickBot="1">
      <c r="A82" t="s">
        <v>1759</v>
      </c>
      <c r="B82" s="892" t="str">
        <f>VLOOKUP(A82,'MANO DE OBRA'!A12:D73,3,FALSE)</f>
        <v>Dibujante 2</v>
      </c>
      <c r="C82" s="893" t="e">
        <f>VLOOKUP(B82,'MANO DE OBRA'!B12:E73,3,FALSE)</f>
        <v>#N/A</v>
      </c>
      <c r="D82" s="893" t="e">
        <f>VLOOKUP(C82,'MANO DE OBRA'!C12:F73,3,FALSE)</f>
        <v>#N/A</v>
      </c>
      <c r="E82" s="893" t="e">
        <f>VLOOKUP(D82,'MANO DE OBRA'!D12:G73,3,FALSE)</f>
        <v>#N/A</v>
      </c>
      <c r="F82" s="893" t="e">
        <f>VLOOKUP(E82,'MANO DE OBRA'!E12:H73,3,FALSE)</f>
        <v>#N/A</v>
      </c>
      <c r="G82" s="893" t="e">
        <f>VLOOKUP(F82,'MANO DE OBRA'!F12:I73,3,FALSE)</f>
        <v>#N/A</v>
      </c>
      <c r="H82" s="893"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 thickBot="1">
      <c r="B83" s="905" t="s">
        <v>1037</v>
      </c>
      <c r="C83" s="859"/>
      <c r="D83" s="859"/>
      <c r="E83" s="859"/>
      <c r="F83" s="859"/>
      <c r="G83" s="859"/>
      <c r="H83" s="859"/>
      <c r="I83" s="859"/>
      <c r="J83" s="859"/>
      <c r="K83" s="859"/>
      <c r="L83" s="859"/>
      <c r="M83" s="860"/>
      <c r="N83" s="469">
        <f>SUM(N77:N82)</f>
        <v>3167.75460144525</v>
      </c>
    </row>
    <row r="84" spans="1:14" ht="15" thickBot="1">
      <c r="B84" s="39"/>
      <c r="C84" s="40"/>
      <c r="D84" s="40"/>
      <c r="E84" s="40"/>
      <c r="F84" s="40"/>
      <c r="G84" s="40"/>
      <c r="H84" s="40"/>
      <c r="I84" s="40"/>
      <c r="J84" s="40"/>
      <c r="K84" s="40"/>
      <c r="L84" s="40"/>
      <c r="M84" s="40"/>
      <c r="N84" s="41"/>
    </row>
    <row r="85" spans="1:14" ht="15" thickBot="1">
      <c r="B85" s="816" t="s">
        <v>1051</v>
      </c>
      <c r="C85" s="817"/>
      <c r="D85" s="817"/>
      <c r="E85" s="817"/>
      <c r="F85" s="817"/>
      <c r="G85" s="817"/>
      <c r="H85" s="817"/>
      <c r="I85" s="817"/>
      <c r="J85" s="817"/>
      <c r="K85" s="817"/>
      <c r="L85" s="817"/>
      <c r="M85" s="818"/>
      <c r="N85" s="105">
        <f>N48+N61+N72+N83</f>
        <v>7505.7053109999624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1" t="s">
        <v>1053</v>
      </c>
      <c r="C89" s="862"/>
      <c r="D89" s="862"/>
      <c r="E89" s="862"/>
      <c r="F89" s="862"/>
      <c r="G89" s="862"/>
      <c r="H89" s="862"/>
      <c r="I89" s="323"/>
      <c r="J89" s="343"/>
      <c r="K89" s="311" t="s">
        <v>1054</v>
      </c>
      <c r="L89" s="863" t="s">
        <v>1055</v>
      </c>
      <c r="M89" s="864"/>
      <c r="N89" s="312"/>
    </row>
    <row r="90" spans="1:14">
      <c r="B90" s="849" t="s">
        <v>1056</v>
      </c>
      <c r="C90" s="850"/>
      <c r="D90" s="850"/>
      <c r="E90" s="850"/>
      <c r="F90" s="850"/>
      <c r="G90" s="850"/>
      <c r="H90" s="850"/>
      <c r="I90" s="93"/>
      <c r="J90" s="94"/>
      <c r="K90" s="313">
        <v>0.2</v>
      </c>
      <c r="L90" s="851">
        <f>N85*K90</f>
        <v>1501.1410621999926</v>
      </c>
      <c r="M90" s="852"/>
      <c r="N90" s="57"/>
    </row>
    <row r="91" spans="1:14">
      <c r="B91" s="95" t="s">
        <v>1057</v>
      </c>
      <c r="C91" s="96"/>
      <c r="D91" s="96"/>
      <c r="E91" s="96"/>
      <c r="F91" s="96"/>
      <c r="G91" s="96"/>
      <c r="H91" s="96"/>
      <c r="I91" s="93"/>
      <c r="J91" s="94"/>
      <c r="K91" s="313">
        <v>0.05</v>
      </c>
      <c r="L91" s="851">
        <f>N85*K91</f>
        <v>375.28526554999814</v>
      </c>
      <c r="M91" s="852"/>
      <c r="N91" s="57"/>
    </row>
    <row r="92" spans="1:14" ht="15" thickBot="1">
      <c r="B92" s="97" t="s">
        <v>1058</v>
      </c>
      <c r="C92" s="98"/>
      <c r="D92" s="98"/>
      <c r="E92" s="98"/>
      <c r="F92" s="98"/>
      <c r="G92" s="98"/>
      <c r="H92" s="98"/>
      <c r="I92" s="99"/>
      <c r="J92" s="100"/>
      <c r="K92" s="314">
        <v>0.05</v>
      </c>
      <c r="L92" s="853">
        <f>N85*K92</f>
        <v>375.28526554999814</v>
      </c>
      <c r="M92" s="854"/>
      <c r="N92" s="57"/>
    </row>
    <row r="93" spans="1:14" ht="15" thickBot="1">
      <c r="B93" s="816" t="s">
        <v>1037</v>
      </c>
      <c r="C93" s="817"/>
      <c r="D93" s="817"/>
      <c r="E93" s="817"/>
      <c r="F93" s="817"/>
      <c r="G93" s="817"/>
      <c r="H93" s="817"/>
      <c r="I93" s="817"/>
      <c r="J93" s="817"/>
      <c r="K93" s="817"/>
      <c r="L93" s="817"/>
      <c r="M93" s="818"/>
      <c r="N93" s="58">
        <f>L90+L91+L92</f>
        <v>2251.7115932999891</v>
      </c>
    </row>
    <row r="94" spans="1:14" ht="15" thickBot="1">
      <c r="B94" s="39"/>
      <c r="C94" s="40"/>
      <c r="D94" s="40"/>
      <c r="E94" s="40"/>
      <c r="F94" s="40"/>
      <c r="G94" s="40"/>
      <c r="H94" s="40"/>
      <c r="I94" s="40"/>
      <c r="J94" s="40"/>
      <c r="K94" s="40"/>
      <c r="L94" s="40"/>
      <c r="M94" s="40"/>
      <c r="N94" s="41"/>
    </row>
    <row r="95" spans="1:14" ht="15" thickBot="1">
      <c r="A95" t="s">
        <v>2122</v>
      </c>
      <c r="B95" s="816" t="s">
        <v>1059</v>
      </c>
      <c r="C95" s="817"/>
      <c r="D95" s="817"/>
      <c r="E95" s="817"/>
      <c r="F95" s="817"/>
      <c r="G95" s="817"/>
      <c r="H95" s="817"/>
      <c r="I95" s="817"/>
      <c r="J95" s="817"/>
      <c r="K95" s="817"/>
      <c r="L95" s="817"/>
      <c r="M95" s="818"/>
      <c r="N95" s="196">
        <f>N85+N93</f>
        <v>9757.4169042999511</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0" t="s">
        <v>2324</v>
      </c>
      <c r="C112" s="961"/>
      <c r="D112" s="961"/>
      <c r="E112" s="961"/>
      <c r="F112" s="961"/>
      <c r="G112" s="961"/>
      <c r="H112" s="961"/>
      <c r="I112" s="961"/>
      <c r="J112" s="961"/>
      <c r="K112" s="961"/>
      <c r="L112" s="961"/>
      <c r="M112" s="961"/>
      <c r="N112" s="962"/>
    </row>
    <row r="113" spans="2:14" ht="15" customHeight="1">
      <c r="B113" s="960"/>
      <c r="C113" s="961"/>
      <c r="D113" s="961"/>
      <c r="E113" s="961"/>
      <c r="F113" s="961"/>
      <c r="G113" s="961"/>
      <c r="H113" s="961"/>
      <c r="I113" s="961"/>
      <c r="J113" s="961"/>
      <c r="K113" s="961"/>
      <c r="L113" s="961"/>
      <c r="M113" s="961"/>
      <c r="N113" s="962"/>
    </row>
    <row r="114" spans="2:14" ht="30" customHeight="1">
      <c r="B114" s="963" t="s">
        <v>2325</v>
      </c>
      <c r="C114" s="964"/>
      <c r="D114" s="964"/>
      <c r="E114" s="964"/>
      <c r="F114" s="964"/>
      <c r="G114" s="964"/>
      <c r="H114" s="964"/>
      <c r="I114" s="964"/>
      <c r="J114" s="964"/>
      <c r="K114" s="964"/>
      <c r="L114" s="964"/>
      <c r="M114" s="964"/>
      <c r="N114" s="965"/>
    </row>
    <row r="115" spans="2:14">
      <c r="B115" s="963"/>
      <c r="C115" s="964"/>
      <c r="D115" s="964"/>
      <c r="E115" s="964"/>
      <c r="F115" s="964"/>
      <c r="G115" s="964"/>
      <c r="H115" s="964"/>
      <c r="I115" s="964"/>
      <c r="J115" s="964"/>
      <c r="K115" s="964"/>
      <c r="L115" s="964"/>
      <c r="M115" s="964"/>
      <c r="N115" s="965"/>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6"/>
      <c r="K125" s="966"/>
      <c r="L125" s="966"/>
      <c r="M125" s="966"/>
      <c r="N125" s="967"/>
    </row>
    <row r="126" spans="2:14" ht="15" thickBot="1">
      <c r="B126" s="428" t="s">
        <v>2327</v>
      </c>
      <c r="C126" s="429"/>
      <c r="D126" s="429"/>
      <c r="E126" s="268"/>
      <c r="F126" s="268"/>
      <c r="G126" s="268"/>
      <c r="H126" s="268"/>
      <c r="I126" s="268"/>
      <c r="J126" s="968"/>
      <c r="K126" s="968"/>
      <c r="L126" s="968"/>
      <c r="M126" s="968"/>
      <c r="N126" s="969"/>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190</v>
      </c>
      <c r="B36" s="865" t="str">
        <f>VLOOKUP(A36,EQUIPOS!A6:D154,3,FALSE)</f>
        <v>Diferencial de 3 ton</v>
      </c>
      <c r="C36" s="866"/>
      <c r="D36" s="866"/>
      <c r="E36" s="866"/>
      <c r="F36" s="866"/>
      <c r="G36" s="866"/>
      <c r="H36" s="867"/>
      <c r="I36" s="276"/>
      <c r="J36" s="277"/>
      <c r="K36" s="278">
        <f>VLOOKUP(A36,EQUIPOS!A6:D163,4,FALSE)</f>
        <v>5095.7937179585106</v>
      </c>
      <c r="L36" s="279"/>
      <c r="M36" s="345">
        <v>40</v>
      </c>
      <c r="N36" s="281">
        <f t="shared" ref="N36:N41" si="0">K36/M36</f>
        <v>127.39484294896276</v>
      </c>
    </row>
    <row r="37" spans="1:14">
      <c r="A37" s="119" t="s">
        <v>334</v>
      </c>
      <c r="B37" s="865" t="str">
        <f>VLOOKUP(A37,EQUIPOS!A7:D154,3,FALSE)</f>
        <v>Taladro industrial</v>
      </c>
      <c r="C37" s="866"/>
      <c r="D37" s="866"/>
      <c r="E37" s="866"/>
      <c r="F37" s="866"/>
      <c r="G37" s="866"/>
      <c r="H37" s="867"/>
      <c r="I37" s="430"/>
      <c r="J37" s="431"/>
      <c r="K37" s="278">
        <f>VLOOKUP(A37,EQUIPOS!A7:D164,4,FALSE)</f>
        <v>3030.4808281325054</v>
      </c>
      <c r="L37" s="344"/>
      <c r="M37" s="345">
        <v>40</v>
      </c>
      <c r="N37" s="281">
        <f t="shared" si="0"/>
        <v>75.762020703312629</v>
      </c>
    </row>
    <row r="38" spans="1:14">
      <c r="A38" s="119" t="s">
        <v>195</v>
      </c>
      <c r="B38" s="865" t="str">
        <f>VLOOKUP(A38,EQUIPOS!A8:D154,3,FALSE)</f>
        <v xml:space="preserve">Equipo de oxicorte, Capacidad de corte: hasta 6´´ (152mm) </v>
      </c>
      <c r="C38" s="866"/>
      <c r="D38" s="866"/>
      <c r="E38" s="866"/>
      <c r="F38" s="866"/>
      <c r="G38" s="866"/>
      <c r="H38" s="867"/>
      <c r="I38" s="430"/>
      <c r="J38" s="431"/>
      <c r="K38" s="278">
        <f>VLOOKUP(A38,EQUIPOS!A8:D165,4,FALSE)</f>
        <v>9080.6667431704154</v>
      </c>
      <c r="L38" s="344"/>
      <c r="M38" s="345">
        <v>40</v>
      </c>
      <c r="N38" s="281">
        <f t="shared" si="0"/>
        <v>227.0166685792604</v>
      </c>
    </row>
    <row r="39" spans="1:14">
      <c r="A39" s="119" t="s">
        <v>204</v>
      </c>
      <c r="B39" s="865" t="str">
        <f>VLOOKUP(A39,EQUIPOS!A9:D154,3,FALSE)</f>
        <v xml:space="preserve">Equipo de soldadura 250 AMP
</v>
      </c>
      <c r="C39" s="866"/>
      <c r="D39" s="866"/>
      <c r="E39" s="866"/>
      <c r="F39" s="866"/>
      <c r="G39" s="866"/>
      <c r="H39" s="867"/>
      <c r="I39" s="430"/>
      <c r="J39" s="431"/>
      <c r="K39" s="278">
        <f>VLOOKUP(A39,EQUIPOS!A9:D166,4,FALSE)</f>
        <v>9047.3900052722747</v>
      </c>
      <c r="L39" s="344"/>
      <c r="M39" s="345">
        <v>40</v>
      </c>
      <c r="N39" s="281">
        <f t="shared" si="0"/>
        <v>226.18475013180688</v>
      </c>
    </row>
    <row r="40" spans="1:14">
      <c r="A40" s="119" t="s">
        <v>208</v>
      </c>
      <c r="B40" s="865" t="str">
        <f>VLOOKUP(A40,EQUIPOS!A10:D154,3,FALSE)</f>
        <v>Equipo de soldadura 400</v>
      </c>
      <c r="C40" s="866"/>
      <c r="D40" s="866"/>
      <c r="E40" s="866"/>
      <c r="F40" s="866"/>
      <c r="G40" s="866"/>
      <c r="H40" s="867"/>
      <c r="I40" s="430"/>
      <c r="J40" s="431"/>
      <c r="K40" s="278">
        <f>VLOOKUP(A40,EQUIPOS!A10:D167,4,FALSE)</f>
        <v>10026.111973389376</v>
      </c>
      <c r="L40" s="344"/>
      <c r="M40" s="345">
        <v>40</v>
      </c>
      <c r="N40" s="281">
        <f t="shared" si="0"/>
        <v>250.6527993347344</v>
      </c>
    </row>
    <row r="41" spans="1:14">
      <c r="A41" s="119" t="s">
        <v>210</v>
      </c>
      <c r="B41" s="865" t="str">
        <f>VLOOKUP(A41,EQUIPOS!A11:D155,3,FALSE)</f>
        <v>Equipo de soldadura 600</v>
      </c>
      <c r="C41" s="866"/>
      <c r="D41" s="866"/>
      <c r="E41" s="866"/>
      <c r="F41" s="866"/>
      <c r="G41" s="866"/>
      <c r="H41" s="867"/>
      <c r="I41" s="430"/>
      <c r="J41" s="431"/>
      <c r="K41" s="278">
        <f>VLOOKUP(A41,EQUIPOS!A11:D168,4,FALSE)</f>
        <v>11579.896119369992</v>
      </c>
      <c r="L41" s="344"/>
      <c r="M41" s="345">
        <v>40</v>
      </c>
      <c r="N41" s="281">
        <f t="shared" si="0"/>
        <v>289.49740298424979</v>
      </c>
    </row>
    <row r="42" spans="1:14">
      <c r="B42" s="865"/>
      <c r="C42" s="866"/>
      <c r="D42" s="866"/>
      <c r="E42" s="866"/>
      <c r="F42" s="866"/>
      <c r="G42" s="866"/>
      <c r="H42" s="867"/>
      <c r="I42" s="42"/>
      <c r="J42" s="43"/>
      <c r="K42" s="278"/>
      <c r="L42" s="285"/>
      <c r="M42" s="345"/>
      <c r="N42" s="281"/>
    </row>
    <row r="43" spans="1:14">
      <c r="B43" s="329"/>
      <c r="C43" s="330"/>
      <c r="D43" s="330"/>
      <c r="E43" s="330"/>
      <c r="F43" s="332"/>
      <c r="G43" s="332"/>
      <c r="H43" s="131"/>
      <c r="I43" s="42"/>
      <c r="J43" s="43"/>
      <c r="K43" s="278"/>
      <c r="L43" s="285"/>
      <c r="M43" s="286"/>
      <c r="N43" s="282"/>
    </row>
    <row r="44" spans="1:14">
      <c r="B44" s="873" t="s">
        <v>1036</v>
      </c>
      <c r="C44" s="874"/>
      <c r="D44" s="874"/>
      <c r="E44" s="44"/>
      <c r="F44" s="45"/>
      <c r="G44" s="45"/>
      <c r="H44" s="46"/>
      <c r="I44" s="42"/>
      <c r="J44" s="43"/>
      <c r="K44" s="288"/>
      <c r="L44" s="285"/>
      <c r="M44" s="410">
        <v>0.05</v>
      </c>
      <c r="N44" s="353">
        <f>N81*M44</f>
        <v>96.149573727328132</v>
      </c>
    </row>
    <row r="45" spans="1:14" ht="15" thickBot="1">
      <c r="B45" s="865"/>
      <c r="C45" s="866"/>
      <c r="D45" s="866"/>
      <c r="E45" s="866"/>
      <c r="F45" s="866"/>
      <c r="G45" s="866"/>
      <c r="H45" s="867"/>
      <c r="I45" s="875"/>
      <c r="J45" s="876"/>
      <c r="K45" s="47"/>
      <c r="L45" s="877"/>
      <c r="M45" s="878"/>
      <c r="N45" s="111"/>
    </row>
    <row r="46" spans="1:14" ht="15" thickBot="1">
      <c r="B46" s="816" t="s">
        <v>1037</v>
      </c>
      <c r="C46" s="817"/>
      <c r="D46" s="817"/>
      <c r="E46" s="817"/>
      <c r="F46" s="817"/>
      <c r="G46" s="817"/>
      <c r="H46" s="817"/>
      <c r="I46" s="817"/>
      <c r="J46" s="817"/>
      <c r="K46" s="817"/>
      <c r="L46" s="817"/>
      <c r="M46" s="818"/>
      <c r="N46" s="403">
        <f>SUM(N36:N44)</f>
        <v>1292.6580584096548</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1" t="s">
        <v>1028</v>
      </c>
      <c r="C50" s="862"/>
      <c r="D50" s="862"/>
      <c r="E50" s="862"/>
      <c r="F50" s="862"/>
      <c r="G50" s="862"/>
      <c r="H50" s="862"/>
      <c r="I50" s="896"/>
      <c r="J50" s="324" t="s">
        <v>1029</v>
      </c>
      <c r="K50" s="91" t="s">
        <v>1030</v>
      </c>
      <c r="L50" s="897" t="s">
        <v>1039</v>
      </c>
      <c r="M50" s="896"/>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22007.773329392166</v>
      </c>
      <c r="N51" s="281">
        <f t="shared" ref="N51:N56" si="1">K51*M51</f>
        <v>110.03886664696084</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3561.8538093194729</v>
      </c>
      <c r="N52" s="281">
        <f t="shared" si="1"/>
        <v>17.809269046597365</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9795.276317637703</v>
      </c>
      <c r="N53" s="281">
        <f t="shared" si="1"/>
        <v>48.976381588188517</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9053.9010245536047</v>
      </c>
      <c r="N54" s="281">
        <f t="shared" si="1"/>
        <v>90.539010245536048</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12414.080575088321</v>
      </c>
      <c r="N55" s="281">
        <f t="shared" si="1"/>
        <v>124.14080575088322</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2406.4130081481617</v>
      </c>
      <c r="N56" s="281">
        <f t="shared" si="1"/>
        <v>2406.4130081481617</v>
      </c>
    </row>
    <row r="57" spans="1:14">
      <c r="A57" s="169"/>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6" t="s">
        <v>1037</v>
      </c>
      <c r="C59" s="817"/>
      <c r="D59" s="817"/>
      <c r="E59" s="817"/>
      <c r="F59" s="817"/>
      <c r="G59" s="817"/>
      <c r="H59" s="817"/>
      <c r="I59" s="817"/>
      <c r="J59" s="817"/>
      <c r="K59" s="817"/>
      <c r="L59" s="817"/>
      <c r="M59" s="818"/>
      <c r="N59" s="403">
        <f>SUM(N51:N58)</f>
        <v>2797.9173414263278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B64" s="52"/>
      <c r="C64" s="326"/>
      <c r="D64" s="326"/>
      <c r="E64" s="326"/>
      <c r="F64" s="326"/>
      <c r="G64" s="326"/>
      <c r="H64" s="320"/>
      <c r="I64" s="288"/>
      <c r="J64" s="295"/>
      <c r="K64" s="288"/>
      <c r="L64" s="903"/>
      <c r="M64" s="904"/>
      <c r="N64" s="296"/>
    </row>
    <row r="65" spans="1:15">
      <c r="B65" s="52"/>
      <c r="C65" s="53"/>
      <c r="D65" s="53"/>
      <c r="E65" s="53"/>
      <c r="F65" s="53"/>
      <c r="G65" s="53"/>
      <c r="H65" s="320"/>
      <c r="I65" s="288"/>
      <c r="J65" s="295"/>
      <c r="K65" s="288"/>
      <c r="L65" s="903"/>
      <c r="M65" s="904"/>
      <c r="N65" s="296"/>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 thickBot="1">
      <c r="B80" s="892"/>
      <c r="C80" s="893"/>
      <c r="D80" s="893"/>
      <c r="E80" s="893"/>
      <c r="F80" s="893"/>
      <c r="G80" s="893"/>
      <c r="H80" s="893"/>
      <c r="I80" s="479"/>
      <c r="J80" s="480"/>
      <c r="K80" s="481"/>
      <c r="L80" s="484"/>
      <c r="M80" s="485"/>
      <c r="N80" s="449"/>
    </row>
    <row r="81" spans="1:14" ht="15" thickBot="1">
      <c r="B81" s="905" t="s">
        <v>1037</v>
      </c>
      <c r="C81" s="859"/>
      <c r="D81" s="859"/>
      <c r="E81" s="859"/>
      <c r="F81" s="859"/>
      <c r="G81" s="859"/>
      <c r="H81" s="859"/>
      <c r="I81" s="859"/>
      <c r="J81" s="859"/>
      <c r="K81" s="859"/>
      <c r="L81" s="859"/>
      <c r="M81" s="860"/>
      <c r="N81" s="310">
        <f>SUM(N75:N80)</f>
        <v>1922.9914745465626</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N46+N59+N70+N81</f>
        <v>6013.5668743825445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1202.7133748765089</v>
      </c>
      <c r="M88" s="852"/>
      <c r="N88" s="57"/>
    </row>
    <row r="89" spans="1:14">
      <c r="B89" s="95" t="s">
        <v>1057</v>
      </c>
      <c r="C89" s="96"/>
      <c r="D89" s="96"/>
      <c r="E89" s="96"/>
      <c r="F89" s="96"/>
      <c r="G89" s="96"/>
      <c r="H89" s="96"/>
      <c r="I89" s="93"/>
      <c r="J89" s="94"/>
      <c r="K89" s="313">
        <v>0.05</v>
      </c>
      <c r="L89" s="851">
        <f>N83*K89</f>
        <v>300.67834371912721</v>
      </c>
      <c r="M89" s="852"/>
      <c r="N89" s="57"/>
    </row>
    <row r="90" spans="1:14" ht="15" thickBot="1">
      <c r="B90" s="97" t="s">
        <v>1058</v>
      </c>
      <c r="C90" s="98"/>
      <c r="D90" s="98"/>
      <c r="E90" s="98"/>
      <c r="F90" s="98"/>
      <c r="G90" s="98"/>
      <c r="H90" s="98"/>
      <c r="I90" s="99"/>
      <c r="J90" s="100"/>
      <c r="K90" s="314">
        <v>0.05</v>
      </c>
      <c r="L90" s="853">
        <f>N83*K90</f>
        <v>300.67834371912721</v>
      </c>
      <c r="M90" s="854"/>
      <c r="N90" s="57"/>
    </row>
    <row r="91" spans="1:14" ht="15" thickBot="1">
      <c r="B91" s="816" t="s">
        <v>1037</v>
      </c>
      <c r="C91" s="817"/>
      <c r="D91" s="817"/>
      <c r="E91" s="817"/>
      <c r="F91" s="817"/>
      <c r="G91" s="817"/>
      <c r="H91" s="817"/>
      <c r="I91" s="817"/>
      <c r="J91" s="817"/>
      <c r="K91" s="817"/>
      <c r="L91" s="817"/>
      <c r="M91" s="818"/>
      <c r="N91" s="58">
        <f>L88+L89+L90</f>
        <v>1804.0700623147634</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7817.6369366973076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903">
        <f>VLOOKUP(A61,TRANSPORTE!A3:D117,4,FALSE)</f>
        <v>0.43001941087091766</v>
      </c>
      <c r="M61" s="904"/>
      <c r="N61" s="296">
        <f>K61*L61</f>
        <v>0.43001941087091766</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f>N61+N62+N63+N64+N65</f>
        <v>0.43001941087091766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133"/>
    </row>
    <row r="78" spans="1:15" ht="15" thickBot="1">
      <c r="B78" s="905" t="s">
        <v>1037</v>
      </c>
      <c r="C78" s="859"/>
      <c r="D78" s="859"/>
      <c r="E78" s="859"/>
      <c r="F78" s="859"/>
      <c r="G78" s="859"/>
      <c r="H78" s="859"/>
      <c r="I78" s="859"/>
      <c r="J78" s="859"/>
      <c r="K78" s="859"/>
      <c r="L78" s="859"/>
      <c r="M78" s="860"/>
      <c r="N78" s="469"/>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0.43001941087091766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8.6003882174183532E-2</v>
      </c>
      <c r="M85" s="852"/>
      <c r="N85" s="57"/>
    </row>
    <row r="86" spans="1:14">
      <c r="B86" s="95" t="s">
        <v>1057</v>
      </c>
      <c r="C86" s="96"/>
      <c r="D86" s="96"/>
      <c r="E86" s="96"/>
      <c r="F86" s="96"/>
      <c r="G86" s="96"/>
      <c r="H86" s="96"/>
      <c r="I86" s="93"/>
      <c r="J86" s="94"/>
      <c r="K86" s="313">
        <v>0.05</v>
      </c>
      <c r="L86" s="851">
        <f>N80*K86</f>
        <v>2.1500970543545883E-2</v>
      </c>
      <c r="M86" s="852"/>
      <c r="N86" s="57"/>
    </row>
    <row r="87" spans="1:14" ht="15" thickBot="1">
      <c r="B87" s="97" t="s">
        <v>1058</v>
      </c>
      <c r="C87" s="98"/>
      <c r="D87" s="98"/>
      <c r="E87" s="98"/>
      <c r="F87" s="98"/>
      <c r="G87" s="98"/>
      <c r="H87" s="98"/>
      <c r="I87" s="99"/>
      <c r="J87" s="100"/>
      <c r="K87" s="314">
        <v>0.05</v>
      </c>
      <c r="L87" s="853">
        <f>N80*K87</f>
        <v>2.1500970543545883E-2</v>
      </c>
      <c r="M87" s="854"/>
      <c r="N87" s="57"/>
    </row>
    <row r="88" spans="1:14" ht="15" thickBot="1">
      <c r="B88" s="816" t="s">
        <v>1037</v>
      </c>
      <c r="C88" s="817"/>
      <c r="D88" s="817"/>
      <c r="E88" s="817"/>
      <c r="F88" s="817"/>
      <c r="G88" s="817"/>
      <c r="H88" s="817"/>
      <c r="I88" s="817"/>
      <c r="J88" s="817"/>
      <c r="K88" s="817"/>
      <c r="L88" s="817"/>
      <c r="M88" s="818"/>
      <c r="N88" s="58">
        <f>L85+L86+L87</f>
        <v>0.1290058232612753</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58">
        <f>N80+N88</f>
        <v>0.55902523413219296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190</v>
      </c>
      <c r="B36" s="865" t="str">
        <f>VLOOKUP(A36,EQUIPOS!A6:D154,3,FALSE)</f>
        <v>Diferencial de 3 ton</v>
      </c>
      <c r="C36" s="866"/>
      <c r="D36" s="866"/>
      <c r="E36" s="866"/>
      <c r="F36" s="866"/>
      <c r="G36" s="866"/>
      <c r="H36" s="867"/>
      <c r="I36" s="276"/>
      <c r="J36" s="277"/>
      <c r="K36" s="278">
        <f>VLOOKUP(A36,EQUIPOS!A6:D163,4,FALSE)</f>
        <v>5095.7937179585106</v>
      </c>
      <c r="L36" s="279"/>
      <c r="M36" s="345">
        <v>40</v>
      </c>
      <c r="N36" s="281">
        <f t="shared" ref="N36:N41" si="0">K36/M36</f>
        <v>127.39484294896276</v>
      </c>
    </row>
    <row r="37" spans="1:14">
      <c r="A37" s="119" t="s">
        <v>195</v>
      </c>
      <c r="B37" s="865" t="str">
        <f>VLOOKUP(A37,EQUIPOS!A7:D154,3,FALSE)</f>
        <v xml:space="preserve">Equipo de oxicorte, Capacidad de corte: hasta 6´´ (152mm) </v>
      </c>
      <c r="C37" s="866"/>
      <c r="D37" s="866"/>
      <c r="E37" s="866"/>
      <c r="F37" s="866"/>
      <c r="G37" s="866"/>
      <c r="H37" s="867"/>
      <c r="I37" s="430"/>
      <c r="J37" s="431"/>
      <c r="K37" s="278">
        <f>VLOOKUP(A37,EQUIPOS!A7:D164,4,FALSE)</f>
        <v>9080.6667431704154</v>
      </c>
      <c r="L37" s="344"/>
      <c r="M37" s="345">
        <v>400</v>
      </c>
      <c r="N37" s="281">
        <f t="shared" si="0"/>
        <v>22.701666857926039</v>
      </c>
    </row>
    <row r="38" spans="1:14">
      <c r="A38" s="119" t="s">
        <v>204</v>
      </c>
      <c r="B38" s="865" t="str">
        <f>VLOOKUP(A38,EQUIPOS!A8:D154,3,FALSE)</f>
        <v xml:space="preserve">Equipo de soldadura 250 AMP
</v>
      </c>
      <c r="C38" s="866"/>
      <c r="D38" s="866"/>
      <c r="E38" s="866"/>
      <c r="F38" s="866"/>
      <c r="G38" s="866"/>
      <c r="H38" s="867"/>
      <c r="I38" s="430"/>
      <c r="J38" s="431"/>
      <c r="K38" s="278">
        <f>VLOOKUP(A38,EQUIPOS!A8:D165,4,FALSE)</f>
        <v>9047.3900052722747</v>
      </c>
      <c r="L38" s="344"/>
      <c r="M38" s="345">
        <v>400</v>
      </c>
      <c r="N38" s="281">
        <f t="shared" si="0"/>
        <v>22.618475013180685</v>
      </c>
    </row>
    <row r="39" spans="1:14">
      <c r="A39" s="119" t="s">
        <v>208</v>
      </c>
      <c r="B39" s="865" t="str">
        <f>VLOOKUP(A39,EQUIPOS!A9:D154,3,FALSE)</f>
        <v>Equipo de soldadura 400</v>
      </c>
      <c r="C39" s="866"/>
      <c r="D39" s="866"/>
      <c r="E39" s="866"/>
      <c r="F39" s="866"/>
      <c r="G39" s="866"/>
      <c r="H39" s="867"/>
      <c r="I39" s="430"/>
      <c r="J39" s="431"/>
      <c r="K39" s="278">
        <f>VLOOKUP(A39,EQUIPOS!A9:D166,4,FALSE)</f>
        <v>10026.111973389376</v>
      </c>
      <c r="L39" s="344"/>
      <c r="M39" s="345">
        <v>400</v>
      </c>
      <c r="N39" s="281">
        <f t="shared" si="0"/>
        <v>25.065279933473438</v>
      </c>
    </row>
    <row r="40" spans="1:14">
      <c r="A40" s="119" t="s">
        <v>210</v>
      </c>
      <c r="B40" s="865" t="str">
        <f>VLOOKUP(A40,EQUIPOS!A10:D154,3,FALSE)</f>
        <v>Equipo de soldadura 600</v>
      </c>
      <c r="C40" s="866"/>
      <c r="D40" s="866"/>
      <c r="E40" s="866"/>
      <c r="F40" s="866"/>
      <c r="G40" s="866"/>
      <c r="H40" s="867"/>
      <c r="I40" s="430"/>
      <c r="J40" s="431"/>
      <c r="K40" s="278">
        <f>VLOOKUP(A40,EQUIPOS!A10:D167,4,FALSE)</f>
        <v>11579.896119369992</v>
      </c>
      <c r="L40" s="344"/>
      <c r="M40" s="345">
        <v>400</v>
      </c>
      <c r="N40" s="281">
        <f t="shared" si="0"/>
        <v>28.949740298424981</v>
      </c>
    </row>
    <row r="41" spans="1:14">
      <c r="A41" s="119" t="s">
        <v>243</v>
      </c>
      <c r="B41" s="865" t="str">
        <f>VLOOKUP(A41,EQUIPOS!A11:D155,3,FALSE)</f>
        <v>Grúa 10 ton</v>
      </c>
      <c r="C41" s="866"/>
      <c r="D41" s="866"/>
      <c r="E41" s="866"/>
      <c r="F41" s="866"/>
      <c r="G41" s="866"/>
      <c r="H41" s="867"/>
      <c r="I41" s="430"/>
      <c r="J41" s="431"/>
      <c r="K41" s="278">
        <f>VLOOKUP(A41,EQUIPOS!A11:D168,4,FALSE)</f>
        <v>170022.86250292664</v>
      </c>
      <c r="L41" s="344"/>
      <c r="M41" s="345">
        <v>400</v>
      </c>
      <c r="N41" s="281">
        <f t="shared" si="0"/>
        <v>425.05715625731659</v>
      </c>
    </row>
    <row r="42" spans="1:14">
      <c r="B42" s="865"/>
      <c r="C42" s="866"/>
      <c r="D42" s="866"/>
      <c r="E42" s="866"/>
      <c r="F42" s="866"/>
      <c r="G42" s="866"/>
      <c r="H42" s="867"/>
      <c r="I42" s="42"/>
      <c r="J42" s="43"/>
      <c r="K42" s="278"/>
      <c r="L42" s="285"/>
      <c r="M42" s="345"/>
      <c r="N42" s="281"/>
    </row>
    <row r="43" spans="1:14">
      <c r="B43" s="329"/>
      <c r="C43" s="330"/>
      <c r="D43" s="330"/>
      <c r="E43" s="330"/>
      <c r="F43" s="332"/>
      <c r="G43" s="332"/>
      <c r="H43" s="131"/>
      <c r="I43" s="42"/>
      <c r="J43" s="43"/>
      <c r="K43" s="278"/>
      <c r="L43" s="285"/>
      <c r="M43" s="286"/>
      <c r="N43" s="282"/>
    </row>
    <row r="44" spans="1:14">
      <c r="B44" s="873" t="s">
        <v>1036</v>
      </c>
      <c r="C44" s="874"/>
      <c r="D44" s="874"/>
      <c r="E44" s="44"/>
      <c r="F44" s="45"/>
      <c r="G44" s="45"/>
      <c r="H44" s="46"/>
      <c r="I44" s="42"/>
      <c r="J44" s="43"/>
      <c r="K44" s="288"/>
      <c r="L44" s="285"/>
      <c r="M44" s="410">
        <v>0.05</v>
      </c>
      <c r="N44" s="353">
        <f>N81*M44</f>
        <v>96.149573727328132</v>
      </c>
    </row>
    <row r="45" spans="1:14" ht="15" thickBot="1">
      <c r="B45" s="865"/>
      <c r="C45" s="866"/>
      <c r="D45" s="866"/>
      <c r="E45" s="866"/>
      <c r="F45" s="866"/>
      <c r="G45" s="866"/>
      <c r="H45" s="867"/>
      <c r="I45" s="875"/>
      <c r="J45" s="876"/>
      <c r="K45" s="47"/>
      <c r="L45" s="877"/>
      <c r="M45" s="878"/>
      <c r="N45" s="111"/>
    </row>
    <row r="46" spans="1:14" ht="15" thickBot="1">
      <c r="B46" s="816" t="s">
        <v>1037</v>
      </c>
      <c r="C46" s="817"/>
      <c r="D46" s="817"/>
      <c r="E46" s="817"/>
      <c r="F46" s="817"/>
      <c r="G46" s="817"/>
      <c r="H46" s="817"/>
      <c r="I46" s="817"/>
      <c r="J46" s="817"/>
      <c r="K46" s="817"/>
      <c r="L46" s="817"/>
      <c r="M46" s="818"/>
      <c r="N46" s="403">
        <f>SUM(N36:N44)</f>
        <v>747.93673503661273</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1" t="s">
        <v>1028</v>
      </c>
      <c r="C50" s="862"/>
      <c r="D50" s="862"/>
      <c r="E50" s="862"/>
      <c r="F50" s="862"/>
      <c r="G50" s="862"/>
      <c r="H50" s="862"/>
      <c r="I50" s="896"/>
      <c r="J50" s="324" t="s">
        <v>1029</v>
      </c>
      <c r="K50" s="91" t="s">
        <v>1030</v>
      </c>
      <c r="L50" s="897" t="s">
        <v>1039</v>
      </c>
      <c r="M50" s="896"/>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22007.773329392166</v>
      </c>
      <c r="N51" s="281">
        <f>K51*M51</f>
        <v>110.03886664696084</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3561.8538093194729</v>
      </c>
      <c r="N52" s="281">
        <f t="shared" ref="N52:N58" si="1">K52*M52</f>
        <v>17.809269046597365</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9795.276317637703</v>
      </c>
      <c r="N53" s="281">
        <f t="shared" si="1"/>
        <v>48.976381588188517</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9053.9010245536047</v>
      </c>
      <c r="N54" s="281">
        <f t="shared" si="1"/>
        <v>90.539010245536048</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12414.080575088321</v>
      </c>
      <c r="N55" s="281">
        <f t="shared" si="1"/>
        <v>124.14080575088322</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54119.608082014842</v>
      </c>
      <c r="N56" s="281">
        <f t="shared" si="1"/>
        <v>27.059804041007421</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69754.161527930235</v>
      </c>
      <c r="N57" s="281">
        <f t="shared" si="1"/>
        <v>69.754161527930236</v>
      </c>
    </row>
    <row r="58" spans="1:14" ht="1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19363.506844487762</v>
      </c>
      <c r="N58" s="281">
        <f t="shared" si="1"/>
        <v>19.363506844487762</v>
      </c>
    </row>
    <row r="59" spans="1:14" ht="15" thickBot="1">
      <c r="B59" s="816" t="s">
        <v>1037</v>
      </c>
      <c r="C59" s="817"/>
      <c r="D59" s="817"/>
      <c r="E59" s="817"/>
      <c r="F59" s="817"/>
      <c r="G59" s="817"/>
      <c r="H59" s="817"/>
      <c r="I59" s="817"/>
      <c r="J59" s="817"/>
      <c r="K59" s="817"/>
      <c r="L59" s="817"/>
      <c r="M59" s="818"/>
      <c r="N59" s="403">
        <f>SUM(N51:N58)</f>
        <v>507.68180569159136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B64" s="52"/>
      <c r="C64" s="326"/>
      <c r="D64" s="326"/>
      <c r="E64" s="326"/>
      <c r="F64" s="326"/>
      <c r="G64" s="326"/>
      <c r="H64" s="320"/>
      <c r="I64" s="288"/>
      <c r="J64" s="295"/>
      <c r="K64" s="288"/>
      <c r="L64" s="903"/>
      <c r="M64" s="904"/>
      <c r="N64" s="296"/>
    </row>
    <row r="65" spans="1:15">
      <c r="B65" s="52"/>
      <c r="C65" s="53"/>
      <c r="D65" s="53"/>
      <c r="E65" s="53"/>
      <c r="F65" s="53"/>
      <c r="G65" s="53"/>
      <c r="H65" s="320"/>
      <c r="I65" s="288"/>
      <c r="J65" s="295"/>
      <c r="K65" s="288"/>
      <c r="L65" s="903"/>
      <c r="M65" s="904"/>
      <c r="N65" s="296"/>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 thickBot="1">
      <c r="B80" s="892"/>
      <c r="C80" s="893"/>
      <c r="D80" s="893"/>
      <c r="E80" s="893"/>
      <c r="F80" s="893"/>
      <c r="G80" s="893"/>
      <c r="H80" s="893"/>
      <c r="I80" s="479"/>
      <c r="J80" s="480"/>
      <c r="K80" s="483"/>
      <c r="L80" s="484"/>
      <c r="M80" s="485"/>
      <c r="N80" s="404"/>
    </row>
    <row r="81" spans="1:14" ht="15" thickBot="1">
      <c r="B81" s="905" t="s">
        <v>1037</v>
      </c>
      <c r="C81" s="859"/>
      <c r="D81" s="859"/>
      <c r="E81" s="859"/>
      <c r="F81" s="859"/>
      <c r="G81" s="859"/>
      <c r="H81" s="859"/>
      <c r="I81" s="859"/>
      <c r="J81" s="859"/>
      <c r="K81" s="859"/>
      <c r="L81" s="859"/>
      <c r="M81" s="860"/>
      <c r="N81" s="310">
        <f>SUM(N75:N80)</f>
        <v>1922.9914745465626</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N46+N59+N70+N81</f>
        <v>3178.6100152747667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635.72200305495335</v>
      </c>
      <c r="M88" s="852"/>
      <c r="N88" s="57"/>
    </row>
    <row r="89" spans="1:14">
      <c r="B89" s="95" t="s">
        <v>1057</v>
      </c>
      <c r="C89" s="96"/>
      <c r="D89" s="96"/>
      <c r="E89" s="96"/>
      <c r="F89" s="96"/>
      <c r="G89" s="96"/>
      <c r="H89" s="96"/>
      <c r="I89" s="93"/>
      <c r="J89" s="94"/>
      <c r="K89" s="313">
        <v>0.05</v>
      </c>
      <c r="L89" s="851">
        <f>N83*K89</f>
        <v>158.93050076373834</v>
      </c>
      <c r="M89" s="852"/>
      <c r="N89" s="57"/>
    </row>
    <row r="90" spans="1:14" ht="15" thickBot="1">
      <c r="B90" s="97" t="s">
        <v>1058</v>
      </c>
      <c r="C90" s="98"/>
      <c r="D90" s="98"/>
      <c r="E90" s="98"/>
      <c r="F90" s="98"/>
      <c r="G90" s="98"/>
      <c r="H90" s="98"/>
      <c r="I90" s="99"/>
      <c r="J90" s="100"/>
      <c r="K90" s="314">
        <v>0.05</v>
      </c>
      <c r="L90" s="853">
        <f>N83*K90</f>
        <v>158.93050076373834</v>
      </c>
      <c r="M90" s="854"/>
      <c r="N90" s="57"/>
    </row>
    <row r="91" spans="1:14" ht="15" thickBot="1">
      <c r="B91" s="816" t="s">
        <v>1037</v>
      </c>
      <c r="C91" s="817"/>
      <c r="D91" s="817"/>
      <c r="E91" s="817"/>
      <c r="F91" s="817"/>
      <c r="G91" s="817"/>
      <c r="H91" s="817"/>
      <c r="I91" s="817"/>
      <c r="J91" s="817"/>
      <c r="K91" s="817"/>
      <c r="L91" s="817"/>
      <c r="M91" s="818"/>
      <c r="N91" s="58">
        <f>L88+L89+L90</f>
        <v>953.58300458243002</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4132.1930198571972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42.75" customHeight="1" thickBot="1">
      <c r="A31" t="s">
        <v>1929</v>
      </c>
      <c r="B31" s="86" t="s">
        <v>1212</v>
      </c>
      <c r="C31" s="958" t="s">
        <v>2238</v>
      </c>
      <c r="D31" s="959"/>
      <c r="E31" s="959"/>
      <c r="F31" s="959"/>
      <c r="G31" s="959"/>
      <c r="H31" s="959"/>
      <c r="I31" s="959"/>
      <c r="J31" s="959"/>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188</v>
      </c>
      <c r="B36" s="865" t="str">
        <f>VLOOKUP(A36,EQUIPOS!A6:D154,3,FALSE)</f>
        <v>Diferencial</v>
      </c>
      <c r="C36" s="866"/>
      <c r="D36" s="866"/>
      <c r="E36" s="866"/>
      <c r="F36" s="866"/>
      <c r="G36" s="866"/>
      <c r="H36" s="867"/>
      <c r="I36" s="276"/>
      <c r="J36" s="277"/>
      <c r="K36" s="278">
        <f>VLOOKUP(A36,EQUIPOS!A6:D163,4,FALSE)</f>
        <v>2275.1037656778672</v>
      </c>
      <c r="L36" s="279"/>
      <c r="M36" s="345">
        <v>4</v>
      </c>
      <c r="N36" s="281">
        <f>K36/M36</f>
        <v>568.77594141946679</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957.5100976143749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1526.2860390338417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255827.62758358353</v>
      </c>
      <c r="N48" s="281">
        <f>K48*M48</f>
        <v>2558.2762758358353</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80905.135710873117</v>
      </c>
      <c r="N49" s="281">
        <f>K49*M49</f>
        <v>80905.135710873117</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379947.04680765839</v>
      </c>
      <c r="N50" s="281">
        <f>K50*M50</f>
        <v>138680.67208479531</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222144.08407150424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3">
        <f>VLOOKUP(A58,TRANSPORTE!A1:D117,4,FALSE)</f>
        <v>2.9056347965060447</v>
      </c>
      <c r="M58" s="904"/>
      <c r="N58" s="296">
        <f>K58*L58</f>
        <v>0.81357774302169261</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318"/>
      <c r="C63" s="319"/>
      <c r="D63" s="319"/>
      <c r="E63" s="319"/>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f>
        <v>0.81357774302169261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9575.100976143749</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233246.28466442486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46649.256932884979</v>
      </c>
      <c r="M82" s="852"/>
      <c r="N82" s="57"/>
    </row>
    <row r="83" spans="1:14">
      <c r="B83" s="95" t="s">
        <v>1057</v>
      </c>
      <c r="C83" s="96"/>
      <c r="D83" s="96"/>
      <c r="E83" s="96"/>
      <c r="F83" s="96"/>
      <c r="G83" s="96"/>
      <c r="H83" s="96"/>
      <c r="I83" s="93"/>
      <c r="J83" s="94"/>
      <c r="K83" s="313">
        <v>0.05</v>
      </c>
      <c r="L83" s="851">
        <f>N77*K83</f>
        <v>11662.314233221245</v>
      </c>
      <c r="M83" s="852"/>
      <c r="N83" s="57"/>
    </row>
    <row r="84" spans="1:14" ht="15" thickBot="1">
      <c r="B84" s="97" t="s">
        <v>1058</v>
      </c>
      <c r="C84" s="98"/>
      <c r="D84" s="98"/>
      <c r="E84" s="98"/>
      <c r="F84" s="98"/>
      <c r="G84" s="98"/>
      <c r="H84" s="98"/>
      <c r="I84" s="99"/>
      <c r="J84" s="100"/>
      <c r="K84" s="314">
        <v>0.05</v>
      </c>
      <c r="L84" s="853">
        <f>N77*K84</f>
        <v>11662.314233221245</v>
      </c>
      <c r="M84" s="854"/>
      <c r="N84" s="57"/>
    </row>
    <row r="85" spans="1:14" ht="15" thickBot="1">
      <c r="B85" s="816" t="s">
        <v>1037</v>
      </c>
      <c r="C85" s="817"/>
      <c r="D85" s="817"/>
      <c r="E85" s="817"/>
      <c r="F85" s="817"/>
      <c r="G85" s="817"/>
      <c r="H85" s="817"/>
      <c r="I85" s="817"/>
      <c r="J85" s="817"/>
      <c r="K85" s="817"/>
      <c r="L85" s="817"/>
      <c r="M85" s="818"/>
      <c r="N85" s="58">
        <f>L82+L83+L84</f>
        <v>69973.885399327468</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303220.17006375233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45" customHeight="1" thickBot="1">
      <c r="A31" t="s">
        <v>1929</v>
      </c>
      <c r="B31" s="86" t="s">
        <v>1213</v>
      </c>
      <c r="C31" s="979" t="s">
        <v>2239</v>
      </c>
      <c r="D31" s="980"/>
      <c r="E31" s="980"/>
      <c r="F31" s="980"/>
      <c r="G31" s="980"/>
      <c r="H31" s="980"/>
      <c r="I31" s="980"/>
      <c r="J31" s="980"/>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188</v>
      </c>
      <c r="B36" s="865" t="str">
        <f>VLOOKUP(A36,EQUIPOS!A6:D154,3,FALSE)</f>
        <v>Diferencial</v>
      </c>
      <c r="C36" s="866"/>
      <c r="D36" s="866"/>
      <c r="E36" s="866"/>
      <c r="F36" s="866"/>
      <c r="G36" s="866"/>
      <c r="H36" s="867"/>
      <c r="I36" s="276"/>
      <c r="J36" s="277"/>
      <c r="K36" s="278">
        <f>VLOOKUP(A36,EQUIPOS!A6:D163,4,FALSE)</f>
        <v>2275.1037656778672</v>
      </c>
      <c r="L36" s="279"/>
      <c r="M36" s="450">
        <v>4</v>
      </c>
      <c r="N36" s="281">
        <f>K36/M36</f>
        <v>568.77594141946679</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957.5100976143749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1526.2860390338417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255827.62758358353</v>
      </c>
      <c r="N48" s="281">
        <f>K48*M48</f>
        <v>5116.5525516716707</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80905.135710873117</v>
      </c>
      <c r="N49" s="281">
        <f>K49*M49</f>
        <v>80905.135710873117</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379947.04680765839</v>
      </c>
      <c r="N50" s="281">
        <f>K50*M50</f>
        <v>174775.64153152288</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260797.32979406766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3">
        <f>VLOOKUP(A58,TRANSPORTE!A1:D117,4,FALSE)</f>
        <v>2.9056347965060447</v>
      </c>
      <c r="M58" s="904"/>
      <c r="N58" s="296">
        <f>K58*L58</f>
        <v>0.81357774302169261</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f>
        <v>0.81357774302169261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9575.100976143749</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271899.53038698825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54379.906077397653</v>
      </c>
      <c r="M82" s="852"/>
      <c r="N82" s="57"/>
    </row>
    <row r="83" spans="1:14">
      <c r="B83" s="95" t="s">
        <v>1057</v>
      </c>
      <c r="C83" s="96"/>
      <c r="D83" s="96"/>
      <c r="E83" s="96"/>
      <c r="F83" s="96"/>
      <c r="G83" s="96"/>
      <c r="H83" s="96"/>
      <c r="I83" s="93"/>
      <c r="J83" s="94"/>
      <c r="K83" s="313">
        <v>0.05</v>
      </c>
      <c r="L83" s="851">
        <f>N77*K83</f>
        <v>13594.976519349413</v>
      </c>
      <c r="M83" s="852"/>
      <c r="N83" s="57"/>
    </row>
    <row r="84" spans="1:14" ht="15" thickBot="1">
      <c r="B84" s="97" t="s">
        <v>1058</v>
      </c>
      <c r="C84" s="98"/>
      <c r="D84" s="98"/>
      <c r="E84" s="98"/>
      <c r="F84" s="98"/>
      <c r="G84" s="98"/>
      <c r="H84" s="98"/>
      <c r="I84" s="99"/>
      <c r="J84" s="100"/>
      <c r="K84" s="314">
        <v>0.05</v>
      </c>
      <c r="L84" s="853">
        <f>N77*K84</f>
        <v>13594.976519349413</v>
      </c>
      <c r="M84" s="854"/>
      <c r="N84" s="57"/>
    </row>
    <row r="85" spans="1:14" ht="15" thickBot="1">
      <c r="B85" s="816" t="s">
        <v>1037</v>
      </c>
      <c r="C85" s="817"/>
      <c r="D85" s="817"/>
      <c r="E85" s="817"/>
      <c r="F85" s="817"/>
      <c r="G85" s="817"/>
      <c r="H85" s="817"/>
      <c r="I85" s="817"/>
      <c r="J85" s="817"/>
      <c r="K85" s="817"/>
      <c r="L85" s="817"/>
      <c r="M85" s="818"/>
      <c r="N85" s="58">
        <f>L82+L83+L84</f>
        <v>81569.859116096472</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353469.38950308471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310</v>
      </c>
      <c r="B36" s="865" t="str">
        <f>VLOOKUP(A36,EQUIPOS!A6:D154,3,FALSE)</f>
        <v>Retroexcavadora A25C</v>
      </c>
      <c r="C36" s="866"/>
      <c r="D36" s="866"/>
      <c r="E36" s="866"/>
      <c r="F36" s="866"/>
      <c r="G36" s="866"/>
      <c r="H36" s="867"/>
      <c r="I36" s="276"/>
      <c r="J36" s="277"/>
      <c r="K36" s="278">
        <f>VLOOKUP(A36,EQUIPOS!A6:D163,4,FALSE)</f>
        <v>154808.16288273619</v>
      </c>
      <c r="L36" s="279"/>
      <c r="M36" s="345">
        <v>3</v>
      </c>
      <c r="N36" s="281">
        <f>K36/M36</f>
        <v>51602.720960912062</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1276.6801301525002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52879.401091064559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255827.62758358353</v>
      </c>
      <c r="N48" s="281">
        <f>K48*M48</f>
        <v>5116.5525516716707</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23010.507022492489</v>
      </c>
      <c r="N49" s="281">
        <f>K49*M49</f>
        <v>10584.833230346545</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255730.9662601006</v>
      </c>
      <c r="N50" s="281">
        <f>K50*M50</f>
        <v>255730.9662601006</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271432.35204211879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3">
        <f>VLOOKUP(A58,TRANSPORTE!A1:D117,4,FALSE)</f>
        <v>2.9056347965060447</v>
      </c>
      <c r="M58" s="904"/>
      <c r="N58" s="296">
        <f>K58*L58</f>
        <v>0.81357774302169261</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903">
        <f>VLOOKUP(A59,TRANSPORTE!A1:D117,4,FALSE)</f>
        <v>720.65424911025718</v>
      </c>
      <c r="M59" s="904"/>
      <c r="N59" s="296">
        <f>K59*L59</f>
        <v>331.50095459071832</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318"/>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332.31453233374003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12766.801301525</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337410.86896704207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67482.173793408423</v>
      </c>
      <c r="M82" s="852"/>
      <c r="N82" s="57"/>
    </row>
    <row r="83" spans="1:14">
      <c r="B83" s="95" t="s">
        <v>1057</v>
      </c>
      <c r="C83" s="96"/>
      <c r="D83" s="96"/>
      <c r="E83" s="96"/>
      <c r="F83" s="96"/>
      <c r="G83" s="96"/>
      <c r="H83" s="96"/>
      <c r="I83" s="93"/>
      <c r="J83" s="94"/>
      <c r="K83" s="313">
        <v>0.05</v>
      </c>
      <c r="L83" s="851">
        <f>N77*K83</f>
        <v>16870.543448352106</v>
      </c>
      <c r="M83" s="852"/>
      <c r="N83" s="57"/>
    </row>
    <row r="84" spans="1:14" ht="15" thickBot="1">
      <c r="B84" s="97" t="s">
        <v>1058</v>
      </c>
      <c r="C84" s="98"/>
      <c r="D84" s="98"/>
      <c r="E84" s="98"/>
      <c r="F84" s="98"/>
      <c r="G84" s="98"/>
      <c r="H84" s="98"/>
      <c r="I84" s="99"/>
      <c r="J84" s="100"/>
      <c r="K84" s="314">
        <v>0.05</v>
      </c>
      <c r="L84" s="853">
        <f>N77*K84</f>
        <v>16870.543448352106</v>
      </c>
      <c r="M84" s="854"/>
      <c r="N84" s="57"/>
    </row>
    <row r="85" spans="1:14" ht="15" thickBot="1">
      <c r="B85" s="816" t="s">
        <v>1037</v>
      </c>
      <c r="C85" s="817"/>
      <c r="D85" s="817"/>
      <c r="E85" s="817"/>
      <c r="F85" s="817"/>
      <c r="G85" s="817"/>
      <c r="H85" s="817"/>
      <c r="I85" s="817"/>
      <c r="J85" s="817"/>
      <c r="K85" s="817"/>
      <c r="L85" s="817"/>
      <c r="M85" s="818"/>
      <c r="N85" s="58">
        <f>L82+L83+L84</f>
        <v>101223.26069011264</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438634.12965715473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7600.5195360014095</v>
      </c>
      <c r="L36" s="279"/>
      <c r="M36" s="345">
        <v>0.5</v>
      </c>
      <c r="N36" s="281">
        <f>K36/M36</f>
        <v>15201.039072002819</v>
      </c>
    </row>
    <row r="37" spans="1:14">
      <c r="A37" s="119" t="s">
        <v>320</v>
      </c>
      <c r="B37" s="865" t="str">
        <f>VLOOKUP(A37,EQUIPOS!A7:D154,3,FALSE)</f>
        <v>Retroexcavadora sobre llantas, motor 62HP, Profundidad de excavación de 5.41 metros.</v>
      </c>
      <c r="C37" s="866"/>
      <c r="D37" s="866"/>
      <c r="E37" s="866"/>
      <c r="F37" s="866"/>
      <c r="G37" s="866"/>
      <c r="H37" s="867"/>
      <c r="I37" s="430"/>
      <c r="J37" s="431"/>
      <c r="K37" s="278">
        <f>VLOOKUP(A37,EQUIPOS!A7:D164,4,FALSE)</f>
        <v>154808.16288273619</v>
      </c>
      <c r="L37" s="344"/>
      <c r="M37" s="345">
        <v>1.5</v>
      </c>
      <c r="N37" s="281">
        <f>K37/M37</f>
        <v>103205.44192182412</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2553.3602603050003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120959.84125413194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23010.507022492489</v>
      </c>
      <c r="N48" s="281">
        <f>K48*M48</f>
        <v>13346.094073045642</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118536.37215745756</v>
      </c>
      <c r="N49" s="281">
        <f>K49*M49</f>
        <v>118536.37215745756</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131882.4662305032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3">
        <f>VLOOKUP(A58,TRANSPORTE!A1:D117,4,FALSE)</f>
        <v>865.6586294920719</v>
      </c>
      <c r="M58" s="904"/>
      <c r="N58" s="296">
        <f>K58*L58</f>
        <v>865.6586294920719</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3">
        <f>VLOOKUP(A59,TRANSPORTE!A1:D117,4,FALSE)</f>
        <v>720.65424911025718</v>
      </c>
      <c r="M59" s="904"/>
      <c r="N59" s="296">
        <f>K59*L59</f>
        <v>417.97946448394913</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f>
        <v>1283.6380939760211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25533.60260305</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279659.54818166117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55931.909636332239</v>
      </c>
      <c r="M82" s="852"/>
      <c r="N82" s="57"/>
    </row>
    <row r="83" spans="1:14">
      <c r="B83" s="95" t="s">
        <v>1057</v>
      </c>
      <c r="C83" s="96"/>
      <c r="D83" s="96"/>
      <c r="E83" s="96"/>
      <c r="F83" s="96"/>
      <c r="G83" s="96"/>
      <c r="H83" s="96"/>
      <c r="I83" s="93"/>
      <c r="J83" s="94"/>
      <c r="K83" s="313">
        <v>0.05</v>
      </c>
      <c r="L83" s="851">
        <f>N77*K83</f>
        <v>13982.97740908306</v>
      </c>
      <c r="M83" s="852"/>
      <c r="N83" s="57"/>
    </row>
    <row r="84" spans="1:14" ht="15" thickBot="1">
      <c r="B84" s="97" t="s">
        <v>1058</v>
      </c>
      <c r="C84" s="98"/>
      <c r="D84" s="98"/>
      <c r="E84" s="98"/>
      <c r="F84" s="98"/>
      <c r="G84" s="98"/>
      <c r="H84" s="98"/>
      <c r="I84" s="99"/>
      <c r="J84" s="100"/>
      <c r="K84" s="314">
        <v>0.05</v>
      </c>
      <c r="L84" s="853">
        <f>N77*K84</f>
        <v>13982.97740908306</v>
      </c>
      <c r="M84" s="854"/>
      <c r="N84" s="57"/>
    </row>
    <row r="85" spans="1:14" ht="15" thickBot="1">
      <c r="B85" s="816" t="s">
        <v>1037</v>
      </c>
      <c r="C85" s="817"/>
      <c r="D85" s="817"/>
      <c r="E85" s="817"/>
      <c r="F85" s="817"/>
      <c r="G85" s="817"/>
      <c r="H85" s="817"/>
      <c r="I85" s="817"/>
      <c r="J85" s="817"/>
      <c r="K85" s="817"/>
      <c r="L85" s="817"/>
      <c r="M85" s="818"/>
      <c r="N85" s="58">
        <f>L82+L83+L84</f>
        <v>83897.864454498354</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363557.41263615951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7600.5195360014095</v>
      </c>
      <c r="L36" s="279"/>
      <c r="M36" s="345">
        <v>0.5</v>
      </c>
      <c r="N36" s="281">
        <f>K36/M36</f>
        <v>15201.039072002819</v>
      </c>
    </row>
    <row r="37" spans="1:14">
      <c r="A37" s="119" t="s">
        <v>303</v>
      </c>
      <c r="B37" s="865" t="str">
        <f>VLOOKUP(A37,EQUIPOS!A7:D154,3,FALSE)</f>
        <v>Retrocargador, pala de 1,1 m3 de capacidad, profundidad de excavación de 4.400 mm y una altura de 5.680 mm</v>
      </c>
      <c r="C37" s="866"/>
      <c r="D37" s="866"/>
      <c r="E37" s="866"/>
      <c r="F37" s="866"/>
      <c r="G37" s="866"/>
      <c r="H37" s="867"/>
      <c r="I37" s="430"/>
      <c r="J37" s="431"/>
      <c r="K37" s="278">
        <f>VLOOKUP(A37,EQUIPOS!A7:D164,4,FALSE)</f>
        <v>114422.88335273202</v>
      </c>
      <c r="L37" s="344"/>
      <c r="M37" s="345">
        <v>1.5</v>
      </c>
      <c r="N37" s="281">
        <f>K37/M37</f>
        <v>76281.922235154678</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2553.3602603050003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94036.321567462495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23010.507022492489</v>
      </c>
      <c r="N48" s="281">
        <f>K48*M48</f>
        <v>13346.094073045642</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118536.37215745756</v>
      </c>
      <c r="N49" s="281">
        <f>K49*M49</f>
        <v>118536.37215745756</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131882.4662305032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3">
        <f>VLOOKUP(A58,TRANSPORTE!A1:D117,4,FALSE)</f>
        <v>865.6586294920719</v>
      </c>
      <c r="M58" s="904"/>
      <c r="N58" s="296">
        <f>K58*L58</f>
        <v>865.6586294920719</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3">
        <f>VLOOKUP(A59,TRANSPORTE!A1:D117,4,FALSE)</f>
        <v>720.65424911025718</v>
      </c>
      <c r="M59" s="904"/>
      <c r="N59" s="296">
        <f>K59*L59</f>
        <v>417.97946448394913</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1283.6380939760211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25533.60260305</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252736.02849499171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50547.205698998347</v>
      </c>
      <c r="M82" s="852"/>
      <c r="N82" s="57"/>
    </row>
    <row r="83" spans="1:14">
      <c r="B83" s="95" t="s">
        <v>1057</v>
      </c>
      <c r="C83" s="96"/>
      <c r="D83" s="96"/>
      <c r="E83" s="96"/>
      <c r="F83" s="96"/>
      <c r="G83" s="96"/>
      <c r="H83" s="96"/>
      <c r="I83" s="93"/>
      <c r="J83" s="94"/>
      <c r="K83" s="313">
        <v>0.05</v>
      </c>
      <c r="L83" s="851">
        <f>N77*K83</f>
        <v>12636.801424749587</v>
      </c>
      <c r="M83" s="852"/>
      <c r="N83" s="57"/>
    </row>
    <row r="84" spans="1:14" ht="15" thickBot="1">
      <c r="B84" s="97" t="s">
        <v>1058</v>
      </c>
      <c r="C84" s="98"/>
      <c r="D84" s="98"/>
      <c r="E84" s="98"/>
      <c r="F84" s="98"/>
      <c r="G84" s="98"/>
      <c r="H84" s="98"/>
      <c r="I84" s="99"/>
      <c r="J84" s="100"/>
      <c r="K84" s="314">
        <v>0.05</v>
      </c>
      <c r="L84" s="853">
        <f>N77*K84</f>
        <v>12636.801424749587</v>
      </c>
      <c r="M84" s="854"/>
      <c r="N84" s="57"/>
    </row>
    <row r="85" spans="1:14" ht="15" thickBot="1">
      <c r="B85" s="816" t="s">
        <v>1037</v>
      </c>
      <c r="C85" s="817"/>
      <c r="D85" s="817"/>
      <c r="E85" s="817"/>
      <c r="F85" s="817"/>
      <c r="G85" s="817"/>
      <c r="H85" s="817"/>
      <c r="I85" s="817"/>
      <c r="J85" s="817"/>
      <c r="K85" s="817"/>
      <c r="L85" s="817"/>
      <c r="M85" s="818"/>
      <c r="N85" s="58">
        <f>L82+L83+L84</f>
        <v>75820.808548497516</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328556.83704348921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127.66801301525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10312.51614988103</v>
      </c>
      <c r="N48" s="281">
        <f>K48*M48</f>
        <v>10312.51614988103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10312.51614988103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2553.3602603049999</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12993.544423201281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2598.7088846402567</v>
      </c>
      <c r="M82" s="852"/>
      <c r="N82" s="57"/>
    </row>
    <row r="83" spans="1:14">
      <c r="B83" s="95" t="s">
        <v>1057</v>
      </c>
      <c r="C83" s="96"/>
      <c r="D83" s="96"/>
      <c r="E83" s="96"/>
      <c r="F83" s="96"/>
      <c r="G83" s="96"/>
      <c r="H83" s="96"/>
      <c r="I83" s="93"/>
      <c r="J83" s="94"/>
      <c r="K83" s="313">
        <v>0.05</v>
      </c>
      <c r="L83" s="851">
        <f>N77*K83</f>
        <v>649.67722116006416</v>
      </c>
      <c r="M83" s="852"/>
      <c r="N83" s="57"/>
    </row>
    <row r="84" spans="1:14" ht="15" thickBot="1">
      <c r="B84" s="97" t="s">
        <v>1058</v>
      </c>
      <c r="C84" s="98"/>
      <c r="D84" s="98"/>
      <c r="E84" s="98"/>
      <c r="F84" s="98"/>
      <c r="G84" s="98"/>
      <c r="H84" s="98"/>
      <c r="I84" s="99"/>
      <c r="J84" s="100"/>
      <c r="K84" s="314">
        <v>0.05</v>
      </c>
      <c r="L84" s="853">
        <f>N77*K84</f>
        <v>649.67722116006416</v>
      </c>
      <c r="M84" s="854"/>
      <c r="N84" s="57"/>
    </row>
    <row r="85" spans="1:14" ht="15" thickBot="1">
      <c r="B85" s="816" t="s">
        <v>1037</v>
      </c>
      <c r="C85" s="817"/>
      <c r="D85" s="817"/>
      <c r="E85" s="817"/>
      <c r="F85" s="817"/>
      <c r="G85" s="817"/>
      <c r="H85" s="817"/>
      <c r="I85" s="817"/>
      <c r="J85" s="817"/>
      <c r="K85" s="817"/>
      <c r="L85" s="817"/>
      <c r="M85" s="818"/>
      <c r="N85" s="58">
        <f>L82+L83+L84</f>
        <v>3898.063326960385</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16891.607750161667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981" t="s">
        <v>1028</v>
      </c>
      <c r="D30" s="982"/>
      <c r="E30" s="982"/>
      <c r="F30" s="982"/>
      <c r="G30" s="982"/>
      <c r="H30" s="982"/>
      <c r="I30" s="982"/>
      <c r="J30" s="463"/>
      <c r="K30" s="316"/>
      <c r="L30" s="792" t="s">
        <v>1029</v>
      </c>
      <c r="M30" s="793"/>
      <c r="N30" s="77" t="s">
        <v>1030</v>
      </c>
    </row>
    <row r="31" spans="1:14" ht="30" customHeight="1" thickBot="1">
      <c r="A31" t="s">
        <v>1929</v>
      </c>
      <c r="B31" s="86" t="s">
        <v>1216</v>
      </c>
      <c r="C31" s="983" t="s">
        <v>2243</v>
      </c>
      <c r="D31" s="984"/>
      <c r="E31" s="984"/>
      <c r="F31" s="984"/>
      <c r="G31" s="984"/>
      <c r="H31" s="984"/>
      <c r="I31" s="984"/>
      <c r="J31" s="984"/>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1915.0201952287498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30426.601164761301</v>
      </c>
      <c r="N48" s="281">
        <f>K48*M48</f>
        <v>33469.261281237435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3710.0126698261674</v>
      </c>
      <c r="N49" s="281">
        <f>K49*M49</f>
        <v>4266.5145703000926</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250879.23697839439</v>
      </c>
      <c r="N50" s="281">
        <f>K50*M50</f>
        <v>30105.508437407327</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4567.6550735838109</v>
      </c>
      <c r="N51" s="281">
        <f>K51*M51</f>
        <v>9135.3101471676218</v>
      </c>
    </row>
    <row r="52" spans="1:14" ht="1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64755.485478871808</v>
      </c>
      <c r="N52" s="281">
        <f>K52*M52</f>
        <v>32377.742739435904</v>
      </c>
    </row>
    <row r="53" spans="1:14" ht="15" thickBot="1">
      <c r="B53" s="816" t="s">
        <v>1037</v>
      </c>
      <c r="C53" s="817"/>
      <c r="D53" s="817"/>
      <c r="E53" s="817"/>
      <c r="F53" s="817"/>
      <c r="G53" s="817"/>
      <c r="H53" s="817"/>
      <c r="I53" s="817"/>
      <c r="J53" s="817"/>
      <c r="K53" s="817"/>
      <c r="L53" s="817"/>
      <c r="M53" s="818"/>
      <c r="N53" s="403">
        <f>SUM(N48:N52)</f>
        <v>109354.33717554837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3">
        <f>VLOOKUP(A58,TRANSPORTE!A1:D117,4,FALSE)</f>
        <v>720.65424911025718</v>
      </c>
      <c r="M58" s="904"/>
      <c r="N58" s="296">
        <f>K58*L58</f>
        <v>792.71967402128291</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792.71967402128291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38300.403904574996</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150362.48094937339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30072.496189874681</v>
      </c>
      <c r="M82" s="852"/>
      <c r="N82" s="57"/>
    </row>
    <row r="83" spans="1:14">
      <c r="B83" s="95" t="s">
        <v>1057</v>
      </c>
      <c r="C83" s="96"/>
      <c r="D83" s="96"/>
      <c r="E83" s="96"/>
      <c r="F83" s="96"/>
      <c r="G83" s="96"/>
      <c r="H83" s="96"/>
      <c r="I83" s="93"/>
      <c r="J83" s="94"/>
      <c r="K83" s="313">
        <v>0.05</v>
      </c>
      <c r="L83" s="851">
        <f>N77*K83</f>
        <v>7518.1240474686701</v>
      </c>
      <c r="M83" s="852"/>
      <c r="N83" s="57"/>
    </row>
    <row r="84" spans="1:14" ht="15" thickBot="1">
      <c r="B84" s="97" t="s">
        <v>1058</v>
      </c>
      <c r="C84" s="98"/>
      <c r="D84" s="98"/>
      <c r="E84" s="98"/>
      <c r="F84" s="98"/>
      <c r="G84" s="98"/>
      <c r="H84" s="98"/>
      <c r="I84" s="99"/>
      <c r="J84" s="100"/>
      <c r="K84" s="314">
        <v>0.05</v>
      </c>
      <c r="L84" s="853">
        <f>N77*K84</f>
        <v>7518.1240474686701</v>
      </c>
      <c r="M84" s="854"/>
      <c r="N84" s="57"/>
    </row>
    <row r="85" spans="1:14" ht="15" thickBot="1">
      <c r="B85" s="816" t="s">
        <v>1037</v>
      </c>
      <c r="C85" s="817"/>
      <c r="D85" s="817"/>
      <c r="E85" s="817"/>
      <c r="F85" s="817"/>
      <c r="G85" s="817"/>
      <c r="H85" s="817"/>
      <c r="I85" s="817"/>
      <c r="J85" s="817"/>
      <c r="K85" s="817"/>
      <c r="L85" s="817"/>
      <c r="M85" s="818"/>
      <c r="N85" s="58">
        <f>L82+L83+L84</f>
        <v>45108.744284812019</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195471.2252341854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981" t="s">
        <v>1028</v>
      </c>
      <c r="D30" s="982"/>
      <c r="E30" s="982"/>
      <c r="F30" s="982"/>
      <c r="G30" s="982"/>
      <c r="H30" s="982"/>
      <c r="I30" s="982"/>
      <c r="J30" s="463"/>
      <c r="K30" s="316"/>
      <c r="L30" s="792" t="s">
        <v>1029</v>
      </c>
      <c r="M30" s="793"/>
      <c r="N30" s="77" t="s">
        <v>1030</v>
      </c>
    </row>
    <row r="31" spans="1:14" ht="27" customHeight="1" thickBot="1">
      <c r="A31" t="s">
        <v>1929</v>
      </c>
      <c r="B31" s="86" t="s">
        <v>1217</v>
      </c>
      <c r="C31" s="983" t="s">
        <v>2244</v>
      </c>
      <c r="D31" s="984"/>
      <c r="E31" s="984"/>
      <c r="F31" s="984"/>
      <c r="G31" s="984"/>
      <c r="H31" s="984"/>
      <c r="I31" s="984"/>
      <c r="J31" s="984"/>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1915.0201952287498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30426.601164761301</v>
      </c>
      <c r="N48" s="281">
        <f>K48*M48</f>
        <v>33469.261281237435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3710.0126698261674</v>
      </c>
      <c r="N49" s="281">
        <f>K49*M49</f>
        <v>4266.5145703000926</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250879.23697839439</v>
      </c>
      <c r="N50" s="281">
        <f>K50*M50</f>
        <v>30105.508437407327</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4567.6550735838109</v>
      </c>
      <c r="N51" s="281">
        <f>K51*M51</f>
        <v>9135.3101471676218</v>
      </c>
    </row>
    <row r="52" spans="1:14" ht="1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90031.632019530909</v>
      </c>
      <c r="N52" s="281">
        <f>K52*M52</f>
        <v>45015.816009765455</v>
      </c>
    </row>
    <row r="53" spans="1:14" ht="15" thickBot="1">
      <c r="B53" s="816" t="s">
        <v>1037</v>
      </c>
      <c r="C53" s="817"/>
      <c r="D53" s="817"/>
      <c r="E53" s="817"/>
      <c r="F53" s="817"/>
      <c r="G53" s="817"/>
      <c r="H53" s="817"/>
      <c r="I53" s="817"/>
      <c r="J53" s="817"/>
      <c r="K53" s="817"/>
      <c r="L53" s="817"/>
      <c r="M53" s="818"/>
      <c r="N53" s="403">
        <f>SUM(N48:N52)</f>
        <v>121992.41044587793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3">
        <f>VLOOKUP(A58,TRANSPORTE!A1:D117,4,FALSE)</f>
        <v>720.65424911025718</v>
      </c>
      <c r="M58" s="904"/>
      <c r="N58" s="296">
        <f>K58*L58</f>
        <v>792.71967402128291</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792.71967402128291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38300.403904574996</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163000.55421970296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32600.110843940594</v>
      </c>
      <c r="M82" s="852"/>
      <c r="N82" s="57"/>
    </row>
    <row r="83" spans="1:14">
      <c r="B83" s="95" t="s">
        <v>1057</v>
      </c>
      <c r="C83" s="96"/>
      <c r="D83" s="96"/>
      <c r="E83" s="96"/>
      <c r="F83" s="96"/>
      <c r="G83" s="96"/>
      <c r="H83" s="96"/>
      <c r="I83" s="93"/>
      <c r="J83" s="94"/>
      <c r="K83" s="313">
        <v>0.05</v>
      </c>
      <c r="L83" s="851">
        <f>N77*K83</f>
        <v>8150.0277109851486</v>
      </c>
      <c r="M83" s="852"/>
      <c r="N83" s="57"/>
    </row>
    <row r="84" spans="1:14" ht="15" thickBot="1">
      <c r="B84" s="97" t="s">
        <v>1058</v>
      </c>
      <c r="C84" s="98"/>
      <c r="D84" s="98"/>
      <c r="E84" s="98"/>
      <c r="F84" s="98"/>
      <c r="G84" s="98"/>
      <c r="H84" s="98"/>
      <c r="I84" s="99"/>
      <c r="J84" s="100"/>
      <c r="K84" s="314">
        <v>0.05</v>
      </c>
      <c r="L84" s="853">
        <f>N77*K84</f>
        <v>8150.0277109851486</v>
      </c>
      <c r="M84" s="854"/>
      <c r="N84" s="57"/>
    </row>
    <row r="85" spans="1:14" ht="15" thickBot="1">
      <c r="B85" s="816" t="s">
        <v>1037</v>
      </c>
      <c r="C85" s="817"/>
      <c r="D85" s="817"/>
      <c r="E85" s="817"/>
      <c r="F85" s="817"/>
      <c r="G85" s="817"/>
      <c r="H85" s="817"/>
      <c r="I85" s="817"/>
      <c r="J85" s="817"/>
      <c r="K85" s="817"/>
      <c r="L85" s="817"/>
      <c r="M85" s="818"/>
      <c r="N85" s="58">
        <f>L82+L83+L84</f>
        <v>48900.166265910884</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211900.72048561386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981" t="s">
        <v>1028</v>
      </c>
      <c r="D30" s="982"/>
      <c r="E30" s="982"/>
      <c r="F30" s="982"/>
      <c r="G30" s="982"/>
      <c r="H30" s="982"/>
      <c r="I30" s="982"/>
      <c r="J30" s="463"/>
      <c r="K30" s="316"/>
      <c r="L30" s="792" t="s">
        <v>1029</v>
      </c>
      <c r="M30" s="793"/>
      <c r="N30" s="77" t="s">
        <v>1030</v>
      </c>
    </row>
    <row r="31" spans="1:14" ht="27" customHeight="1" thickBot="1">
      <c r="A31" t="s">
        <v>1929</v>
      </c>
      <c r="B31" s="86" t="s">
        <v>1764</v>
      </c>
      <c r="C31" s="983" t="s">
        <v>2245</v>
      </c>
      <c r="D31" s="984"/>
      <c r="E31" s="984"/>
      <c r="F31" s="984"/>
      <c r="G31" s="984"/>
      <c r="H31" s="984"/>
      <c r="I31" s="984"/>
      <c r="J31" s="984"/>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1915.0201952287498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30426.601164761301</v>
      </c>
      <c r="N48" s="281">
        <f>K48*M48</f>
        <v>33469.261281237435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3710.0126698261674</v>
      </c>
      <c r="N49" s="281">
        <f>K49*M49</f>
        <v>4266.5145703000926</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250879.23697839439</v>
      </c>
      <c r="N50" s="281">
        <f>K50*M50</f>
        <v>30105.508437407327</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4567.6550735838109</v>
      </c>
      <c r="N51" s="281">
        <f>K51*M51</f>
        <v>9135.3101471676218</v>
      </c>
    </row>
    <row r="52" spans="1:14" ht="1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100921.79712315583</v>
      </c>
      <c r="N52" s="281">
        <f>K52*M52</f>
        <v>50460.898561577917</v>
      </c>
    </row>
    <row r="53" spans="1:14" ht="15" thickBot="1">
      <c r="B53" s="816" t="s">
        <v>1037</v>
      </c>
      <c r="C53" s="817"/>
      <c r="D53" s="817"/>
      <c r="E53" s="817"/>
      <c r="F53" s="817"/>
      <c r="G53" s="817"/>
      <c r="H53" s="817"/>
      <c r="I53" s="817"/>
      <c r="J53" s="817"/>
      <c r="K53" s="817"/>
      <c r="L53" s="817"/>
      <c r="M53" s="818"/>
      <c r="N53" s="403">
        <f>SUM(N48:N52)</f>
        <v>127437.49299769039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3">
        <f>VLOOKUP(A58,TRANSPORTE!A1:D117,4,FALSE)</f>
        <v>720.65424911025718</v>
      </c>
      <c r="M58" s="904"/>
      <c r="N58" s="296">
        <f>K58*L58</f>
        <v>792.71967402128291</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792.71967402128291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38300.403904574996</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168445.63677151542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33689.127354303084</v>
      </c>
      <c r="M82" s="852"/>
      <c r="N82" s="57"/>
    </row>
    <row r="83" spans="1:14">
      <c r="B83" s="95" t="s">
        <v>1057</v>
      </c>
      <c r="C83" s="96"/>
      <c r="D83" s="96"/>
      <c r="E83" s="96"/>
      <c r="F83" s="96"/>
      <c r="G83" s="96"/>
      <c r="H83" s="96"/>
      <c r="I83" s="93"/>
      <c r="J83" s="94"/>
      <c r="K83" s="313">
        <v>0.05</v>
      </c>
      <c r="L83" s="851">
        <f>N77*K83</f>
        <v>8422.281838575771</v>
      </c>
      <c r="M83" s="852"/>
      <c r="N83" s="57"/>
    </row>
    <row r="84" spans="1:14" ht="15" thickBot="1">
      <c r="B84" s="97" t="s">
        <v>1058</v>
      </c>
      <c r="C84" s="98"/>
      <c r="D84" s="98"/>
      <c r="E84" s="98"/>
      <c r="F84" s="98"/>
      <c r="G84" s="98"/>
      <c r="H84" s="98"/>
      <c r="I84" s="99"/>
      <c r="J84" s="100"/>
      <c r="K84" s="314">
        <v>0.05</v>
      </c>
      <c r="L84" s="853">
        <f>N77*K84</f>
        <v>8422.281838575771</v>
      </c>
      <c r="M84" s="854"/>
      <c r="N84" s="57"/>
    </row>
    <row r="85" spans="1:14" ht="15" thickBot="1">
      <c r="B85" s="816" t="s">
        <v>1037</v>
      </c>
      <c r="C85" s="817"/>
      <c r="D85" s="817"/>
      <c r="E85" s="817"/>
      <c r="F85" s="817"/>
      <c r="G85" s="817"/>
      <c r="H85" s="817"/>
      <c r="I85" s="817"/>
      <c r="J85" s="817"/>
      <c r="K85" s="817"/>
      <c r="L85" s="817"/>
      <c r="M85" s="818"/>
      <c r="N85" s="58">
        <f>L82+L83+L84</f>
        <v>50533.691031454626</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218979.32780297005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981" t="s">
        <v>1028</v>
      </c>
      <c r="D30" s="982"/>
      <c r="E30" s="982"/>
      <c r="F30" s="982"/>
      <c r="G30" s="982"/>
      <c r="H30" s="982"/>
      <c r="I30" s="982"/>
      <c r="J30" s="463"/>
      <c r="K30" s="316"/>
      <c r="L30" s="792" t="s">
        <v>1029</v>
      </c>
      <c r="M30" s="793"/>
      <c r="N30" s="77" t="s">
        <v>1030</v>
      </c>
    </row>
    <row r="31" spans="1:14" ht="28.5" customHeight="1" thickBot="1">
      <c r="A31" t="s">
        <v>1929</v>
      </c>
      <c r="B31" s="86" t="s">
        <v>1765</v>
      </c>
      <c r="C31" s="983" t="s">
        <v>2246</v>
      </c>
      <c r="D31" s="984"/>
      <c r="E31" s="984"/>
      <c r="F31" s="984"/>
      <c r="G31" s="984"/>
      <c r="H31" s="984"/>
      <c r="I31" s="984"/>
      <c r="J31" s="984"/>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1915.0201952287498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30426.601164761301</v>
      </c>
      <c r="N48" s="281">
        <f>K48*M48</f>
        <v>33469.261281237435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3710.0126698261674</v>
      </c>
      <c r="N49" s="281">
        <f>K49*M49</f>
        <v>4266.5145703000926</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250879.23697839439</v>
      </c>
      <c r="N50" s="281">
        <f>K50*M50</f>
        <v>30105.508437407327</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4567.6550735838109</v>
      </c>
      <c r="N51" s="281">
        <f>K51*M51</f>
        <v>9135.3101471676218</v>
      </c>
    </row>
    <row r="52" spans="1:14" ht="1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102442.44063936769</v>
      </c>
      <c r="N52" s="281">
        <f>K52*M52</f>
        <v>51221.220319683845</v>
      </c>
    </row>
    <row r="53" spans="1:14" ht="15" thickBot="1">
      <c r="B53" s="816" t="s">
        <v>1037</v>
      </c>
      <c r="C53" s="817"/>
      <c r="D53" s="817"/>
      <c r="E53" s="817"/>
      <c r="F53" s="817"/>
      <c r="G53" s="817"/>
      <c r="H53" s="817"/>
      <c r="I53" s="817"/>
      <c r="J53" s="817"/>
      <c r="K53" s="817"/>
      <c r="L53" s="817"/>
      <c r="M53" s="818"/>
      <c r="N53" s="403">
        <f>SUM(N48:N52)</f>
        <v>128197.81475579631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3">
        <f>VLOOKUP(A58,TRANSPORTE!A1:D117,4,FALSE)</f>
        <v>720.65424911025718</v>
      </c>
      <c r="M58" s="904"/>
      <c r="N58" s="296">
        <f>K58*L58</f>
        <v>792.71967402128291</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792.71967402128291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38300.403904574996</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169205.95852962133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33841.19170592427</v>
      </c>
      <c r="M82" s="852"/>
      <c r="N82" s="57"/>
    </row>
    <row r="83" spans="1:14">
      <c r="B83" s="95" t="s">
        <v>1057</v>
      </c>
      <c r="C83" s="96"/>
      <c r="D83" s="96"/>
      <c r="E83" s="96"/>
      <c r="F83" s="96"/>
      <c r="G83" s="96"/>
      <c r="H83" s="96"/>
      <c r="I83" s="93"/>
      <c r="J83" s="94"/>
      <c r="K83" s="313">
        <v>0.05</v>
      </c>
      <c r="L83" s="851">
        <f>N77*K83</f>
        <v>8460.2979264810674</v>
      </c>
      <c r="M83" s="852"/>
      <c r="N83" s="57"/>
    </row>
    <row r="84" spans="1:14" ht="15" thickBot="1">
      <c r="B84" s="97" t="s">
        <v>1058</v>
      </c>
      <c r="C84" s="98"/>
      <c r="D84" s="98"/>
      <c r="E84" s="98"/>
      <c r="F84" s="98"/>
      <c r="G84" s="98"/>
      <c r="H84" s="98"/>
      <c r="I84" s="99"/>
      <c r="J84" s="100"/>
      <c r="K84" s="314">
        <v>0.05</v>
      </c>
      <c r="L84" s="853">
        <f>N77*K84</f>
        <v>8460.2979264810674</v>
      </c>
      <c r="M84" s="854"/>
      <c r="N84" s="57"/>
    </row>
    <row r="85" spans="1:14" ht="15" thickBot="1">
      <c r="B85" s="816" t="s">
        <v>1037</v>
      </c>
      <c r="C85" s="817"/>
      <c r="D85" s="817"/>
      <c r="E85" s="817"/>
      <c r="F85" s="817"/>
      <c r="G85" s="817"/>
      <c r="H85" s="817"/>
      <c r="I85" s="817"/>
      <c r="J85" s="817"/>
      <c r="K85" s="817"/>
      <c r="L85" s="817"/>
      <c r="M85" s="818"/>
      <c r="N85" s="58">
        <f>L82+L83+L84</f>
        <v>50761.787558886412</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219967.74608850776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257</v>
      </c>
      <c r="B36" s="865" t="str">
        <f>VLOOKUP(A36,EQUIPOS!A6:D154,3,FALSE)</f>
        <v>Mezcladora de concreto 1 bulto</v>
      </c>
      <c r="C36" s="866"/>
      <c r="D36" s="866"/>
      <c r="E36" s="866"/>
      <c r="F36" s="866"/>
      <c r="G36" s="866"/>
      <c r="H36" s="867"/>
      <c r="I36" s="276"/>
      <c r="J36" s="277"/>
      <c r="K36" s="278">
        <f>VLOOKUP(A36,EQUIPOS!A6:D163,4,FALSE)</f>
        <v>4679.0119844866767</v>
      </c>
      <c r="L36" s="279"/>
      <c r="M36" s="345">
        <v>1</v>
      </c>
      <c r="N36" s="281">
        <f>K36*M36</f>
        <v>4679.0119844866767</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3191.7003253812504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7870.7123098679276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41295.640125191552</v>
      </c>
      <c r="N48" s="281">
        <f t="shared" ref="N48:N53" si="0">K48*M48</f>
        <v>20813.002623096541</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4567.6550735838109</v>
      </c>
      <c r="N49" s="281">
        <f t="shared" si="0"/>
        <v>9135.3101471676218</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38.168724178170329</v>
      </c>
      <c r="N50" s="281">
        <f t="shared" si="0"/>
        <v>4236.7283837769064</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29742.86666725513</v>
      </c>
      <c r="N51" s="281">
        <f t="shared" si="0"/>
        <v>11897.146666902052</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43110.229864707777</v>
      </c>
      <c r="N52" s="282">
        <f t="shared" si="0"/>
        <v>16295.66688885954</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517.17519091964311</v>
      </c>
      <c r="N53" s="282">
        <f t="shared" si="0"/>
        <v>80679.329783464331</v>
      </c>
    </row>
    <row r="54" spans="1:14">
      <c r="B54" s="329"/>
      <c r="C54" s="326"/>
      <c r="D54" s="326"/>
      <c r="E54" s="326"/>
      <c r="F54" s="326"/>
      <c r="G54" s="326"/>
      <c r="H54" s="326"/>
      <c r="I54" s="326"/>
      <c r="J54" s="320"/>
      <c r="K54" s="50"/>
      <c r="L54" s="327"/>
      <c r="M54" s="435"/>
      <c r="N54" s="282"/>
    </row>
    <row r="55" spans="1:14" ht="15" thickBot="1">
      <c r="B55" s="905" t="s">
        <v>1037</v>
      </c>
      <c r="C55" s="859"/>
      <c r="D55" s="859"/>
      <c r="E55" s="859"/>
      <c r="F55" s="859"/>
      <c r="G55" s="859"/>
      <c r="H55" s="859"/>
      <c r="I55" s="859"/>
      <c r="J55" s="859"/>
      <c r="K55" s="859"/>
      <c r="L55" s="859"/>
      <c r="M55" s="860"/>
      <c r="N55" s="110">
        <f>SUM(N48:N54)</f>
        <v>143057.18449326698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903">
        <f>VLOOKUP(A60,TRANSPORTE!A1:D117,4,FALSE)</f>
        <v>720.65424911025718</v>
      </c>
      <c r="M60" s="904"/>
      <c r="N60" s="296">
        <f>K60*L60</f>
        <v>288.26169964410286</v>
      </c>
    </row>
    <row r="61" spans="1:14">
      <c r="A61" t="s">
        <v>1313</v>
      </c>
      <c r="B61" s="52" t="str">
        <f>VLOOKUP(A61,TRANSPORTE!A1:D117,3,FALSE)</f>
        <v>Transporte de arena</v>
      </c>
      <c r="C61" s="53"/>
      <c r="D61" s="53"/>
      <c r="E61" s="53"/>
      <c r="F61" s="53"/>
      <c r="G61" s="53"/>
      <c r="H61" s="320" t="s">
        <v>339</v>
      </c>
      <c r="I61" s="288">
        <v>0.378</v>
      </c>
      <c r="J61" s="295">
        <v>1</v>
      </c>
      <c r="K61" s="288">
        <f>I61*J61</f>
        <v>0.378</v>
      </c>
      <c r="L61" s="903">
        <f>VLOOKUP(A61,TRANSPORTE!A1:D117,4,FALSE)</f>
        <v>720.65424911025718</v>
      </c>
      <c r="M61" s="904"/>
      <c r="N61" s="296">
        <f t="shared" ref="N61:N62" si="1">K61*L61</f>
        <v>272.40730616367722</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903">
        <f>VLOOKUP(A62,TRANSPORTE!A1:D117,4,FALSE)</f>
        <v>720.65424911025718</v>
      </c>
      <c r="M62" s="904"/>
      <c r="N62" s="296">
        <f t="shared" si="1"/>
        <v>363.20974155156961</v>
      </c>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923.87874735934975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63834.006507625003</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215685.78205811925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43137.156411623851</v>
      </c>
      <c r="M84" s="852"/>
      <c r="N84" s="57"/>
    </row>
    <row r="85" spans="1:14">
      <c r="B85" s="95" t="s">
        <v>1057</v>
      </c>
      <c r="C85" s="96"/>
      <c r="D85" s="96"/>
      <c r="E85" s="96"/>
      <c r="F85" s="96"/>
      <c r="G85" s="96"/>
      <c r="H85" s="96"/>
      <c r="I85" s="93"/>
      <c r="J85" s="94"/>
      <c r="K85" s="313">
        <v>0.05</v>
      </c>
      <c r="L85" s="851">
        <f>N79*K85</f>
        <v>10784.289102905963</v>
      </c>
      <c r="M85" s="852"/>
      <c r="N85" s="57"/>
    </row>
    <row r="86" spans="1:14" ht="15" thickBot="1">
      <c r="B86" s="97" t="s">
        <v>1058</v>
      </c>
      <c r="C86" s="98"/>
      <c r="D86" s="98"/>
      <c r="E86" s="98"/>
      <c r="F86" s="98"/>
      <c r="G86" s="98"/>
      <c r="H86" s="98"/>
      <c r="I86" s="99"/>
      <c r="J86" s="100"/>
      <c r="K86" s="314">
        <v>0.05</v>
      </c>
      <c r="L86" s="853">
        <f>N79*K86</f>
        <v>10784.289102905963</v>
      </c>
      <c r="M86" s="854"/>
      <c r="N86" s="57"/>
    </row>
    <row r="87" spans="1:14" ht="15" thickBot="1">
      <c r="B87" s="816" t="s">
        <v>1037</v>
      </c>
      <c r="C87" s="817"/>
      <c r="D87" s="817"/>
      <c r="E87" s="817"/>
      <c r="F87" s="817"/>
      <c r="G87" s="817"/>
      <c r="H87" s="817"/>
      <c r="I87" s="817"/>
      <c r="J87" s="817"/>
      <c r="K87" s="817"/>
      <c r="L87" s="817"/>
      <c r="M87" s="818"/>
      <c r="N87" s="58">
        <f>L84+L85+L86</f>
        <v>64705.734617435774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280391.51667555503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1276.6801301525002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1556.8739942273105</v>
      </c>
      <c r="N48" s="281">
        <f>K48*M48</f>
        <v>778.43699711365525</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379947.04680765839</v>
      </c>
      <c r="N49" s="281">
        <f>K49*M49</f>
        <v>383746.51727573498</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4567.6550735838109</v>
      </c>
      <c r="N50" s="281">
        <f>K50*M50</f>
        <v>1370.2965220751432</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 thickBot="1">
      <c r="B55" s="905" t="s">
        <v>1037</v>
      </c>
      <c r="C55" s="859"/>
      <c r="D55" s="859"/>
      <c r="E55" s="859"/>
      <c r="F55" s="859"/>
      <c r="G55" s="859"/>
      <c r="H55" s="859"/>
      <c r="I55" s="859"/>
      <c r="J55" s="859"/>
      <c r="K55" s="859"/>
      <c r="L55" s="859"/>
      <c r="M55" s="860"/>
      <c r="N55" s="110">
        <f>SUM(N48:N54)</f>
        <v>385895.25079492375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903">
        <f>VLOOKUP(A60,TRANSPORTE!A1:D117,4,FALSE)</f>
        <v>720.65424911025718</v>
      </c>
      <c r="M60" s="904"/>
      <c r="N60" s="296">
        <f>K60*L60</f>
        <v>727.86079160135978</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727.86079160135978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25533.60260305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413433.39431972761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82686.678863945534</v>
      </c>
      <c r="M84" s="852"/>
      <c r="N84" s="57"/>
    </row>
    <row r="85" spans="1:14">
      <c r="B85" s="95" t="s">
        <v>1057</v>
      </c>
      <c r="C85" s="96"/>
      <c r="D85" s="96"/>
      <c r="E85" s="96"/>
      <c r="F85" s="96"/>
      <c r="G85" s="96"/>
      <c r="H85" s="96"/>
      <c r="I85" s="93"/>
      <c r="J85" s="94"/>
      <c r="K85" s="313">
        <v>0.05</v>
      </c>
      <c r="L85" s="851">
        <f>N79*K85</f>
        <v>20671.669715986383</v>
      </c>
      <c r="M85" s="852"/>
      <c r="N85" s="57"/>
    </row>
    <row r="86" spans="1:14" ht="15" thickBot="1">
      <c r="B86" s="97" t="s">
        <v>1058</v>
      </c>
      <c r="C86" s="98"/>
      <c r="D86" s="98"/>
      <c r="E86" s="98"/>
      <c r="F86" s="98"/>
      <c r="G86" s="98"/>
      <c r="H86" s="98"/>
      <c r="I86" s="99"/>
      <c r="J86" s="100"/>
      <c r="K86" s="314">
        <v>0.05</v>
      </c>
      <c r="L86" s="853">
        <f>N79*K86</f>
        <v>20671.669715986383</v>
      </c>
      <c r="M86" s="854"/>
      <c r="N86" s="57"/>
    </row>
    <row r="87" spans="1:14" ht="15" thickBot="1">
      <c r="B87" s="816" t="s">
        <v>1037</v>
      </c>
      <c r="C87" s="817"/>
      <c r="D87" s="817"/>
      <c r="E87" s="817"/>
      <c r="F87" s="817"/>
      <c r="G87" s="817"/>
      <c r="H87" s="817"/>
      <c r="I87" s="817"/>
      <c r="J87" s="817"/>
      <c r="K87" s="817"/>
      <c r="L87" s="817"/>
      <c r="M87" s="818"/>
      <c r="N87" s="58">
        <f>L84+L85+L86</f>
        <v>124030.0182959183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537463.41261564591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9.25" customHeight="1" thickBot="1">
      <c r="A31" t="s">
        <v>1929</v>
      </c>
      <c r="B31" s="86" t="s">
        <v>1219</v>
      </c>
      <c r="C31" s="958" t="s">
        <v>2249</v>
      </c>
      <c r="D31" s="959"/>
      <c r="E31" s="959"/>
      <c r="F31" s="959"/>
      <c r="G31" s="959"/>
      <c r="H31" s="959"/>
      <c r="I31" s="959"/>
      <c r="J31" s="985"/>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68.08960694146667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1556.8739942273105</v>
      </c>
      <c r="N48" s="281">
        <f>K48*M48</f>
        <v>77.843699711365531</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31947.687532006716</v>
      </c>
      <c r="N49" s="281">
        <f>K49*M49</f>
        <v>31947.687532006716</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32025.53123171808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1361.7921388293332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33455.412977488879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6691.0825954977763</v>
      </c>
      <c r="M84" s="852"/>
      <c r="N84" s="57"/>
    </row>
    <row r="85" spans="1:14">
      <c r="B85" s="95" t="s">
        <v>1057</v>
      </c>
      <c r="C85" s="96"/>
      <c r="D85" s="96"/>
      <c r="E85" s="96"/>
      <c r="F85" s="96"/>
      <c r="G85" s="96"/>
      <c r="H85" s="96"/>
      <c r="I85" s="93"/>
      <c r="J85" s="94"/>
      <c r="K85" s="313">
        <v>0.05</v>
      </c>
      <c r="L85" s="851">
        <f>N79*K85</f>
        <v>1672.7706488744441</v>
      </c>
      <c r="M85" s="852"/>
      <c r="N85" s="57"/>
    </row>
    <row r="86" spans="1:14" ht="15" thickBot="1">
      <c r="B86" s="97" t="s">
        <v>1058</v>
      </c>
      <c r="C86" s="98"/>
      <c r="D86" s="98"/>
      <c r="E86" s="98"/>
      <c r="F86" s="98"/>
      <c r="G86" s="98"/>
      <c r="H86" s="98"/>
      <c r="I86" s="99"/>
      <c r="J86" s="100"/>
      <c r="K86" s="314">
        <v>0.05</v>
      </c>
      <c r="L86" s="853">
        <f>N79*K86</f>
        <v>1672.7706488744441</v>
      </c>
      <c r="M86" s="854"/>
      <c r="N86" s="57"/>
    </row>
    <row r="87" spans="1:14" ht="15" thickBot="1">
      <c r="B87" s="816" t="s">
        <v>1037</v>
      </c>
      <c r="C87" s="817"/>
      <c r="D87" s="817"/>
      <c r="E87" s="817"/>
      <c r="F87" s="817"/>
      <c r="G87" s="817"/>
      <c r="H87" s="817"/>
      <c r="I87" s="817"/>
      <c r="J87" s="817"/>
      <c r="K87" s="817"/>
      <c r="L87" s="817"/>
      <c r="M87" s="818"/>
      <c r="N87" s="58">
        <f>L84+L85+L86</f>
        <v>10036.623893246664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43492.036870735545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1767</v>
      </c>
      <c r="C31" s="958" t="s">
        <v>2250</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7600.5195360014095</v>
      </c>
      <c r="L36" s="279"/>
      <c r="M36" s="345">
        <v>1.25</v>
      </c>
      <c r="N36" s="281">
        <f>K36/M36</f>
        <v>6080.4156288011272</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1787.3521822135001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7867.7678110146271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22249.172211494992</v>
      </c>
      <c r="N48" s="281">
        <f>K48*M48</f>
        <v>11124.586105747496</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1556.8739942273105</v>
      </c>
      <c r="N49" s="281">
        <f>K49*M49</f>
        <v>778.43699711365525</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379947.04680765839</v>
      </c>
      <c r="N50" s="281">
        <f>K50*M50</f>
        <v>383746.51727573498</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4567.6550735838109</v>
      </c>
      <c r="N51" s="281">
        <f>K51*M51</f>
        <v>1370.2965220751432</v>
      </c>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397019.83690067125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903">
        <f>VLOOKUP(A58,TRANSPORTE!A1:D117,4,FALSE)</f>
        <v>720.65424911025718</v>
      </c>
      <c r="M58" s="904"/>
      <c r="N58" s="296">
        <f>K58*L58</f>
        <v>727.86079160135978</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903">
        <f>VLOOKUP(A59,TRANSPORTE!A1:D117,4,FALSE)</f>
        <v>720.65424911025718</v>
      </c>
      <c r="M59" s="904"/>
      <c r="N59" s="296">
        <f>K59*L59</f>
        <v>360.32712455512859</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1088.1879161564884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35747.043644270001</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441722.83627211233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88344.567254422465</v>
      </c>
      <c r="M82" s="852"/>
      <c r="N82" s="57"/>
    </row>
    <row r="83" spans="1:14">
      <c r="B83" s="95" t="s">
        <v>1057</v>
      </c>
      <c r="C83" s="96"/>
      <c r="D83" s="96"/>
      <c r="E83" s="96"/>
      <c r="F83" s="96"/>
      <c r="G83" s="96"/>
      <c r="H83" s="96"/>
      <c r="I83" s="93"/>
      <c r="J83" s="94"/>
      <c r="K83" s="313">
        <v>0.05</v>
      </c>
      <c r="L83" s="851">
        <f>N77*K83</f>
        <v>22086.141813605616</v>
      </c>
      <c r="M83" s="852"/>
      <c r="N83" s="57"/>
    </row>
    <row r="84" spans="1:14" ht="15" thickBot="1">
      <c r="B84" s="97" t="s">
        <v>1058</v>
      </c>
      <c r="C84" s="98"/>
      <c r="D84" s="98"/>
      <c r="E84" s="98"/>
      <c r="F84" s="98"/>
      <c r="G84" s="98"/>
      <c r="H84" s="98"/>
      <c r="I84" s="99"/>
      <c r="J84" s="100"/>
      <c r="K84" s="314">
        <v>0.05</v>
      </c>
      <c r="L84" s="853">
        <f>N77*K84</f>
        <v>22086.141813605616</v>
      </c>
      <c r="M84" s="854"/>
      <c r="N84" s="57"/>
    </row>
    <row r="85" spans="1:14" ht="15" thickBot="1">
      <c r="B85" s="816" t="s">
        <v>1037</v>
      </c>
      <c r="C85" s="817"/>
      <c r="D85" s="817"/>
      <c r="E85" s="817"/>
      <c r="F85" s="817"/>
      <c r="G85" s="817"/>
      <c r="H85" s="817"/>
      <c r="I85" s="817"/>
      <c r="J85" s="817"/>
      <c r="K85" s="817"/>
      <c r="L85" s="817"/>
      <c r="M85" s="818"/>
      <c r="N85" s="58">
        <f>L82+L83+L84</f>
        <v>132516.8508816337</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574239.68715374602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1.5" customHeight="1" thickBot="1">
      <c r="A31" t="s">
        <v>1929</v>
      </c>
      <c r="B31" s="86" t="s">
        <v>1768</v>
      </c>
      <c r="C31" s="958" t="s">
        <v>2251</v>
      </c>
      <c r="D31" s="959"/>
      <c r="E31" s="959"/>
      <c r="F31" s="959"/>
      <c r="G31" s="959"/>
      <c r="H31" s="959"/>
      <c r="I31" s="959"/>
      <c r="J31" s="985"/>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7600.5195360014095</v>
      </c>
      <c r="L36" s="279"/>
      <c r="M36" s="345">
        <v>18.75</v>
      </c>
      <c r="N36" s="281">
        <f>K36/M36</f>
        <v>405.36104192007519</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102.1344104122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507.49545233227519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22249.172211494992</v>
      </c>
      <c r="N48" s="281">
        <f>K48*M48</f>
        <v>1112.4586105747496</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1556.8739942273105</v>
      </c>
      <c r="N49" s="281">
        <f>K49*M49</f>
        <v>77.843699711365531</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31947.687532006716</v>
      </c>
      <c r="N50" s="281">
        <f>K50*M50</f>
        <v>31947.687532006716</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33137.989842292831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903">
        <f>VLOOKUP(A58,TRANSPORTE!A1:D117,4,FALSE)</f>
        <v>720.65424911025718</v>
      </c>
      <c r="M58" s="904"/>
      <c r="N58" s="296">
        <f>K58*L58</f>
        <v>36.032712455512858</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36.032712455512858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2042.6882082439997</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35724.206215324615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7144.8412430649232</v>
      </c>
      <c r="M82" s="852"/>
      <c r="N82" s="57"/>
    </row>
    <row r="83" spans="1:14">
      <c r="B83" s="95" t="s">
        <v>1057</v>
      </c>
      <c r="C83" s="96"/>
      <c r="D83" s="96"/>
      <c r="E83" s="96"/>
      <c r="F83" s="96"/>
      <c r="G83" s="96"/>
      <c r="H83" s="96"/>
      <c r="I83" s="93"/>
      <c r="J83" s="94"/>
      <c r="K83" s="313">
        <v>0.05</v>
      </c>
      <c r="L83" s="851">
        <f>N77*K83</f>
        <v>1786.2103107662308</v>
      </c>
      <c r="M83" s="852"/>
      <c r="N83" s="57"/>
    </row>
    <row r="84" spans="1:14" ht="15" thickBot="1">
      <c r="B84" s="97" t="s">
        <v>1058</v>
      </c>
      <c r="C84" s="98"/>
      <c r="D84" s="98"/>
      <c r="E84" s="98"/>
      <c r="F84" s="98"/>
      <c r="G84" s="98"/>
      <c r="H84" s="98"/>
      <c r="I84" s="99"/>
      <c r="J84" s="100"/>
      <c r="K84" s="314">
        <v>0.05</v>
      </c>
      <c r="L84" s="853">
        <f>N77*K84</f>
        <v>1786.2103107662308</v>
      </c>
      <c r="M84" s="854"/>
      <c r="N84" s="57"/>
    </row>
    <row r="85" spans="1:14" ht="15" thickBot="1">
      <c r="B85" s="816" t="s">
        <v>1037</v>
      </c>
      <c r="C85" s="817"/>
      <c r="D85" s="817"/>
      <c r="E85" s="817"/>
      <c r="F85" s="817"/>
      <c r="G85" s="817"/>
      <c r="H85" s="817"/>
      <c r="I85" s="817"/>
      <c r="J85" s="817"/>
      <c r="K85" s="817"/>
      <c r="L85" s="817"/>
      <c r="M85" s="818"/>
      <c r="N85" s="58">
        <f>L82+L83+L84</f>
        <v>10717.261864597385</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46441.468079922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127.66801301525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379947.04680765839</v>
      </c>
      <c r="N48" s="281">
        <f>K48*M48</f>
        <v>26596.293276536089</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4567.6550735838109</v>
      </c>
      <c r="N49" s="281">
        <f>K49*M49</f>
        <v>1370.2965220751432</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27966.589798611232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903">
        <f>VLOOKUP(A58,TRANSPORTE!A1:D117,4,FALSE)</f>
        <v>720.65424911025718</v>
      </c>
      <c r="M58" s="904"/>
      <c r="N58" s="296">
        <f>K58*L58</f>
        <v>50.445797437718007</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50.445797437718007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2553.3602603049999</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30698.063869369198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6139.6127738738396</v>
      </c>
      <c r="M82" s="852"/>
      <c r="N82" s="57"/>
    </row>
    <row r="83" spans="1:14">
      <c r="B83" s="95" t="s">
        <v>1057</v>
      </c>
      <c r="C83" s="96"/>
      <c r="D83" s="96"/>
      <c r="E83" s="96"/>
      <c r="F83" s="96"/>
      <c r="G83" s="96"/>
      <c r="H83" s="96"/>
      <c r="I83" s="93"/>
      <c r="J83" s="94"/>
      <c r="K83" s="313">
        <v>0.05</v>
      </c>
      <c r="L83" s="851">
        <f>N77*K83</f>
        <v>1534.9031934684599</v>
      </c>
      <c r="M83" s="852"/>
      <c r="N83" s="57"/>
    </row>
    <row r="84" spans="1:14" ht="15" thickBot="1">
      <c r="B84" s="97" t="s">
        <v>1058</v>
      </c>
      <c r="C84" s="98"/>
      <c r="D84" s="98"/>
      <c r="E84" s="98"/>
      <c r="F84" s="98"/>
      <c r="G84" s="98"/>
      <c r="H84" s="98"/>
      <c r="I84" s="99"/>
      <c r="J84" s="100"/>
      <c r="K84" s="314">
        <v>0.05</v>
      </c>
      <c r="L84" s="853">
        <f>N77*K84</f>
        <v>1534.9031934684599</v>
      </c>
      <c r="M84" s="854"/>
      <c r="N84" s="57"/>
    </row>
    <row r="85" spans="1:14" ht="15" thickBot="1">
      <c r="B85" s="816" t="s">
        <v>1037</v>
      </c>
      <c r="C85" s="817"/>
      <c r="D85" s="817"/>
      <c r="E85" s="817"/>
      <c r="F85" s="817"/>
      <c r="G85" s="817"/>
      <c r="H85" s="817"/>
      <c r="I85" s="817"/>
      <c r="J85" s="817"/>
      <c r="K85" s="817"/>
      <c r="L85" s="817"/>
      <c r="M85" s="818"/>
      <c r="N85" s="58">
        <f>L82+L83+L84</f>
        <v>9209.4191608107594</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39907.483030179959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68.08960694146667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22767.675506028951</v>
      </c>
      <c r="N48" s="281">
        <f>K48*M48</f>
        <v>28459.59438253619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28459.59438253619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1361.7921388293332</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29889.476128306989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5977.8952256613984</v>
      </c>
      <c r="M82" s="852"/>
      <c r="N82" s="57"/>
    </row>
    <row r="83" spans="1:14">
      <c r="B83" s="95" t="s">
        <v>1057</v>
      </c>
      <c r="C83" s="96"/>
      <c r="D83" s="96"/>
      <c r="E83" s="96"/>
      <c r="F83" s="96"/>
      <c r="G83" s="96"/>
      <c r="H83" s="96"/>
      <c r="I83" s="93"/>
      <c r="J83" s="94"/>
      <c r="K83" s="313">
        <v>0.05</v>
      </c>
      <c r="L83" s="851">
        <f>N77*K83</f>
        <v>1494.4738064153496</v>
      </c>
      <c r="M83" s="852"/>
      <c r="N83" s="57"/>
    </row>
    <row r="84" spans="1:14" ht="15" thickBot="1">
      <c r="B84" s="97" t="s">
        <v>1058</v>
      </c>
      <c r="C84" s="98"/>
      <c r="D84" s="98"/>
      <c r="E84" s="98"/>
      <c r="F84" s="98"/>
      <c r="G84" s="98"/>
      <c r="H84" s="98"/>
      <c r="I84" s="99"/>
      <c r="J84" s="100"/>
      <c r="K84" s="314">
        <v>0.05</v>
      </c>
      <c r="L84" s="853">
        <f>N77*K84</f>
        <v>1494.4738064153496</v>
      </c>
      <c r="M84" s="854"/>
      <c r="N84" s="57"/>
    </row>
    <row r="85" spans="1:14" ht="15" thickBot="1">
      <c r="B85" s="816" t="s">
        <v>1037</v>
      </c>
      <c r="C85" s="817"/>
      <c r="D85" s="817"/>
      <c r="E85" s="817"/>
      <c r="F85" s="817"/>
      <c r="G85" s="817"/>
      <c r="H85" s="817"/>
      <c r="I85" s="817"/>
      <c r="J85" s="817"/>
      <c r="K85" s="817"/>
      <c r="L85" s="817"/>
      <c r="M85" s="818"/>
      <c r="N85" s="58">
        <f>L82+L83+L84</f>
        <v>8966.8428384920971</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38856.318966799088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153.2016156183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255827.62758358353</v>
      </c>
      <c r="N48" s="281">
        <f>K48*M48</f>
        <v>511.65525516716707</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379947.04680765839</v>
      </c>
      <c r="N49" s="281">
        <f>K49*M49</f>
        <v>26596.293276536089</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4567.6550735838109</v>
      </c>
      <c r="N50" s="281">
        <f>K50*M50</f>
        <v>1370.2965220751432</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28478.245053778399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903">
        <f>VLOOKUP(A58,TRANSPORTE!A1:D117,4,FALSE)</f>
        <v>720.65424911025718</v>
      </c>
      <c r="M58" s="904"/>
      <c r="N58" s="296">
        <f>K58*L58</f>
        <v>51.887105935938521</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51.887105935938521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3064.032312366</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31747.36608769864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6349.4732175397285</v>
      </c>
      <c r="M82" s="852"/>
      <c r="N82" s="57"/>
    </row>
    <row r="83" spans="1:14">
      <c r="B83" s="95" t="s">
        <v>1057</v>
      </c>
      <c r="C83" s="96"/>
      <c r="D83" s="96"/>
      <c r="E83" s="96"/>
      <c r="F83" s="96"/>
      <c r="G83" s="96"/>
      <c r="H83" s="96"/>
      <c r="I83" s="93"/>
      <c r="J83" s="94"/>
      <c r="K83" s="313">
        <v>0.05</v>
      </c>
      <c r="L83" s="851">
        <f>N77*K83</f>
        <v>1587.3683043849321</v>
      </c>
      <c r="M83" s="852"/>
      <c r="N83" s="57"/>
    </row>
    <row r="84" spans="1:14" ht="15" thickBot="1">
      <c r="B84" s="97" t="s">
        <v>1058</v>
      </c>
      <c r="C84" s="98"/>
      <c r="D84" s="98"/>
      <c r="E84" s="98"/>
      <c r="F84" s="98"/>
      <c r="G84" s="98"/>
      <c r="H84" s="98"/>
      <c r="I84" s="99"/>
      <c r="J84" s="100"/>
      <c r="K84" s="314">
        <v>0.05</v>
      </c>
      <c r="L84" s="853">
        <f>N77*K84</f>
        <v>1587.3683043849321</v>
      </c>
      <c r="M84" s="854"/>
      <c r="N84" s="57"/>
    </row>
    <row r="85" spans="1:14" ht="15" thickBot="1">
      <c r="B85" s="816" t="s">
        <v>1037</v>
      </c>
      <c r="C85" s="817"/>
      <c r="D85" s="817"/>
      <c r="E85" s="817"/>
      <c r="F85" s="817"/>
      <c r="G85" s="817"/>
      <c r="H85" s="817"/>
      <c r="I85" s="817"/>
      <c r="J85" s="817"/>
      <c r="K85" s="817"/>
      <c r="L85" s="817"/>
      <c r="M85" s="818"/>
      <c r="N85" s="58">
        <f>L82+L83+L84</f>
        <v>9524.2098263095922</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41271.57591400823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85.112008676833341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255827.62758358353</v>
      </c>
      <c r="N48" s="281">
        <f>K48*M48</f>
        <v>511.65525516716707</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22767.675506028951</v>
      </c>
      <c r="N49" s="281">
        <f>K49*M49</f>
        <v>28459.59438253619</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28971.249637703357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903">
        <f>VLOOKUP(A58,TRANSPORTE!A1:D117,4,FALSE)</f>
        <v>720.65424911025718</v>
      </c>
      <c r="M58" s="904"/>
      <c r="N58" s="296">
        <f>K58*L58</f>
        <v>1.4413084982205144</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1.4413084982205144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1702.2401735366666</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30760.043128415076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6152.0086256830155</v>
      </c>
      <c r="M82" s="852"/>
      <c r="N82" s="57"/>
    </row>
    <row r="83" spans="1:14">
      <c r="B83" s="95" t="s">
        <v>1057</v>
      </c>
      <c r="C83" s="96"/>
      <c r="D83" s="96"/>
      <c r="E83" s="96"/>
      <c r="F83" s="96"/>
      <c r="G83" s="96"/>
      <c r="H83" s="96"/>
      <c r="I83" s="93"/>
      <c r="J83" s="94"/>
      <c r="K83" s="313">
        <v>0.05</v>
      </c>
      <c r="L83" s="851">
        <f>N77*K83</f>
        <v>1538.0021564207539</v>
      </c>
      <c r="M83" s="852"/>
      <c r="N83" s="57"/>
    </row>
    <row r="84" spans="1:14" ht="15" thickBot="1">
      <c r="B84" s="97" t="s">
        <v>1058</v>
      </c>
      <c r="C84" s="98"/>
      <c r="D84" s="98"/>
      <c r="E84" s="98"/>
      <c r="F84" s="98"/>
      <c r="G84" s="98"/>
      <c r="H84" s="98"/>
      <c r="I84" s="99"/>
      <c r="J84" s="100"/>
      <c r="K84" s="314">
        <v>0.05</v>
      </c>
      <c r="L84" s="853">
        <f>N77*K84</f>
        <v>1538.0021564207539</v>
      </c>
      <c r="M84" s="854"/>
      <c r="N84" s="57"/>
    </row>
    <row r="85" spans="1:14" ht="15" thickBot="1">
      <c r="B85" s="816" t="s">
        <v>1037</v>
      </c>
      <c r="C85" s="817"/>
      <c r="D85" s="817"/>
      <c r="E85" s="817"/>
      <c r="F85" s="817"/>
      <c r="G85" s="817"/>
      <c r="H85" s="817"/>
      <c r="I85" s="817"/>
      <c r="J85" s="817"/>
      <c r="K85" s="817"/>
      <c r="L85" s="817"/>
      <c r="M85" s="818"/>
      <c r="N85" s="58">
        <f>L82+L83+L84</f>
        <v>9228.0129385245236</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39988.0560669396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21.278002169208335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6434.7820616725858</v>
      </c>
      <c r="N48" s="281">
        <f>K48*M48</f>
        <v>7078.2602678398453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7078.2602678398453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425.56004338416665</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7525.0983133932205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1505.0196626786442</v>
      </c>
      <c r="M82" s="852"/>
      <c r="N82" s="57"/>
    </row>
    <row r="83" spans="1:14">
      <c r="B83" s="95" t="s">
        <v>1057</v>
      </c>
      <c r="C83" s="96"/>
      <c r="D83" s="96"/>
      <c r="E83" s="96"/>
      <c r="F83" s="96"/>
      <c r="G83" s="96"/>
      <c r="H83" s="96"/>
      <c r="I83" s="93"/>
      <c r="J83" s="94"/>
      <c r="K83" s="313">
        <v>0.05</v>
      </c>
      <c r="L83" s="851">
        <f>N77*K83</f>
        <v>376.25491566966105</v>
      </c>
      <c r="M83" s="852"/>
      <c r="N83" s="57"/>
    </row>
    <row r="84" spans="1:14" ht="15" thickBot="1">
      <c r="B84" s="97" t="s">
        <v>1058</v>
      </c>
      <c r="C84" s="98"/>
      <c r="D84" s="98"/>
      <c r="E84" s="98"/>
      <c r="F84" s="98"/>
      <c r="G84" s="98"/>
      <c r="H84" s="98"/>
      <c r="I84" s="99"/>
      <c r="J84" s="100"/>
      <c r="K84" s="314">
        <v>0.05</v>
      </c>
      <c r="L84" s="853">
        <f>N77*K84</f>
        <v>376.25491566966105</v>
      </c>
      <c r="M84" s="854"/>
      <c r="N84" s="57"/>
    </row>
    <row r="85" spans="1:14" ht="15" thickBot="1">
      <c r="B85" s="816" t="s">
        <v>1037</v>
      </c>
      <c r="C85" s="817"/>
      <c r="D85" s="817"/>
      <c r="E85" s="817"/>
      <c r="F85" s="817"/>
      <c r="G85" s="817"/>
      <c r="H85" s="817"/>
      <c r="I85" s="817"/>
      <c r="J85" s="817"/>
      <c r="K85" s="817"/>
      <c r="L85" s="817"/>
      <c r="M85" s="818"/>
      <c r="N85" s="58">
        <f>L82+L83+L84</f>
        <v>2257.529494017966</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9782.627807411187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21.278002169208335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7817.2767229577003</v>
      </c>
      <c r="N48" s="281">
        <f>K48*M48</f>
        <v>8599.0043952534706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8599.0043952534706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425.56004338416665</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9045.8424408068458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1809.1684881613692</v>
      </c>
      <c r="M82" s="852"/>
      <c r="N82" s="57"/>
    </row>
    <row r="83" spans="1:14">
      <c r="B83" s="95" t="s">
        <v>1057</v>
      </c>
      <c r="C83" s="96"/>
      <c r="D83" s="96"/>
      <c r="E83" s="96"/>
      <c r="F83" s="96"/>
      <c r="G83" s="96"/>
      <c r="H83" s="96"/>
      <c r="I83" s="93"/>
      <c r="J83" s="94"/>
      <c r="K83" s="313">
        <v>0.05</v>
      </c>
      <c r="L83" s="851">
        <f>N77*K83</f>
        <v>452.29212204034229</v>
      </c>
      <c r="M83" s="852"/>
      <c r="N83" s="57"/>
    </row>
    <row r="84" spans="1:14" ht="15" thickBot="1">
      <c r="B84" s="97" t="s">
        <v>1058</v>
      </c>
      <c r="C84" s="98"/>
      <c r="D84" s="98"/>
      <c r="E84" s="98"/>
      <c r="F84" s="98"/>
      <c r="G84" s="98"/>
      <c r="H84" s="98"/>
      <c r="I84" s="99"/>
      <c r="J84" s="100"/>
      <c r="K84" s="314">
        <v>0.05</v>
      </c>
      <c r="L84" s="853">
        <f>N77*K84</f>
        <v>452.29212204034229</v>
      </c>
      <c r="M84" s="854"/>
      <c r="N84" s="57"/>
    </row>
    <row r="85" spans="1:14" ht="15" thickBot="1">
      <c r="B85" s="816" t="s">
        <v>1037</v>
      </c>
      <c r="C85" s="817"/>
      <c r="D85" s="817"/>
      <c r="E85" s="817"/>
      <c r="F85" s="817"/>
      <c r="G85" s="817"/>
      <c r="H85" s="817"/>
      <c r="I85" s="817"/>
      <c r="J85" s="817"/>
      <c r="K85" s="817"/>
      <c r="L85" s="817"/>
      <c r="M85" s="818"/>
      <c r="N85" s="58">
        <f>L82+L83+L84</f>
        <v>2713.7527322420538</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11759.5951730489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306.40323123659999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33593.883327489057</v>
      </c>
      <c r="N48" s="281">
        <f>K48*M48</f>
        <v>36953.271660237966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36953.271660237966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903">
        <f>VLOOKUP(A58,TRANSPORTE!A1:D117,4,FALSE)</f>
        <v>720.65424911025718</v>
      </c>
      <c r="M58" s="904"/>
      <c r="N58" s="296">
        <f>K58*L58</f>
        <v>792.71967402128291</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792.71967402128291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6128.0646247319992</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44180.459190227848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8836.0918380455696</v>
      </c>
      <c r="M82" s="852"/>
      <c r="N82" s="57"/>
    </row>
    <row r="83" spans="1:14">
      <c r="B83" s="95" t="s">
        <v>1057</v>
      </c>
      <c r="C83" s="96"/>
      <c r="D83" s="96"/>
      <c r="E83" s="96"/>
      <c r="F83" s="96"/>
      <c r="G83" s="96"/>
      <c r="H83" s="96"/>
      <c r="I83" s="93"/>
      <c r="J83" s="94"/>
      <c r="K83" s="313">
        <v>0.05</v>
      </c>
      <c r="L83" s="851">
        <f>N77*K83</f>
        <v>2209.0229595113924</v>
      </c>
      <c r="M83" s="852"/>
      <c r="N83" s="57"/>
    </row>
    <row r="84" spans="1:14" ht="15" thickBot="1">
      <c r="B84" s="97" t="s">
        <v>1058</v>
      </c>
      <c r="C84" s="98"/>
      <c r="D84" s="98"/>
      <c r="E84" s="98"/>
      <c r="F84" s="98"/>
      <c r="G84" s="98"/>
      <c r="H84" s="98"/>
      <c r="I84" s="99"/>
      <c r="J84" s="100"/>
      <c r="K84" s="314">
        <v>0.05</v>
      </c>
      <c r="L84" s="853">
        <f>N77*K84</f>
        <v>2209.0229595113924</v>
      </c>
      <c r="M84" s="854"/>
      <c r="N84" s="57"/>
    </row>
    <row r="85" spans="1:14" ht="15" thickBot="1">
      <c r="B85" s="816" t="s">
        <v>1037</v>
      </c>
      <c r="C85" s="817"/>
      <c r="D85" s="817"/>
      <c r="E85" s="817"/>
      <c r="F85" s="817"/>
      <c r="G85" s="817"/>
      <c r="H85" s="817"/>
      <c r="I85" s="817"/>
      <c r="J85" s="817"/>
      <c r="K85" s="817"/>
      <c r="L85" s="817"/>
      <c r="M85" s="818"/>
      <c r="N85" s="58">
        <f>L82+L83+L84</f>
        <v>13254.137757068354</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57434.596947296202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7600.5195360014095</v>
      </c>
      <c r="L36" s="279"/>
      <c r="M36" s="345">
        <v>3</v>
      </c>
      <c r="N36" s="281">
        <f>K36/M36</f>
        <v>2533.5065120004697</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425.5600433841667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2959.0665553846366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29232.438701622137</v>
      </c>
      <c r="N48" s="281">
        <f>K48*M48</f>
        <v>36540.54837702767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36540.54837702767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903">
        <f>VLOOKUP(A60,TRANSPORTE!A1:D117,4,FALSE)</f>
        <v>720.65424911025718</v>
      </c>
      <c r="M60" s="904"/>
      <c r="N60" s="296">
        <f>K60*L60</f>
        <v>900.81781138782151</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318"/>
      <c r="C65" s="319"/>
      <c r="D65" s="319"/>
      <c r="E65" s="319"/>
      <c r="F65" s="319"/>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900.81781138782151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4255.6004338416669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44656.033177641795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8931.2066355283587</v>
      </c>
      <c r="M84" s="852"/>
      <c r="N84" s="57"/>
    </row>
    <row r="85" spans="1:14">
      <c r="B85" s="95" t="s">
        <v>1057</v>
      </c>
      <c r="C85" s="96"/>
      <c r="D85" s="96"/>
      <c r="E85" s="96"/>
      <c r="F85" s="96"/>
      <c r="G85" s="96"/>
      <c r="H85" s="96"/>
      <c r="I85" s="93"/>
      <c r="J85" s="94"/>
      <c r="K85" s="313">
        <v>0.05</v>
      </c>
      <c r="L85" s="851">
        <f>N79*K85</f>
        <v>2232.8016588820897</v>
      </c>
      <c r="M85" s="852"/>
      <c r="N85" s="57"/>
    </row>
    <row r="86" spans="1:14" ht="15" thickBot="1">
      <c r="B86" s="97" t="s">
        <v>1058</v>
      </c>
      <c r="C86" s="98"/>
      <c r="D86" s="98"/>
      <c r="E86" s="98"/>
      <c r="F86" s="98"/>
      <c r="G86" s="98"/>
      <c r="H86" s="98"/>
      <c r="I86" s="99"/>
      <c r="J86" s="100"/>
      <c r="K86" s="314">
        <v>0.05</v>
      </c>
      <c r="L86" s="853">
        <f>N79*K86</f>
        <v>2232.8016588820897</v>
      </c>
      <c r="M86" s="854"/>
      <c r="N86" s="57"/>
    </row>
    <row r="87" spans="1:14" ht="15" thickBot="1">
      <c r="B87" s="816" t="s">
        <v>1037</v>
      </c>
      <c r="C87" s="817"/>
      <c r="D87" s="817"/>
      <c r="E87" s="817"/>
      <c r="F87" s="817"/>
      <c r="G87" s="817"/>
      <c r="H87" s="817"/>
      <c r="I87" s="817"/>
      <c r="J87" s="817"/>
      <c r="K87" s="817"/>
      <c r="L87" s="817"/>
      <c r="M87" s="818"/>
      <c r="N87" s="58">
        <f>L84+L85+L86</f>
        <v>13396.809953292539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58052.843130934336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197</v>
      </c>
      <c r="B36" s="865" t="str">
        <f>VLOOKUP(A36,EQUIPOS!A6:D154,3,FALSE)</f>
        <v>Equipo de perforación (TRACKDRILL), potencia 40 HP, 2100 golpes / minuto</v>
      </c>
      <c r="C36" s="866"/>
      <c r="D36" s="866"/>
      <c r="E36" s="866"/>
      <c r="F36" s="866"/>
      <c r="G36" s="866"/>
      <c r="H36" s="867"/>
      <c r="I36" s="276"/>
      <c r="J36" s="277"/>
      <c r="K36" s="278">
        <f>VLOOKUP(A36,EQUIPOS!A6:D163,4,FALSE)</f>
        <v>154808.16288273619</v>
      </c>
      <c r="L36" s="279"/>
      <c r="M36" s="345">
        <v>2.5</v>
      </c>
      <c r="N36" s="281">
        <f>K36/M36</f>
        <v>61923.265153094471</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383.00403904575001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62306.269192140222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19290.596008066572</v>
      </c>
      <c r="N48" s="281">
        <f>K48*M48</f>
        <v>19483.501968147237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19483.501968147237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7660.0807809149992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89449.851941202462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17889.970388240494</v>
      </c>
      <c r="M84" s="852"/>
      <c r="N84" s="57"/>
    </row>
    <row r="85" spans="1:14">
      <c r="B85" s="95" t="s">
        <v>1057</v>
      </c>
      <c r="C85" s="96"/>
      <c r="D85" s="96"/>
      <c r="E85" s="96"/>
      <c r="F85" s="96"/>
      <c r="G85" s="96"/>
      <c r="H85" s="96"/>
      <c r="I85" s="93"/>
      <c r="J85" s="94"/>
      <c r="K85" s="313">
        <v>0.05</v>
      </c>
      <c r="L85" s="851">
        <f>N79*K85</f>
        <v>4472.4925970601234</v>
      </c>
      <c r="M85" s="852"/>
      <c r="N85" s="57"/>
    </row>
    <row r="86" spans="1:14" ht="15" thickBot="1">
      <c r="B86" s="97" t="s">
        <v>1058</v>
      </c>
      <c r="C86" s="98"/>
      <c r="D86" s="98"/>
      <c r="E86" s="98"/>
      <c r="F86" s="98"/>
      <c r="G86" s="98"/>
      <c r="H86" s="98"/>
      <c r="I86" s="99"/>
      <c r="J86" s="100"/>
      <c r="K86" s="314">
        <v>0.05</v>
      </c>
      <c r="L86" s="853">
        <f>N79*K86</f>
        <v>4472.4925970601234</v>
      </c>
      <c r="M86" s="854"/>
      <c r="N86" s="57"/>
    </row>
    <row r="87" spans="1:14" ht="15" thickBot="1">
      <c r="B87" s="816" t="s">
        <v>1037</v>
      </c>
      <c r="C87" s="817"/>
      <c r="D87" s="817"/>
      <c r="E87" s="817"/>
      <c r="F87" s="817"/>
      <c r="G87" s="817"/>
      <c r="H87" s="817"/>
      <c r="I87" s="817"/>
      <c r="J87" s="817"/>
      <c r="K87" s="817"/>
      <c r="L87" s="817"/>
      <c r="M87" s="818"/>
      <c r="N87" s="58">
        <f>L84+L85+L86</f>
        <v>26834.955582360744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116284.80752356321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197</v>
      </c>
      <c r="B36" s="865" t="str">
        <f>VLOOKUP(A36,EQUIPOS!A6:D154,3,FALSE)</f>
        <v>Equipo de perforación (TRACKDRILL), potencia 40 HP, 2100 golpes / minuto</v>
      </c>
      <c r="C36" s="866"/>
      <c r="D36" s="866"/>
      <c r="E36" s="866"/>
      <c r="F36" s="866"/>
      <c r="G36" s="866"/>
      <c r="H36" s="867"/>
      <c r="I36" s="276"/>
      <c r="J36" s="277"/>
      <c r="K36" s="278">
        <f>VLOOKUP(A36,EQUIPOS!A6:D163,4,FALSE)</f>
        <v>154808.16288273619</v>
      </c>
      <c r="L36" s="279"/>
      <c r="M36" s="345">
        <v>1.25</v>
      </c>
      <c r="N36" s="281">
        <f>K36/M36</f>
        <v>123846.53030618894</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1021.344104122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124867.87441031095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19290.596008066572</v>
      </c>
      <c r="N48" s="281">
        <f>K48*M48</f>
        <v>19483.501968147237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19483.501968147237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20426.882082439999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164778.25846089819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32955.651692179636</v>
      </c>
      <c r="M84" s="852"/>
      <c r="N84" s="57"/>
    </row>
    <row r="85" spans="1:14">
      <c r="B85" s="95" t="s">
        <v>1057</v>
      </c>
      <c r="C85" s="96"/>
      <c r="D85" s="96"/>
      <c r="E85" s="96"/>
      <c r="F85" s="96"/>
      <c r="G85" s="96"/>
      <c r="H85" s="96"/>
      <c r="I85" s="93"/>
      <c r="J85" s="94"/>
      <c r="K85" s="313">
        <v>0.05</v>
      </c>
      <c r="L85" s="851">
        <f>N79*K85</f>
        <v>8238.9129230449089</v>
      </c>
      <c r="M85" s="852"/>
      <c r="N85" s="57"/>
    </row>
    <row r="86" spans="1:14" ht="15" thickBot="1">
      <c r="B86" s="97" t="s">
        <v>1058</v>
      </c>
      <c r="C86" s="98"/>
      <c r="D86" s="98"/>
      <c r="E86" s="98"/>
      <c r="F86" s="98"/>
      <c r="G86" s="98"/>
      <c r="H86" s="98"/>
      <c r="I86" s="99"/>
      <c r="J86" s="100"/>
      <c r="K86" s="314">
        <v>0.05</v>
      </c>
      <c r="L86" s="853">
        <f>N79*K86</f>
        <v>8238.9129230449089</v>
      </c>
      <c r="M86" s="854"/>
      <c r="N86" s="57"/>
    </row>
    <row r="87" spans="1:14" ht="15" thickBot="1">
      <c r="B87" s="816" t="s">
        <v>1037</v>
      </c>
      <c r="C87" s="817"/>
      <c r="D87" s="817"/>
      <c r="E87" s="817"/>
      <c r="F87" s="817"/>
      <c r="G87" s="817"/>
      <c r="H87" s="817"/>
      <c r="I87" s="817"/>
      <c r="J87" s="817"/>
      <c r="K87" s="817"/>
      <c r="L87" s="817"/>
      <c r="M87" s="818"/>
      <c r="N87" s="58">
        <f>L84+L85+L86</f>
        <v>49433.477538269457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214211.73599916763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314</v>
      </c>
      <c r="B36" s="865" t="str">
        <f>VLOOKUP(A36,EQUIPOS!A6:D154,3,FALSE)</f>
        <v xml:space="preserve">Retroexcavadora E-200 sobre orugas
</v>
      </c>
      <c r="C36" s="866"/>
      <c r="D36" s="866"/>
      <c r="E36" s="866"/>
      <c r="F36" s="866"/>
      <c r="G36" s="866"/>
      <c r="H36" s="867"/>
      <c r="I36" s="276"/>
      <c r="J36" s="277"/>
      <c r="K36" s="278">
        <f>VLOOKUP(A36,EQUIPOS!A6:D163,4,FALSE)</f>
        <v>200677.24818132466</v>
      </c>
      <c r="L36" s="279"/>
      <c r="M36" s="345">
        <v>23</v>
      </c>
      <c r="N36" s="281">
        <f>K36/M36</f>
        <v>8725.0977470141152</v>
      </c>
    </row>
    <row r="37" spans="1:14">
      <c r="A37" s="119" t="s">
        <v>328</v>
      </c>
      <c r="B37" s="865" t="str">
        <f>VLOOKUP(A37,EQUIPOS!A7:D154,3,FALSE)</f>
        <v xml:space="preserve">Taco metálico o puntal (escamas en concreto)
</v>
      </c>
      <c r="C37" s="866"/>
      <c r="D37" s="866"/>
      <c r="E37" s="866"/>
      <c r="F37" s="866"/>
      <c r="G37" s="866"/>
      <c r="H37" s="867"/>
      <c r="I37" s="430"/>
      <c r="J37" s="431"/>
      <c r="K37" s="278">
        <f>VLOOKUP(A37,EQUIPOS!A7:D164,4,FALSE)</f>
        <v>47.031114081904448</v>
      </c>
      <c r="L37" s="344"/>
      <c r="M37" s="345">
        <v>1</v>
      </c>
      <c r="N37" s="281">
        <f>K37/M37</f>
        <v>47.031114081904448</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1021.344104122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9793.4729652180195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3430.9233435927235</v>
      </c>
      <c r="N48" s="281">
        <f>K48*M48</f>
        <v>1200.8231702574531</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8769.5918089812403</v>
      </c>
      <c r="N49" s="281">
        <f>K49*M49</f>
        <v>8769.5918089812403</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3848.5054636099444</v>
      </c>
      <c r="N50" s="281">
        <f>K50*M50</f>
        <v>14624.320761717789</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415854.74354157876</v>
      </c>
      <c r="N51" s="281">
        <f>K51*M51</f>
        <v>74853.853837484174</v>
      </c>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99448.589578440646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903">
        <f>VLOOKUP(A58,TRANSPORTE!A1:D117,4,FALSE)</f>
        <v>720.65424911025718</v>
      </c>
      <c r="M58" s="904"/>
      <c r="N58" s="296">
        <f>K58*L58</f>
        <v>129.7177648398463</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129.7177648398463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20426.882082439999</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129798.66239093852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25959.732478187707</v>
      </c>
      <c r="M82" s="852"/>
      <c r="N82" s="57"/>
    </row>
    <row r="83" spans="1:14">
      <c r="B83" s="95" t="s">
        <v>1057</v>
      </c>
      <c r="C83" s="96"/>
      <c r="D83" s="96"/>
      <c r="E83" s="96"/>
      <c r="F83" s="96"/>
      <c r="G83" s="96"/>
      <c r="H83" s="96"/>
      <c r="I83" s="93"/>
      <c r="J83" s="94"/>
      <c r="K83" s="313">
        <v>0.05</v>
      </c>
      <c r="L83" s="851">
        <f>N77*K83</f>
        <v>6489.9331195469267</v>
      </c>
      <c r="M83" s="852"/>
      <c r="N83" s="57"/>
    </row>
    <row r="84" spans="1:14" ht="15" thickBot="1">
      <c r="B84" s="97" t="s">
        <v>1058</v>
      </c>
      <c r="C84" s="98"/>
      <c r="D84" s="98"/>
      <c r="E84" s="98"/>
      <c r="F84" s="98"/>
      <c r="G84" s="98"/>
      <c r="H84" s="98"/>
      <c r="I84" s="99"/>
      <c r="J84" s="100"/>
      <c r="K84" s="314">
        <v>0.05</v>
      </c>
      <c r="L84" s="853">
        <f>N77*K84</f>
        <v>6489.9331195469267</v>
      </c>
      <c r="M84" s="854"/>
      <c r="N84" s="57"/>
    </row>
    <row r="85" spans="1:14" ht="15" thickBot="1">
      <c r="B85" s="816" t="s">
        <v>1037</v>
      </c>
      <c r="C85" s="817"/>
      <c r="D85" s="817"/>
      <c r="E85" s="817"/>
      <c r="F85" s="817"/>
      <c r="G85" s="817"/>
      <c r="H85" s="817"/>
      <c r="I85" s="817"/>
      <c r="J85" s="817"/>
      <c r="K85" s="817"/>
      <c r="L85" s="817"/>
      <c r="M85" s="818"/>
      <c r="N85" s="58">
        <f>L82+L83+L84</f>
        <v>38939.598717281558</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168738.26110822009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51.067205206099999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3009.4937438844186</v>
      </c>
      <c r="N48" s="281">
        <f>K48*M48</f>
        <v>3009.4937438844186</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578.58161807353326</v>
      </c>
      <c r="N49" s="281">
        <f>K49*M49</f>
        <v>2314.3264722941331</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5323.8202161785521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510.67205206099999</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5885.5594734456517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1177.1118946891304</v>
      </c>
      <c r="M82" s="852"/>
      <c r="N82" s="57"/>
    </row>
    <row r="83" spans="1:14">
      <c r="B83" s="95" t="s">
        <v>1057</v>
      </c>
      <c r="C83" s="96"/>
      <c r="D83" s="96"/>
      <c r="E83" s="96"/>
      <c r="F83" s="96"/>
      <c r="G83" s="96"/>
      <c r="H83" s="96"/>
      <c r="I83" s="93"/>
      <c r="J83" s="94"/>
      <c r="K83" s="313">
        <v>0.05</v>
      </c>
      <c r="L83" s="851">
        <f>N77*K83</f>
        <v>294.2779736722826</v>
      </c>
      <c r="M83" s="852"/>
      <c r="N83" s="57"/>
    </row>
    <row r="84" spans="1:14" ht="15" thickBot="1">
      <c r="B84" s="97" t="s">
        <v>1058</v>
      </c>
      <c r="C84" s="98"/>
      <c r="D84" s="98"/>
      <c r="E84" s="98"/>
      <c r="F84" s="98"/>
      <c r="G84" s="98"/>
      <c r="H84" s="98"/>
      <c r="I84" s="99"/>
      <c r="J84" s="100"/>
      <c r="K84" s="314">
        <v>0.05</v>
      </c>
      <c r="L84" s="853">
        <f>N77*K84</f>
        <v>294.2779736722826</v>
      </c>
      <c r="M84" s="854"/>
      <c r="N84" s="57"/>
    </row>
    <row r="85" spans="1:14" ht="15" thickBot="1">
      <c r="B85" s="816" t="s">
        <v>1037</v>
      </c>
      <c r="C85" s="817"/>
      <c r="D85" s="817"/>
      <c r="E85" s="817"/>
      <c r="F85" s="817"/>
      <c r="G85" s="817"/>
      <c r="H85" s="817"/>
      <c r="I85" s="817"/>
      <c r="J85" s="817"/>
      <c r="K85" s="817"/>
      <c r="L85" s="817"/>
      <c r="M85" s="818"/>
      <c r="N85" s="58">
        <f>L82+L83+L84</f>
        <v>1765.6678420336955</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7651.2273154793475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269</v>
      </c>
      <c r="B36" s="865" t="str">
        <f>VLOOKUP(A36,EQUIPOS!A6:D154,3,FALSE)</f>
        <v>Motoniveladora  potencia 215 HP, ancho de cuchilla 4,27 m, peso 18 ton.</v>
      </c>
      <c r="C36" s="866"/>
      <c r="D36" s="866"/>
      <c r="E36" s="866"/>
      <c r="F36" s="866"/>
      <c r="G36" s="866"/>
      <c r="H36" s="867"/>
      <c r="I36" s="276"/>
      <c r="J36" s="277"/>
      <c r="K36" s="278">
        <f>VLOOKUP(A36,EQUIPOS!A6:D163,4,FALSE)</f>
        <v>212144.51950597175</v>
      </c>
      <c r="L36" s="279"/>
      <c r="M36" s="345">
        <v>15</v>
      </c>
      <c r="N36" s="281">
        <f>K36/M36</f>
        <v>14142.967967064784</v>
      </c>
    </row>
    <row r="37" spans="1:14">
      <c r="A37" s="119" t="s">
        <v>365</v>
      </c>
      <c r="B37" s="865" t="str">
        <f>VLOOKUP(A37,EQUIPOS!A7:D154,3,FALSE)</f>
        <v xml:space="preserve">Vibrocompatador, potencia 153 HP, peso 10 Ton. </v>
      </c>
      <c r="C37" s="866"/>
      <c r="D37" s="866"/>
      <c r="E37" s="866"/>
      <c r="F37" s="866"/>
      <c r="G37" s="866"/>
      <c r="H37" s="867"/>
      <c r="I37" s="430"/>
      <c r="J37" s="431"/>
      <c r="K37" s="278">
        <f>VLOOKUP(A37,EQUIPOS!A7:D164,4,FALSE)</f>
        <v>121342.84557407496</v>
      </c>
      <c r="L37" s="344"/>
      <c r="M37" s="345">
        <v>15</v>
      </c>
      <c r="N37" s="281">
        <f>K37/M37</f>
        <v>8089.5230382716645</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106.39001084604166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22338.881016182488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22249.172211494992</v>
      </c>
      <c r="N48" s="281">
        <f>K48*M48</f>
        <v>23361.630822069743</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38.168724178170329</v>
      </c>
      <c r="N49" s="281">
        <f>K49*M49</f>
        <v>1145.0617253451098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24506.692547414852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903">
        <f>VLOOKUP(A60,TRANSPORTE!A1:D117,4,FALSE)</f>
        <v>720.65424911025718</v>
      </c>
      <c r="M60" s="904"/>
      <c r="N60" s="296">
        <f>K60*L60</f>
        <v>756.68696156577005</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756.68696156577005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2127.800216920833</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49730.060742083944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9946.0121484167903</v>
      </c>
      <c r="M84" s="852"/>
      <c r="N84" s="57"/>
    </row>
    <row r="85" spans="1:14">
      <c r="B85" s="95" t="s">
        <v>1057</v>
      </c>
      <c r="C85" s="96"/>
      <c r="D85" s="96"/>
      <c r="E85" s="96"/>
      <c r="F85" s="96"/>
      <c r="G85" s="96"/>
      <c r="H85" s="96"/>
      <c r="I85" s="93"/>
      <c r="J85" s="94"/>
      <c r="K85" s="313">
        <v>0.05</v>
      </c>
      <c r="L85" s="851">
        <f>N79*K85</f>
        <v>2486.5030371041976</v>
      </c>
      <c r="M85" s="852"/>
      <c r="N85" s="57"/>
    </row>
    <row r="86" spans="1:14" ht="15" thickBot="1">
      <c r="B86" s="97" t="s">
        <v>1058</v>
      </c>
      <c r="C86" s="98"/>
      <c r="D86" s="98"/>
      <c r="E86" s="98"/>
      <c r="F86" s="98"/>
      <c r="G86" s="98"/>
      <c r="H86" s="98"/>
      <c r="I86" s="99"/>
      <c r="J86" s="100"/>
      <c r="K86" s="314">
        <v>0.05</v>
      </c>
      <c r="L86" s="853">
        <f>N79*K86</f>
        <v>2486.5030371041976</v>
      </c>
      <c r="M86" s="854"/>
      <c r="N86" s="57"/>
    </row>
    <row r="87" spans="1:14" ht="15" thickBot="1">
      <c r="B87" s="816" t="s">
        <v>1037</v>
      </c>
      <c r="C87" s="817"/>
      <c r="D87" s="817"/>
      <c r="E87" s="817"/>
      <c r="F87" s="817"/>
      <c r="G87" s="817"/>
      <c r="H87" s="817"/>
      <c r="I87" s="817"/>
      <c r="J87" s="817"/>
      <c r="K87" s="817"/>
      <c r="L87" s="817"/>
      <c r="M87" s="818"/>
      <c r="N87" s="58">
        <f>L84+L85+L86</f>
        <v>14919.018222625185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64649.07896470913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2.25" customHeight="1" thickBot="1">
      <c r="A31" t="s">
        <v>1929</v>
      </c>
      <c r="B31" s="86" t="s">
        <v>1228</v>
      </c>
      <c r="C31" s="958" t="s">
        <v>2261</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30426.601164761301</v>
      </c>
      <c r="N48" s="281">
        <f>K48*M48</f>
        <v>33469.261281237435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3710.0126698261674</v>
      </c>
      <c r="N49" s="281">
        <f>K49*M49</f>
        <v>4266.5145703000926</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4567.6550735838109</v>
      </c>
      <c r="N50" s="281">
        <f>K50*M50</f>
        <v>9135.3101471676218</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64755.485478871808</v>
      </c>
      <c r="N51" s="281">
        <f>K51*M51</f>
        <v>32377.742739435904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79248.828738141048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3">
        <f>VLOOKUP(A60,TRANSPORTE!A1:D117,4,FALSE)</f>
        <v>720.65424911025718</v>
      </c>
      <c r="M60" s="904"/>
      <c r="N60" s="296">
        <f>K60*L60</f>
        <v>792.71967402128291</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792.71967402128291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96127.71805208383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19225.543610416767</v>
      </c>
      <c r="M84" s="852"/>
      <c r="N84" s="57"/>
    </row>
    <row r="85" spans="1:14">
      <c r="B85" s="95" t="s">
        <v>1057</v>
      </c>
      <c r="C85" s="96"/>
      <c r="D85" s="96"/>
      <c r="E85" s="96"/>
      <c r="F85" s="96"/>
      <c r="G85" s="96"/>
      <c r="H85" s="96"/>
      <c r="I85" s="93"/>
      <c r="J85" s="94"/>
      <c r="K85" s="313">
        <v>0.05</v>
      </c>
      <c r="L85" s="851">
        <f>N79*K85</f>
        <v>4806.3859026041919</v>
      </c>
      <c r="M85" s="852"/>
      <c r="N85" s="57"/>
    </row>
    <row r="86" spans="1:14" ht="15" thickBot="1">
      <c r="B86" s="97" t="s">
        <v>1058</v>
      </c>
      <c r="C86" s="98"/>
      <c r="D86" s="98"/>
      <c r="E86" s="98"/>
      <c r="F86" s="98"/>
      <c r="G86" s="98"/>
      <c r="H86" s="98"/>
      <c r="I86" s="99"/>
      <c r="J86" s="100"/>
      <c r="K86" s="314">
        <v>0.05</v>
      </c>
      <c r="L86" s="853">
        <f>N79*K86</f>
        <v>4806.3859026041919</v>
      </c>
      <c r="M86" s="854"/>
      <c r="N86" s="57"/>
    </row>
    <row r="87" spans="1:14" ht="15" thickBot="1">
      <c r="B87" s="816" t="s">
        <v>1037</v>
      </c>
      <c r="C87" s="817"/>
      <c r="D87" s="817"/>
      <c r="E87" s="817"/>
      <c r="F87" s="817"/>
      <c r="G87" s="817"/>
      <c r="H87" s="817"/>
      <c r="I87" s="817"/>
      <c r="J87" s="817"/>
      <c r="K87" s="817"/>
      <c r="L87" s="817"/>
      <c r="M87" s="818"/>
      <c r="N87" s="58">
        <f>L84+L85+L86</f>
        <v>28838.315415625148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124966.03346770897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1.5" customHeight="1" thickBot="1">
      <c r="A31" t="s">
        <v>1929</v>
      </c>
      <c r="B31" s="86" t="s">
        <v>1776</v>
      </c>
      <c r="C31" s="958" t="s">
        <v>2262</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30426.601164761301</v>
      </c>
      <c r="N48" s="281">
        <f>K48*M48</f>
        <v>33469.261281237435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3710.0126698261674</v>
      </c>
      <c r="N49" s="281">
        <f>K49*M49</f>
        <v>4266.5145703000926</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4567.6550735838109</v>
      </c>
      <c r="N50" s="281">
        <f>K50*M50</f>
        <v>9135.3101471676218</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90031.632019530909</v>
      </c>
      <c r="N51" s="281">
        <f>K51*M51</f>
        <v>45015.816009765455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91886.902008470614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3">
        <f>VLOOKUP(A60,TRANSPORTE!A1:D117,4,FALSE)</f>
        <v>720.65424911025718</v>
      </c>
      <c r="M60" s="904"/>
      <c r="N60" s="296">
        <f>K60*L60</f>
        <v>792.71967402128291</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318"/>
      <c r="C65" s="319"/>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792.71967402128291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108765.7913224134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21753.158264482681</v>
      </c>
      <c r="M84" s="852"/>
      <c r="N84" s="57"/>
    </row>
    <row r="85" spans="1:14">
      <c r="B85" s="95" t="s">
        <v>1057</v>
      </c>
      <c r="C85" s="96"/>
      <c r="D85" s="96"/>
      <c r="E85" s="96"/>
      <c r="F85" s="96"/>
      <c r="G85" s="96"/>
      <c r="H85" s="96"/>
      <c r="I85" s="93"/>
      <c r="J85" s="94"/>
      <c r="K85" s="313">
        <v>0.05</v>
      </c>
      <c r="L85" s="851">
        <f>N79*K85</f>
        <v>5438.2895661206703</v>
      </c>
      <c r="M85" s="852"/>
      <c r="N85" s="57"/>
    </row>
    <row r="86" spans="1:14" ht="15" thickBot="1">
      <c r="B86" s="97" t="s">
        <v>1058</v>
      </c>
      <c r="C86" s="98"/>
      <c r="D86" s="98"/>
      <c r="E86" s="98"/>
      <c r="F86" s="98"/>
      <c r="G86" s="98"/>
      <c r="H86" s="98"/>
      <c r="I86" s="99"/>
      <c r="J86" s="100"/>
      <c r="K86" s="314">
        <v>0.05</v>
      </c>
      <c r="L86" s="853">
        <f>N79*K86</f>
        <v>5438.2895661206703</v>
      </c>
      <c r="M86" s="854"/>
      <c r="N86" s="57"/>
    </row>
    <row r="87" spans="1:14" ht="15" thickBot="1">
      <c r="B87" s="816" t="s">
        <v>1037</v>
      </c>
      <c r="C87" s="817"/>
      <c r="D87" s="817"/>
      <c r="E87" s="817"/>
      <c r="F87" s="817"/>
      <c r="G87" s="817"/>
      <c r="H87" s="817"/>
      <c r="I87" s="817"/>
      <c r="J87" s="817"/>
      <c r="K87" s="817"/>
      <c r="L87" s="817"/>
      <c r="M87" s="818"/>
      <c r="N87" s="58">
        <f>L84+L85+L86</f>
        <v>32629.737396724024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141395.52871913742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1777</v>
      </c>
      <c r="C31" s="958" t="s">
        <v>2263</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30426.601164761301</v>
      </c>
      <c r="N48" s="281">
        <f>K48*M48</f>
        <v>33469.261281237435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3710.0126698261674</v>
      </c>
      <c r="N49" s="281">
        <f>K49*M49</f>
        <v>4266.5145703000926</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4567.6550735838109</v>
      </c>
      <c r="N50" s="281">
        <f>K50*M50</f>
        <v>9135.3101471676218</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100921.79712315583</v>
      </c>
      <c r="N51" s="281">
        <f>K51*M51</f>
        <v>50460.898561577917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97331.984560283076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3">
        <f>VLOOKUP(A60,TRANSPORTE!A1:D117,4,FALSE)</f>
        <v>720.65424911025718</v>
      </c>
      <c r="M60" s="904"/>
      <c r="N60" s="296">
        <f>K60*L60</f>
        <v>792.71967402128291</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792.71967402128291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114210.87387422586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22842.174774845174</v>
      </c>
      <c r="M84" s="852"/>
      <c r="N84" s="57"/>
    </row>
    <row r="85" spans="1:14">
      <c r="B85" s="95" t="s">
        <v>1057</v>
      </c>
      <c r="C85" s="96"/>
      <c r="D85" s="96"/>
      <c r="E85" s="96"/>
      <c r="F85" s="96"/>
      <c r="G85" s="96"/>
      <c r="H85" s="96"/>
      <c r="I85" s="93"/>
      <c r="J85" s="94"/>
      <c r="K85" s="313">
        <v>0.05</v>
      </c>
      <c r="L85" s="851">
        <f>N79*K85</f>
        <v>5710.5436937112936</v>
      </c>
      <c r="M85" s="852"/>
      <c r="N85" s="57"/>
    </row>
    <row r="86" spans="1:14" ht="15" thickBot="1">
      <c r="B86" s="97" t="s">
        <v>1058</v>
      </c>
      <c r="C86" s="98"/>
      <c r="D86" s="98"/>
      <c r="E86" s="98"/>
      <c r="F86" s="98"/>
      <c r="G86" s="98"/>
      <c r="H86" s="98"/>
      <c r="I86" s="99"/>
      <c r="J86" s="100"/>
      <c r="K86" s="314">
        <v>0.05</v>
      </c>
      <c r="L86" s="853">
        <f>N79*K86</f>
        <v>5710.5436937112936</v>
      </c>
      <c r="M86" s="854"/>
      <c r="N86" s="57"/>
    </row>
    <row r="87" spans="1:14" ht="15" thickBot="1">
      <c r="B87" s="816" t="s">
        <v>1037</v>
      </c>
      <c r="C87" s="817"/>
      <c r="D87" s="817"/>
      <c r="E87" s="817"/>
      <c r="F87" s="817"/>
      <c r="G87" s="817"/>
      <c r="H87" s="817"/>
      <c r="I87" s="817"/>
      <c r="J87" s="817"/>
      <c r="K87" s="817"/>
      <c r="L87" s="817"/>
      <c r="M87" s="818"/>
      <c r="N87" s="58">
        <f>L84+L85+L86</f>
        <v>34263.262162267762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148474.13603649361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7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9.25" customHeight="1" thickBot="1">
      <c r="A31" t="s">
        <v>1929</v>
      </c>
      <c r="B31" s="86" t="s">
        <v>1778</v>
      </c>
      <c r="C31" s="958" t="s">
        <v>2264</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30426.601164761301</v>
      </c>
      <c r="N48" s="281">
        <f>K48*M48</f>
        <v>33469.261281237435</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3710.0126698261674</v>
      </c>
      <c r="N49" s="281">
        <f>K49*M49</f>
        <v>4266.5145703000926</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4567.6550735838109</v>
      </c>
      <c r="N50" s="281">
        <f>K50*M50</f>
        <v>9135.3101471676218</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102442.44063936769</v>
      </c>
      <c r="N51" s="281">
        <f>K51*M51</f>
        <v>51221.220319683845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98092.30631838899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3">
        <f>VLOOKUP(A60,TRANSPORTE!A1:D117,4,FALSE)</f>
        <v>720.65424911025718</v>
      </c>
      <c r="M60" s="904"/>
      <c r="N60" s="296">
        <f>K60*L60</f>
        <v>792.71967402128291</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792.71967402128291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114971.19563233177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22994.239126466357</v>
      </c>
      <c r="M84" s="852"/>
      <c r="N84" s="57"/>
    </row>
    <row r="85" spans="1:14">
      <c r="B85" s="95" t="s">
        <v>1057</v>
      </c>
      <c r="C85" s="96"/>
      <c r="D85" s="96"/>
      <c r="E85" s="96"/>
      <c r="F85" s="96"/>
      <c r="G85" s="96"/>
      <c r="H85" s="96"/>
      <c r="I85" s="93"/>
      <c r="J85" s="94"/>
      <c r="K85" s="313">
        <v>0.05</v>
      </c>
      <c r="L85" s="851">
        <f>N79*K85</f>
        <v>5748.5597816165891</v>
      </c>
      <c r="M85" s="852"/>
      <c r="N85" s="57"/>
    </row>
    <row r="86" spans="1:14" ht="15" thickBot="1">
      <c r="B86" s="97" t="s">
        <v>1058</v>
      </c>
      <c r="C86" s="98"/>
      <c r="D86" s="98"/>
      <c r="E86" s="98"/>
      <c r="F86" s="98"/>
      <c r="G86" s="98"/>
      <c r="H86" s="98"/>
      <c r="I86" s="99"/>
      <c r="J86" s="100"/>
      <c r="K86" s="314">
        <v>0.05</v>
      </c>
      <c r="L86" s="853">
        <f>N79*K86</f>
        <v>5748.5597816165891</v>
      </c>
      <c r="M86" s="854"/>
      <c r="N86" s="57"/>
    </row>
    <row r="87" spans="1:14" ht="15" thickBot="1">
      <c r="B87" s="816" t="s">
        <v>1037</v>
      </c>
      <c r="C87" s="817"/>
      <c r="D87" s="817"/>
      <c r="E87" s="817"/>
      <c r="F87" s="817"/>
      <c r="G87" s="817"/>
      <c r="H87" s="817"/>
      <c r="I87" s="817"/>
      <c r="J87" s="817"/>
      <c r="K87" s="817"/>
      <c r="L87" s="817"/>
      <c r="M87" s="818"/>
      <c r="N87" s="58">
        <f>L84+L85+L86</f>
        <v>34491.358689699533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149462.5543220313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1229</v>
      </c>
      <c r="C31" s="958" t="s">
        <v>1818</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30426.601164761301</v>
      </c>
      <c r="N48" s="281">
        <f>K48*M48</f>
        <v>33469.261281237435</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3710.0126698261674</v>
      </c>
      <c r="N49" s="281">
        <f>K49*M49</f>
        <v>1855.0063349130837</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4567.6550735838109</v>
      </c>
      <c r="N50" s="281">
        <f>K50*M50</f>
        <v>4567.6550735838109</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71572.114545070683</v>
      </c>
      <c r="N51" s="281">
        <f>K51*M51</f>
        <v>71572.114545070683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111464.03723480502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3">
        <f>VLOOKUP(A60,TRANSPORTE!A1:D117,4,FALSE)</f>
        <v>720.65424911025718</v>
      </c>
      <c r="M60" s="904"/>
      <c r="N60" s="296">
        <f>K60*L60</f>
        <v>792.71967402128291</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792.71967402128291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128342.9265487478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25668.58530974956</v>
      </c>
      <c r="M84" s="852"/>
      <c r="N84" s="57"/>
    </row>
    <row r="85" spans="1:14">
      <c r="B85" s="95" t="s">
        <v>1057</v>
      </c>
      <c r="C85" s="96"/>
      <c r="D85" s="96"/>
      <c r="E85" s="96"/>
      <c r="F85" s="96"/>
      <c r="G85" s="96"/>
      <c r="H85" s="96"/>
      <c r="I85" s="93"/>
      <c r="J85" s="94"/>
      <c r="K85" s="313">
        <v>0.05</v>
      </c>
      <c r="L85" s="851">
        <f>N79*K85</f>
        <v>6417.14632743739</v>
      </c>
      <c r="M85" s="852"/>
      <c r="N85" s="57"/>
    </row>
    <row r="86" spans="1:14" ht="15" thickBot="1">
      <c r="B86" s="97" t="s">
        <v>1058</v>
      </c>
      <c r="C86" s="98"/>
      <c r="D86" s="98"/>
      <c r="E86" s="98"/>
      <c r="F86" s="98"/>
      <c r="G86" s="98"/>
      <c r="H86" s="98"/>
      <c r="I86" s="99"/>
      <c r="J86" s="100"/>
      <c r="K86" s="314">
        <v>0.05</v>
      </c>
      <c r="L86" s="853">
        <f>N79*K86</f>
        <v>6417.14632743739</v>
      </c>
      <c r="M86" s="854"/>
      <c r="N86" s="57"/>
    </row>
    <row r="87" spans="1:14" ht="15" thickBot="1">
      <c r="B87" s="816" t="s">
        <v>1037</v>
      </c>
      <c r="C87" s="817"/>
      <c r="D87" s="817"/>
      <c r="E87" s="817"/>
      <c r="F87" s="817"/>
      <c r="G87" s="817"/>
      <c r="H87" s="817"/>
      <c r="I87" s="817"/>
      <c r="J87" s="817"/>
      <c r="K87" s="817"/>
      <c r="L87" s="817"/>
      <c r="M87" s="818"/>
      <c r="N87" s="58">
        <f>L84+L85+L86</f>
        <v>38502.877964624342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166845.80451337213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1779</v>
      </c>
      <c r="C31" s="958" t="s">
        <v>1780</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30426.601164761301</v>
      </c>
      <c r="N48" s="281">
        <f>K48*M48</f>
        <v>33469.261281237435</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3710.0126698261674</v>
      </c>
      <c r="N49" s="281">
        <f>K49*M49</f>
        <v>1855.0063349130837</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4567.6550735838109</v>
      </c>
      <c r="N50" s="281">
        <f>K50*M50</f>
        <v>4567.6550735838109</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71572.114545070683</v>
      </c>
      <c r="N51" s="281">
        <f>K51*M51</f>
        <v>71572.114545070683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111464.03723480502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3">
        <f>VLOOKUP(A60,TRANSPORTE!A1:D117,4,FALSE)</f>
        <v>720.65424911025718</v>
      </c>
      <c r="M60" s="904"/>
      <c r="N60" s="296">
        <f>K60*L60</f>
        <v>792.71967402128291</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792.71967402128291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128342.9265487478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25668.58530974956</v>
      </c>
      <c r="M84" s="852"/>
      <c r="N84" s="57"/>
    </row>
    <row r="85" spans="1:14">
      <c r="B85" s="95" t="s">
        <v>1057</v>
      </c>
      <c r="C85" s="96"/>
      <c r="D85" s="96"/>
      <c r="E85" s="96"/>
      <c r="F85" s="96"/>
      <c r="G85" s="96"/>
      <c r="H85" s="96"/>
      <c r="I85" s="93"/>
      <c r="J85" s="94"/>
      <c r="K85" s="313">
        <v>0.05</v>
      </c>
      <c r="L85" s="851">
        <f>N79*K85</f>
        <v>6417.14632743739</v>
      </c>
      <c r="M85" s="852"/>
      <c r="N85" s="57"/>
    </row>
    <row r="86" spans="1:14" ht="15" thickBot="1">
      <c r="B86" s="97" t="s">
        <v>1058</v>
      </c>
      <c r="C86" s="98"/>
      <c r="D86" s="98"/>
      <c r="E86" s="98"/>
      <c r="F86" s="98"/>
      <c r="G86" s="98"/>
      <c r="H86" s="98"/>
      <c r="I86" s="99"/>
      <c r="J86" s="100"/>
      <c r="K86" s="314">
        <v>0.05</v>
      </c>
      <c r="L86" s="853">
        <f>N79*K86</f>
        <v>6417.14632743739</v>
      </c>
      <c r="M86" s="854"/>
      <c r="N86" s="57"/>
    </row>
    <row r="87" spans="1:14" ht="15" thickBot="1">
      <c r="B87" s="816" t="s">
        <v>1037</v>
      </c>
      <c r="C87" s="817"/>
      <c r="D87" s="817"/>
      <c r="E87" s="817"/>
      <c r="F87" s="817"/>
      <c r="G87" s="817"/>
      <c r="H87" s="817"/>
      <c r="I87" s="817"/>
      <c r="J87" s="817"/>
      <c r="K87" s="817"/>
      <c r="L87" s="817"/>
      <c r="M87" s="818"/>
      <c r="N87" s="58">
        <f>L84+L85+L86</f>
        <v>38502.877964624342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166845.80451337213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1781</v>
      </c>
      <c r="C31" s="958" t="s">
        <v>1782</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30426.601164761301</v>
      </c>
      <c r="N48" s="281">
        <f>K48*M48</f>
        <v>33469.261281237435</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3710.0126698261674</v>
      </c>
      <c r="N49" s="281">
        <f>K49*M49</f>
        <v>1855.0063349130837</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4567.6550735838109</v>
      </c>
      <c r="N50" s="281">
        <f>K50*M50</f>
        <v>4567.6550735838109</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71572.114545070683</v>
      </c>
      <c r="N51" s="281">
        <f>K51*M51</f>
        <v>71572.114545070683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111464.03723480502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3">
        <f>VLOOKUP(A60,TRANSPORTE!A1:D117,4,FALSE)</f>
        <v>720.65424911025718</v>
      </c>
      <c r="M60" s="904"/>
      <c r="N60" s="296">
        <f>K60*L60</f>
        <v>792.71967402128291</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792.71967402128291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128342.9265487478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25668.58530974956</v>
      </c>
      <c r="M84" s="852"/>
      <c r="N84" s="57"/>
    </row>
    <row r="85" spans="1:14">
      <c r="B85" s="95" t="s">
        <v>1057</v>
      </c>
      <c r="C85" s="96"/>
      <c r="D85" s="96"/>
      <c r="E85" s="96"/>
      <c r="F85" s="96"/>
      <c r="G85" s="96"/>
      <c r="H85" s="96"/>
      <c r="I85" s="93"/>
      <c r="J85" s="94"/>
      <c r="K85" s="313">
        <v>0.05</v>
      </c>
      <c r="L85" s="851">
        <f>N79*K85</f>
        <v>6417.14632743739</v>
      </c>
      <c r="M85" s="852"/>
      <c r="N85" s="57"/>
    </row>
    <row r="86" spans="1:14" ht="15" thickBot="1">
      <c r="B86" s="97" t="s">
        <v>1058</v>
      </c>
      <c r="C86" s="98"/>
      <c r="D86" s="98"/>
      <c r="E86" s="98"/>
      <c r="F86" s="98"/>
      <c r="G86" s="98"/>
      <c r="H86" s="98"/>
      <c r="I86" s="99"/>
      <c r="J86" s="100"/>
      <c r="K86" s="314">
        <v>0.05</v>
      </c>
      <c r="L86" s="853">
        <f>N79*K86</f>
        <v>6417.14632743739</v>
      </c>
      <c r="M86" s="854"/>
      <c r="N86" s="57"/>
    </row>
    <row r="87" spans="1:14" ht="15" thickBot="1">
      <c r="B87" s="816" t="s">
        <v>1037</v>
      </c>
      <c r="C87" s="817"/>
      <c r="D87" s="817"/>
      <c r="E87" s="817"/>
      <c r="F87" s="817"/>
      <c r="G87" s="817"/>
      <c r="H87" s="817"/>
      <c r="I87" s="817"/>
      <c r="J87" s="817"/>
      <c r="K87" s="817"/>
      <c r="L87" s="817"/>
      <c r="M87" s="818"/>
      <c r="N87" s="58">
        <f>L84+L85+L86</f>
        <v>38502.877964624342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166845.80451337213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1783</v>
      </c>
      <c r="C31" s="958" t="s">
        <v>1784</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30426.601164761301</v>
      </c>
      <c r="N48" s="281">
        <f>K48*M48</f>
        <v>33469.261281237435</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3710.0126698261674</v>
      </c>
      <c r="N49" s="281">
        <f>K49*M49</f>
        <v>1855.0063349130837</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4567.6550735838109</v>
      </c>
      <c r="N50" s="281">
        <f>K50*M50</f>
        <v>4567.6550735838109</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71572.114545070683</v>
      </c>
      <c r="N51" s="281">
        <f>K51*M51</f>
        <v>71572.114545070683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111464.03723480502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3">
        <f>VLOOKUP(A60,TRANSPORTE!A1:D117,4,FALSE)</f>
        <v>720.65424911025718</v>
      </c>
      <c r="M60" s="904"/>
      <c r="N60" s="296">
        <f>K60*L60</f>
        <v>792.71967402128291</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792.71967402128291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128342.9265487478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25668.58530974956</v>
      </c>
      <c r="M84" s="852"/>
      <c r="N84" s="57"/>
    </row>
    <row r="85" spans="1:14">
      <c r="B85" s="95" t="s">
        <v>1057</v>
      </c>
      <c r="C85" s="96"/>
      <c r="D85" s="96"/>
      <c r="E85" s="96"/>
      <c r="F85" s="96"/>
      <c r="G85" s="96"/>
      <c r="H85" s="96"/>
      <c r="I85" s="93"/>
      <c r="J85" s="94"/>
      <c r="K85" s="313">
        <v>0.05</v>
      </c>
      <c r="L85" s="851">
        <f>N79*K85</f>
        <v>6417.14632743739</v>
      </c>
      <c r="M85" s="852"/>
      <c r="N85" s="57"/>
    </row>
    <row r="86" spans="1:14" ht="15" thickBot="1">
      <c r="B86" s="97" t="s">
        <v>1058</v>
      </c>
      <c r="C86" s="98"/>
      <c r="D86" s="98"/>
      <c r="E86" s="98"/>
      <c r="F86" s="98"/>
      <c r="G86" s="98"/>
      <c r="H86" s="98"/>
      <c r="I86" s="99"/>
      <c r="J86" s="100"/>
      <c r="K86" s="314">
        <v>0.05</v>
      </c>
      <c r="L86" s="853">
        <f>N79*K86</f>
        <v>6417.14632743739</v>
      </c>
      <c r="M86" s="854"/>
      <c r="N86" s="57"/>
    </row>
    <row r="87" spans="1:14" ht="15" thickBot="1">
      <c r="B87" s="816" t="s">
        <v>1037</v>
      </c>
      <c r="C87" s="817"/>
      <c r="D87" s="817"/>
      <c r="E87" s="817"/>
      <c r="F87" s="817"/>
      <c r="G87" s="817"/>
      <c r="H87" s="817"/>
      <c r="I87" s="817"/>
      <c r="J87" s="817"/>
      <c r="K87" s="817"/>
      <c r="L87" s="817"/>
      <c r="M87" s="818"/>
      <c r="N87" s="58">
        <f>L84+L85+L86</f>
        <v>38502.877964624342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166845.80451337213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8.5" customHeight="1" thickBot="1">
      <c r="A31" t="s">
        <v>1929</v>
      </c>
      <c r="B31" s="86" t="s">
        <v>1785</v>
      </c>
      <c r="C31" s="958" t="s">
        <v>1786</v>
      </c>
      <c r="D31" s="959"/>
      <c r="E31" s="959"/>
      <c r="F31" s="959"/>
      <c r="G31" s="959"/>
      <c r="H31" s="959"/>
      <c r="I31" s="959"/>
      <c r="J31" s="985"/>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3800.4943371869472</v>
      </c>
      <c r="N48" s="281">
        <f>K48*M48</f>
        <v>4940.6426383430316</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4940.6426383430316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1532.016156183</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6472.6587945260317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1294.5317589052065</v>
      </c>
      <c r="M84" s="852"/>
      <c r="N84" s="57"/>
    </row>
    <row r="85" spans="1:14">
      <c r="B85" s="95" t="s">
        <v>1057</v>
      </c>
      <c r="C85" s="96"/>
      <c r="D85" s="96"/>
      <c r="E85" s="96"/>
      <c r="F85" s="96"/>
      <c r="G85" s="96"/>
      <c r="H85" s="96"/>
      <c r="I85" s="93"/>
      <c r="J85" s="94"/>
      <c r="K85" s="313">
        <v>0.05</v>
      </c>
      <c r="L85" s="851">
        <f>N79*K85</f>
        <v>323.63293972630163</v>
      </c>
      <c r="M85" s="852"/>
      <c r="N85" s="57"/>
    </row>
    <row r="86" spans="1:14" ht="15" thickBot="1">
      <c r="B86" s="97" t="s">
        <v>1058</v>
      </c>
      <c r="C86" s="98"/>
      <c r="D86" s="98"/>
      <c r="E86" s="98"/>
      <c r="F86" s="98"/>
      <c r="G86" s="98"/>
      <c r="H86" s="98"/>
      <c r="I86" s="99"/>
      <c r="J86" s="100"/>
      <c r="K86" s="314">
        <v>0.05</v>
      </c>
      <c r="L86" s="853">
        <f>N79*K86</f>
        <v>323.63293972630163</v>
      </c>
      <c r="M86" s="854"/>
      <c r="N86" s="57"/>
    </row>
    <row r="87" spans="1:14" ht="15" thickBot="1">
      <c r="B87" s="816" t="s">
        <v>1037</v>
      </c>
      <c r="C87" s="817"/>
      <c r="D87" s="817"/>
      <c r="E87" s="817"/>
      <c r="F87" s="817"/>
      <c r="G87" s="817"/>
      <c r="H87" s="817"/>
      <c r="I87" s="817"/>
      <c r="J87" s="817"/>
      <c r="K87" s="817"/>
      <c r="L87" s="817"/>
      <c r="M87" s="818"/>
      <c r="N87" s="58">
        <f>L84+L85+L86</f>
        <v>1941.7976383578098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8414.4564328838424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 customHeight="1" thickBot="1">
      <c r="A31" t="s">
        <v>1929</v>
      </c>
      <c r="B31" s="86" t="s">
        <v>1787</v>
      </c>
      <c r="C31" s="958" t="s">
        <v>1788</v>
      </c>
      <c r="D31" s="959"/>
      <c r="E31" s="959"/>
      <c r="F31" s="959"/>
      <c r="G31" s="959"/>
      <c r="H31" s="959"/>
      <c r="I31" s="959"/>
      <c r="J31" s="985"/>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8639.8577212637665</v>
      </c>
      <c r="N48" s="281">
        <f>K48*M48</f>
        <v>11231.815037642897</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11231.815037642897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1532.016156183</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12763.831193825896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2552.7662387651794</v>
      </c>
      <c r="M84" s="852"/>
      <c r="N84" s="57"/>
    </row>
    <row r="85" spans="1:14">
      <c r="B85" s="95" t="s">
        <v>1057</v>
      </c>
      <c r="C85" s="96"/>
      <c r="D85" s="96"/>
      <c r="E85" s="96"/>
      <c r="F85" s="96"/>
      <c r="G85" s="96"/>
      <c r="H85" s="96"/>
      <c r="I85" s="93"/>
      <c r="J85" s="94"/>
      <c r="K85" s="313">
        <v>0.05</v>
      </c>
      <c r="L85" s="851">
        <f>N79*K85</f>
        <v>638.19155969129486</v>
      </c>
      <c r="M85" s="852"/>
      <c r="N85" s="57"/>
    </row>
    <row r="86" spans="1:14" ht="15" thickBot="1">
      <c r="B86" s="97" t="s">
        <v>1058</v>
      </c>
      <c r="C86" s="98"/>
      <c r="D86" s="98"/>
      <c r="E86" s="98"/>
      <c r="F86" s="98"/>
      <c r="G86" s="98"/>
      <c r="H86" s="98"/>
      <c r="I86" s="99"/>
      <c r="J86" s="100"/>
      <c r="K86" s="314">
        <v>0.05</v>
      </c>
      <c r="L86" s="853">
        <f>N79*K86</f>
        <v>638.19155969129486</v>
      </c>
      <c r="M86" s="854"/>
      <c r="N86" s="57"/>
    </row>
    <row r="87" spans="1:14" ht="15" thickBot="1">
      <c r="B87" s="816" t="s">
        <v>1037</v>
      </c>
      <c r="C87" s="817"/>
      <c r="D87" s="817"/>
      <c r="E87" s="817"/>
      <c r="F87" s="817"/>
      <c r="G87" s="817"/>
      <c r="H87" s="817"/>
      <c r="I87" s="817"/>
      <c r="J87" s="817"/>
      <c r="K87" s="817"/>
      <c r="L87" s="817"/>
      <c r="M87" s="818"/>
      <c r="N87" s="58">
        <f>L84+L85+L86</f>
        <v>3829.1493581477694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16592.980551973666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1789</v>
      </c>
      <c r="C31" s="958" t="s">
        <v>2265</v>
      </c>
      <c r="D31" s="959"/>
      <c r="E31" s="959"/>
      <c r="F31" s="959"/>
      <c r="G31" s="959"/>
      <c r="H31" s="959"/>
      <c r="I31" s="959"/>
      <c r="J31" s="985"/>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3800.4943371869472</v>
      </c>
      <c r="N48" s="281">
        <f>K48*M48</f>
        <v>4940.6426383430316</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4940.6426383430316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1532.016156183</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6472.6587945260317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1294.5317589052065</v>
      </c>
      <c r="M84" s="852"/>
      <c r="N84" s="57"/>
    </row>
    <row r="85" spans="1:14">
      <c r="B85" s="95" t="s">
        <v>1057</v>
      </c>
      <c r="C85" s="96"/>
      <c r="D85" s="96"/>
      <c r="E85" s="96"/>
      <c r="F85" s="96"/>
      <c r="G85" s="96"/>
      <c r="H85" s="96"/>
      <c r="I85" s="93"/>
      <c r="J85" s="94"/>
      <c r="K85" s="313">
        <v>0.05</v>
      </c>
      <c r="L85" s="851">
        <f>N79*K85</f>
        <v>323.63293972630163</v>
      </c>
      <c r="M85" s="852"/>
      <c r="N85" s="57"/>
    </row>
    <row r="86" spans="1:14" ht="15" thickBot="1">
      <c r="B86" s="97" t="s">
        <v>1058</v>
      </c>
      <c r="C86" s="98"/>
      <c r="D86" s="98"/>
      <c r="E86" s="98"/>
      <c r="F86" s="98"/>
      <c r="G86" s="98"/>
      <c r="H86" s="98"/>
      <c r="I86" s="99"/>
      <c r="J86" s="100"/>
      <c r="K86" s="314">
        <v>0.05</v>
      </c>
      <c r="L86" s="853">
        <f>N79*K86</f>
        <v>323.63293972630163</v>
      </c>
      <c r="M86" s="854"/>
      <c r="N86" s="57"/>
    </row>
    <row r="87" spans="1:14" ht="15" thickBot="1">
      <c r="B87" s="816" t="s">
        <v>1037</v>
      </c>
      <c r="C87" s="817"/>
      <c r="D87" s="817"/>
      <c r="E87" s="817"/>
      <c r="F87" s="817"/>
      <c r="G87" s="817"/>
      <c r="H87" s="817"/>
      <c r="I87" s="817"/>
      <c r="J87" s="817"/>
      <c r="K87" s="817"/>
      <c r="L87" s="817"/>
      <c r="M87" s="818"/>
      <c r="N87" s="58">
        <f>L84+L85+L86</f>
        <v>1941.7976383578098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8414.4564328838424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 customHeight="1" thickBot="1">
      <c r="A31" t="s">
        <v>1929</v>
      </c>
      <c r="B31" s="86" t="s">
        <v>1790</v>
      </c>
      <c r="C31" s="958" t="s">
        <v>2266</v>
      </c>
      <c r="D31" s="959"/>
      <c r="E31" s="959"/>
      <c r="F31" s="959"/>
      <c r="G31" s="959"/>
      <c r="H31" s="959"/>
      <c r="I31" s="959"/>
      <c r="J31" s="985"/>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8639.8577212637665</v>
      </c>
      <c r="N48" s="281">
        <f>K48*M48</f>
        <v>11231.815037642897</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11231.815037642897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1532.016156183</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12763.831193825896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2552.7662387651794</v>
      </c>
      <c r="M84" s="852"/>
      <c r="N84" s="57"/>
    </row>
    <row r="85" spans="1:14">
      <c r="B85" s="95" t="s">
        <v>1057</v>
      </c>
      <c r="C85" s="96"/>
      <c r="D85" s="96"/>
      <c r="E85" s="96"/>
      <c r="F85" s="96"/>
      <c r="G85" s="96"/>
      <c r="H85" s="96"/>
      <c r="I85" s="93"/>
      <c r="J85" s="94"/>
      <c r="K85" s="313">
        <v>0.05</v>
      </c>
      <c r="L85" s="851">
        <f>N79*K85</f>
        <v>638.19155969129486</v>
      </c>
      <c r="M85" s="852"/>
      <c r="N85" s="57"/>
    </row>
    <row r="86" spans="1:14" ht="15" thickBot="1">
      <c r="B86" s="97" t="s">
        <v>1058</v>
      </c>
      <c r="C86" s="98"/>
      <c r="D86" s="98"/>
      <c r="E86" s="98"/>
      <c r="F86" s="98"/>
      <c r="G86" s="98"/>
      <c r="H86" s="98"/>
      <c r="I86" s="99"/>
      <c r="J86" s="100"/>
      <c r="K86" s="314">
        <v>0.05</v>
      </c>
      <c r="L86" s="853">
        <f>N79*K86</f>
        <v>638.19155969129486</v>
      </c>
      <c r="M86" s="854"/>
      <c r="N86" s="57"/>
    </row>
    <row r="87" spans="1:14" ht="15" thickBot="1">
      <c r="B87" s="816" t="s">
        <v>1037</v>
      </c>
      <c r="C87" s="817"/>
      <c r="D87" s="817"/>
      <c r="E87" s="817"/>
      <c r="F87" s="817"/>
      <c r="G87" s="817"/>
      <c r="H87" s="817"/>
      <c r="I87" s="817"/>
      <c r="J87" s="817"/>
      <c r="K87" s="817"/>
      <c r="L87" s="817"/>
      <c r="M87" s="818"/>
      <c r="N87" s="58">
        <f>L84+L85+L86</f>
        <v>3829.1493581477694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16592.980551973666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345">
        <v>15</v>
      </c>
      <c r="N36" s="281">
        <f>K36/M36</f>
        <v>4634.550886027544</v>
      </c>
    </row>
    <row r="37" spans="1:14">
      <c r="A37" s="119" t="s">
        <v>174</v>
      </c>
      <c r="B37" s="865" t="str">
        <f>VLOOKUP(A37,EQUIPOS!A7:D154,3,FALSE)</f>
        <v>Compactador vibratorio tipo DD-20</v>
      </c>
      <c r="C37" s="866"/>
      <c r="D37" s="866"/>
      <c r="E37" s="866"/>
      <c r="F37" s="866"/>
      <c r="G37" s="866"/>
      <c r="H37" s="867"/>
      <c r="I37" s="430"/>
      <c r="J37" s="431"/>
      <c r="K37" s="278">
        <f>VLOOKUP(A37,EQUIPOS!A7:D164,4,FALSE)</f>
        <v>74104.760248560575</v>
      </c>
      <c r="L37" s="344"/>
      <c r="M37" s="345">
        <v>15</v>
      </c>
      <c r="N37" s="281">
        <f>K37/M37</f>
        <v>4940.3173499040386</v>
      </c>
    </row>
    <row r="38" spans="1:14">
      <c r="A38" s="119" t="s">
        <v>269</v>
      </c>
      <c r="B38" s="865" t="str">
        <f>VLOOKUP(A38,EQUIPOS!A8:D154,3,FALSE)</f>
        <v>Motoniveladora  potencia 215 HP, ancho de cuchilla 4,27 m, peso 18 ton.</v>
      </c>
      <c r="C38" s="866"/>
      <c r="D38" s="866"/>
      <c r="E38" s="866"/>
      <c r="F38" s="866"/>
      <c r="G38" s="866"/>
      <c r="H38" s="867"/>
      <c r="I38" s="337"/>
      <c r="J38" s="339"/>
      <c r="K38" s="278">
        <f>VLOOKUP(A38,EQUIPOS!A8:D165,4,FALSE)</f>
        <v>212144.51950597175</v>
      </c>
      <c r="L38" s="432"/>
      <c r="M38" s="433">
        <v>15</v>
      </c>
      <c r="N38" s="281">
        <f>K38/M38</f>
        <v>14142.967967064784</v>
      </c>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N75*M41</f>
        <v>42.556004338416663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SUM(N36:N41)</f>
        <v>23760.392207334786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22249.172211494992</v>
      </c>
      <c r="N48" s="281">
        <f>K48*M48</f>
        <v>28923.923874943492</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38.168724178170329</v>
      </c>
      <c r="N49" s="281">
        <f>K49*M49</f>
        <v>1145.0617253451098</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 thickBot="1">
      <c r="B52" s="459"/>
      <c r="C52" s="457"/>
      <c r="D52" s="457"/>
      <c r="E52" s="457"/>
      <c r="F52" s="457"/>
      <c r="G52" s="457"/>
      <c r="H52" s="457"/>
      <c r="I52" s="457"/>
      <c r="J52" s="458"/>
      <c r="K52" s="132"/>
      <c r="L52" s="455"/>
      <c r="M52" s="491"/>
      <c r="N52" s="492"/>
    </row>
    <row r="53" spans="1:14" ht="15" thickBot="1">
      <c r="B53" s="905" t="s">
        <v>1037</v>
      </c>
      <c r="C53" s="859"/>
      <c r="D53" s="859"/>
      <c r="E53" s="859"/>
      <c r="F53" s="859"/>
      <c r="G53" s="859"/>
      <c r="H53" s="859"/>
      <c r="I53" s="859"/>
      <c r="J53" s="859"/>
      <c r="K53" s="859"/>
      <c r="L53" s="859"/>
      <c r="M53" s="860"/>
      <c r="N53" s="110">
        <f>SUM(N48:N52)</f>
        <v>30068.985600288601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903">
        <f>VLOOKUP(A58,TRANSPORTE!A1:D117,4,FALSE)</f>
        <v>720.65424911025718</v>
      </c>
      <c r="M58" s="904"/>
      <c r="N58" s="296">
        <f>K58*L58</f>
        <v>936.85052384333437</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936.85052384333437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2127.800216920833</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56894.028548387556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11378.805709677512</v>
      </c>
      <c r="M82" s="852"/>
      <c r="N82" s="57"/>
    </row>
    <row r="83" spans="1:14">
      <c r="B83" s="95" t="s">
        <v>1057</v>
      </c>
      <c r="C83" s="96"/>
      <c r="D83" s="96"/>
      <c r="E83" s="96"/>
      <c r="F83" s="96"/>
      <c r="G83" s="96"/>
      <c r="H83" s="96"/>
      <c r="I83" s="93"/>
      <c r="J83" s="94"/>
      <c r="K83" s="313">
        <v>0.05</v>
      </c>
      <c r="L83" s="851">
        <f>N77*K83</f>
        <v>2844.701427419378</v>
      </c>
      <c r="M83" s="852"/>
      <c r="N83" s="57"/>
    </row>
    <row r="84" spans="1:14" ht="15" thickBot="1">
      <c r="B84" s="97" t="s">
        <v>1058</v>
      </c>
      <c r="C84" s="98"/>
      <c r="D84" s="98"/>
      <c r="E84" s="98"/>
      <c r="F84" s="98"/>
      <c r="G84" s="98"/>
      <c r="H84" s="98"/>
      <c r="I84" s="99"/>
      <c r="J84" s="100"/>
      <c r="K84" s="314">
        <v>0.05</v>
      </c>
      <c r="L84" s="853">
        <f>N77*K84</f>
        <v>2844.701427419378</v>
      </c>
      <c r="M84" s="854"/>
      <c r="N84" s="57"/>
    </row>
    <row r="85" spans="1:14" ht="15" thickBot="1">
      <c r="B85" s="816" t="s">
        <v>1037</v>
      </c>
      <c r="C85" s="817"/>
      <c r="D85" s="817"/>
      <c r="E85" s="817"/>
      <c r="F85" s="817"/>
      <c r="G85" s="817"/>
      <c r="H85" s="817"/>
      <c r="I85" s="817"/>
      <c r="J85" s="817"/>
      <c r="K85" s="817"/>
      <c r="L85" s="817"/>
      <c r="M85" s="818"/>
      <c r="N85" s="58">
        <f>L82+L83+L84</f>
        <v>17068.20856451627</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73962.237112903822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102.1344104122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7049.3359436685805</v>
      </c>
      <c r="N48" s="281">
        <f>K48*M48</f>
        <v>4934.5351605680062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4934.5351605680062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2042.688208244</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7079.3577792242058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1415.8715558448412</v>
      </c>
      <c r="M84" s="852"/>
      <c r="N84" s="57"/>
    </row>
    <row r="85" spans="1:14">
      <c r="B85" s="95" t="s">
        <v>1057</v>
      </c>
      <c r="C85" s="96"/>
      <c r="D85" s="96"/>
      <c r="E85" s="96"/>
      <c r="F85" s="96"/>
      <c r="G85" s="96"/>
      <c r="H85" s="96"/>
      <c r="I85" s="93"/>
      <c r="J85" s="94"/>
      <c r="K85" s="313">
        <v>0.05</v>
      </c>
      <c r="L85" s="851">
        <f>N79*K85</f>
        <v>353.96788896121029</v>
      </c>
      <c r="M85" s="852"/>
      <c r="N85" s="57"/>
    </row>
    <row r="86" spans="1:14" ht="15" thickBot="1">
      <c r="B86" s="97" t="s">
        <v>1058</v>
      </c>
      <c r="C86" s="98"/>
      <c r="D86" s="98"/>
      <c r="E86" s="98"/>
      <c r="F86" s="98"/>
      <c r="G86" s="98"/>
      <c r="H86" s="98"/>
      <c r="I86" s="99"/>
      <c r="J86" s="100"/>
      <c r="K86" s="314">
        <v>0.05</v>
      </c>
      <c r="L86" s="853">
        <f>N79*K86</f>
        <v>353.96788896121029</v>
      </c>
      <c r="M86" s="854"/>
      <c r="N86" s="57"/>
    </row>
    <row r="87" spans="1:14" ht="15" thickBot="1">
      <c r="B87" s="816" t="s">
        <v>1037</v>
      </c>
      <c r="C87" s="817"/>
      <c r="D87" s="817"/>
      <c r="E87" s="817"/>
      <c r="F87" s="817"/>
      <c r="G87" s="817"/>
      <c r="H87" s="817"/>
      <c r="I87" s="817"/>
      <c r="J87" s="817"/>
      <c r="K87" s="817"/>
      <c r="L87" s="817"/>
      <c r="M87" s="818"/>
      <c r="N87" s="58">
        <f>L84+L85+L86</f>
        <v>2123.8073337672618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58">
        <f>N79+N87</f>
        <v>9203.165112991468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510.67205206099999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31111.255219156643</v>
      </c>
      <c r="N48" s="281">
        <f>K48*M48</f>
        <v>6222.2510438313293</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1625.9737536052235</v>
      </c>
      <c r="N49" s="281">
        <f>K49*M49</f>
        <v>1707.2724412854848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7929.5234851168143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10213.44104122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18653.636578397814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3730.7273156795632</v>
      </c>
      <c r="M84" s="852"/>
      <c r="N84" s="57"/>
    </row>
    <row r="85" spans="1:14">
      <c r="B85" s="95" t="s">
        <v>1057</v>
      </c>
      <c r="C85" s="96"/>
      <c r="D85" s="96"/>
      <c r="E85" s="96"/>
      <c r="F85" s="96"/>
      <c r="G85" s="96"/>
      <c r="H85" s="96"/>
      <c r="I85" s="93"/>
      <c r="J85" s="94"/>
      <c r="K85" s="313">
        <v>0.05</v>
      </c>
      <c r="L85" s="851">
        <f>N79*K85</f>
        <v>932.68182891989079</v>
      </c>
      <c r="M85" s="852"/>
      <c r="N85" s="57"/>
    </row>
    <row r="86" spans="1:14" ht="15" thickBot="1">
      <c r="B86" s="97" t="s">
        <v>1058</v>
      </c>
      <c r="C86" s="98"/>
      <c r="D86" s="98"/>
      <c r="E86" s="98"/>
      <c r="F86" s="98"/>
      <c r="G86" s="98"/>
      <c r="H86" s="98"/>
      <c r="I86" s="99"/>
      <c r="J86" s="100"/>
      <c r="K86" s="314">
        <v>0.05</v>
      </c>
      <c r="L86" s="853">
        <f>N79*K86</f>
        <v>932.68182891989079</v>
      </c>
      <c r="M86" s="854"/>
      <c r="N86" s="57"/>
    </row>
    <row r="87" spans="1:14" ht="15" thickBot="1">
      <c r="B87" s="816" t="s">
        <v>1037</v>
      </c>
      <c r="C87" s="817"/>
      <c r="D87" s="817"/>
      <c r="E87" s="817"/>
      <c r="F87" s="817"/>
      <c r="G87" s="817"/>
      <c r="H87" s="817"/>
      <c r="I87" s="817"/>
      <c r="J87" s="817"/>
      <c r="K87" s="817"/>
      <c r="L87" s="817"/>
      <c r="M87" s="818"/>
      <c r="N87" s="58">
        <f>L84+L85+L86</f>
        <v>5596.0909735193445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24249.72755191716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8.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51602.720960912047</v>
      </c>
      <c r="L36" s="279"/>
      <c r="M36" s="345">
        <v>1500</v>
      </c>
      <c r="N36" s="281">
        <f>K36/M36</f>
        <v>34.401813973941366</v>
      </c>
    </row>
    <row r="37" spans="1:14">
      <c r="A37" s="119" t="s">
        <v>361</v>
      </c>
      <c r="B37" s="865" t="str">
        <f>VLOOKUP(A37,EQUIPOS!A7:D154,3,FALSE)</f>
        <v>Vehículo delineador</v>
      </c>
      <c r="C37" s="866"/>
      <c r="D37" s="866"/>
      <c r="E37" s="866"/>
      <c r="F37" s="866"/>
      <c r="G37" s="866"/>
      <c r="H37" s="867"/>
      <c r="I37" s="430"/>
      <c r="J37" s="431"/>
      <c r="K37" s="278">
        <f>VLOOKUP(A37,EQUIPOS!A7:D164,4,FALSE)</f>
        <v>113098.05422114999</v>
      </c>
      <c r="L37" s="344"/>
      <c r="M37" s="345">
        <v>1500</v>
      </c>
      <c r="N37" s="281">
        <f>K37/M37</f>
        <v>75.398702814099991</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0.21278002169208332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110.01329680973345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4605.170808784319</v>
      </c>
      <c r="N48" s="281">
        <f>K48*M48</f>
        <v>211.83785720407866</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78576.316741416129</v>
      </c>
      <c r="N49" s="281">
        <f>K49*M49</f>
        <v>1100.0684343798259</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21529.840366482149</v>
      </c>
      <c r="N50" s="281">
        <f>K50*M50</f>
        <v>9.2578313575873246</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1321.1641229414918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21.278002169208332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1452.4554219204335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290.49108438408672</v>
      </c>
      <c r="M84" s="852"/>
      <c r="N84" s="57"/>
    </row>
    <row r="85" spans="1:14">
      <c r="B85" s="95" t="s">
        <v>1057</v>
      </c>
      <c r="C85" s="96"/>
      <c r="D85" s="96"/>
      <c r="E85" s="96"/>
      <c r="F85" s="96"/>
      <c r="G85" s="96"/>
      <c r="H85" s="96"/>
      <c r="I85" s="93"/>
      <c r="J85" s="94"/>
      <c r="K85" s="313">
        <v>0.05</v>
      </c>
      <c r="L85" s="851">
        <f>N79*K85</f>
        <v>72.62277109602168</v>
      </c>
      <c r="M85" s="852"/>
      <c r="N85" s="57"/>
    </row>
    <row r="86" spans="1:14" ht="15" thickBot="1">
      <c r="B86" s="97" t="s">
        <v>1058</v>
      </c>
      <c r="C86" s="98"/>
      <c r="D86" s="98"/>
      <c r="E86" s="98"/>
      <c r="F86" s="98"/>
      <c r="G86" s="98"/>
      <c r="H86" s="98"/>
      <c r="I86" s="99"/>
      <c r="J86" s="100"/>
      <c r="K86" s="314">
        <v>0.05</v>
      </c>
      <c r="L86" s="853">
        <f>N79*K86</f>
        <v>72.62277109602168</v>
      </c>
      <c r="M86" s="854"/>
      <c r="N86" s="57"/>
    </row>
    <row r="87" spans="1:14" ht="15" thickBot="1">
      <c r="B87" s="816" t="s">
        <v>1037</v>
      </c>
      <c r="C87" s="817"/>
      <c r="D87" s="817"/>
      <c r="E87" s="817"/>
      <c r="F87" s="817"/>
      <c r="G87" s="817"/>
      <c r="H87" s="817"/>
      <c r="I87" s="817"/>
      <c r="J87" s="817"/>
      <c r="K87" s="817"/>
      <c r="L87" s="817"/>
      <c r="M87" s="818"/>
      <c r="N87" s="58">
        <f>L84+L85+L86</f>
        <v>435.73662657613005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1888.1920484965635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51602.720960912047</v>
      </c>
      <c r="L36" s="279"/>
      <c r="M36" s="345">
        <v>1200</v>
      </c>
      <c r="N36" s="281">
        <f>K36/M36</f>
        <v>43.002267467426705</v>
      </c>
    </row>
    <row r="37" spans="1:14">
      <c r="A37" s="119" t="s">
        <v>201</v>
      </c>
      <c r="B37" s="865" t="str">
        <f>VLOOKUP(A37,EQUIPOS!A7:D154,3,FALSE)</f>
        <v>Equipo autopropulsado para pintura termoplástica</v>
      </c>
      <c r="C37" s="866"/>
      <c r="D37" s="866"/>
      <c r="E37" s="866"/>
      <c r="F37" s="866"/>
      <c r="G37" s="866"/>
      <c r="H37" s="867"/>
      <c r="I37" s="430"/>
      <c r="J37" s="431"/>
      <c r="K37" s="278">
        <f>VLOOKUP(A37,EQUIPOS!A7:D164,4,FALSE)</f>
        <v>71627.054032624466</v>
      </c>
      <c r="L37" s="344"/>
      <c r="M37" s="345">
        <v>1200</v>
      </c>
      <c r="N37" s="281">
        <f>K37/M37</f>
        <v>59.689211693853721</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0.37236503796114584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103.06384419924157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4605.170808784319</v>
      </c>
      <c r="N48" s="281">
        <f>K48*M48</f>
        <v>497.35844734870642</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7590.3975125770685</v>
      </c>
      <c r="N49" s="281">
        <f>K49*M49</f>
        <v>592.05100598101137</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1089.4094533297177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37.236503796114583</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1229.7098013250741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245.94196026501481</v>
      </c>
      <c r="M84" s="852"/>
      <c r="N84" s="57"/>
    </row>
    <row r="85" spans="1:14">
      <c r="B85" s="95" t="s">
        <v>1057</v>
      </c>
      <c r="C85" s="96"/>
      <c r="D85" s="96"/>
      <c r="E85" s="96"/>
      <c r="F85" s="96"/>
      <c r="G85" s="96"/>
      <c r="H85" s="96"/>
      <c r="I85" s="93"/>
      <c r="J85" s="94"/>
      <c r="K85" s="313">
        <v>0.05</v>
      </c>
      <c r="L85" s="851">
        <f>N79*K85</f>
        <v>61.485490066253703</v>
      </c>
      <c r="M85" s="852"/>
      <c r="N85" s="57"/>
    </row>
    <row r="86" spans="1:14" ht="15" thickBot="1">
      <c r="B86" s="97" t="s">
        <v>1058</v>
      </c>
      <c r="C86" s="98"/>
      <c r="D86" s="98"/>
      <c r="E86" s="98"/>
      <c r="F86" s="98"/>
      <c r="G86" s="98"/>
      <c r="H86" s="98"/>
      <c r="I86" s="99"/>
      <c r="J86" s="100"/>
      <c r="K86" s="314">
        <v>0.05</v>
      </c>
      <c r="L86" s="853">
        <f>N79*K86</f>
        <v>61.485490066253703</v>
      </c>
      <c r="M86" s="854"/>
      <c r="N86" s="57"/>
    </row>
    <row r="87" spans="1:14" ht="15" thickBot="1">
      <c r="B87" s="816" t="s">
        <v>1037</v>
      </c>
      <c r="C87" s="817"/>
      <c r="D87" s="817"/>
      <c r="E87" s="817"/>
      <c r="F87" s="817"/>
      <c r="G87" s="817"/>
      <c r="H87" s="817"/>
      <c r="I87" s="817"/>
      <c r="J87" s="817"/>
      <c r="K87" s="817"/>
      <c r="L87" s="817"/>
      <c r="M87" s="818"/>
      <c r="N87" s="58">
        <f>L84+L85+L86</f>
        <v>368.91294039752222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1598.6227417225964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199</v>
      </c>
      <c r="B36" s="865" t="str">
        <f>VLOOKUP(A36,EQUIPOS!A6:D154,3,FALSE)</f>
        <v xml:space="preserve">Equipo de pintura (Compresor), Presión máxima de trabajo 3300 psi.
</v>
      </c>
      <c r="C36" s="866"/>
      <c r="D36" s="866"/>
      <c r="E36" s="866"/>
      <c r="F36" s="866"/>
      <c r="G36" s="866"/>
      <c r="H36" s="867"/>
      <c r="I36" s="276"/>
      <c r="J36" s="277"/>
      <c r="K36" s="278">
        <f>VLOOKUP(A36,EQUIPOS!A6:D163,4,FALSE)</f>
        <v>13167.0448163209</v>
      </c>
      <c r="L36" s="279"/>
      <c r="M36" s="345">
        <v>6.1</v>
      </c>
      <c r="N36" s="281">
        <f>K36/M36</f>
        <v>2158.5319371017872</v>
      </c>
    </row>
    <row r="37" spans="1:14">
      <c r="A37" s="119" t="s">
        <v>138</v>
      </c>
      <c r="B37" s="865" t="str">
        <f>VLOOKUP(A37,EQUIPOS!A7:D154,3,FALSE)</f>
        <v>Camioneta D-300</v>
      </c>
      <c r="C37" s="866"/>
      <c r="D37" s="866"/>
      <c r="E37" s="866"/>
      <c r="F37" s="866"/>
      <c r="G37" s="866"/>
      <c r="H37" s="867"/>
      <c r="I37" s="430"/>
      <c r="J37" s="431"/>
      <c r="K37" s="278">
        <f>VLOOKUP(A37,EQUIPOS!A7:D164,4,FALSE)</f>
        <v>51602.720960912047</v>
      </c>
      <c r="L37" s="344"/>
      <c r="M37" s="345">
        <v>6.1</v>
      </c>
      <c r="N37" s="281">
        <f>K37/M37</f>
        <v>8459.4624526085336</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73.252138615307373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10691.246528325628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4605.170808784319</v>
      </c>
      <c r="N48" s="281">
        <f>K48*M48</f>
        <v>1759.17524895561</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21529.840366482149</v>
      </c>
      <c r="N49" s="281">
        <f>K49*M49</f>
        <v>1076.4920183241074</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78576.316741416129</v>
      </c>
      <c r="N50" s="281">
        <f>K50*M50</f>
        <v>9429.1580089699346</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12264.825276249652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7325.2138615307376</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30281.285666106018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6056.2571332212037</v>
      </c>
      <c r="M84" s="852"/>
      <c r="N84" s="57"/>
    </row>
    <row r="85" spans="1:14">
      <c r="B85" s="95" t="s">
        <v>1057</v>
      </c>
      <c r="C85" s="96"/>
      <c r="D85" s="96"/>
      <c r="E85" s="96"/>
      <c r="F85" s="96"/>
      <c r="G85" s="96"/>
      <c r="H85" s="96"/>
      <c r="I85" s="93"/>
      <c r="J85" s="94"/>
      <c r="K85" s="313">
        <v>0.05</v>
      </c>
      <c r="L85" s="851">
        <f>N79*K85</f>
        <v>1514.0642833053009</v>
      </c>
      <c r="M85" s="852"/>
      <c r="N85" s="57"/>
    </row>
    <row r="86" spans="1:14" ht="15" thickBot="1">
      <c r="B86" s="97" t="s">
        <v>1058</v>
      </c>
      <c r="C86" s="98"/>
      <c r="D86" s="98"/>
      <c r="E86" s="98"/>
      <c r="F86" s="98"/>
      <c r="G86" s="98"/>
      <c r="H86" s="98"/>
      <c r="I86" s="99"/>
      <c r="J86" s="100"/>
      <c r="K86" s="314">
        <v>0.05</v>
      </c>
      <c r="L86" s="853">
        <f>N79*K86</f>
        <v>1514.0642833053009</v>
      </c>
      <c r="M86" s="854"/>
      <c r="N86" s="57"/>
    </row>
    <row r="87" spans="1:14" ht="15" thickBot="1">
      <c r="B87" s="816" t="s">
        <v>1037</v>
      </c>
      <c r="C87" s="817"/>
      <c r="D87" s="817"/>
      <c r="E87" s="817"/>
      <c r="F87" s="817"/>
      <c r="G87" s="817"/>
      <c r="H87" s="817"/>
      <c r="I87" s="817"/>
      <c r="J87" s="817"/>
      <c r="K87" s="817"/>
      <c r="L87" s="817"/>
      <c r="M87" s="818"/>
      <c r="N87" s="58">
        <f>L84+L85+L86</f>
        <v>9084.3856998318061</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39365.671365937822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51602.720960912047</v>
      </c>
      <c r="L36" s="279"/>
      <c r="M36" s="345">
        <v>6</v>
      </c>
      <c r="N36" s="281">
        <f>K36/M36</f>
        <v>8600.4534934853418</v>
      </c>
    </row>
    <row r="37" spans="1:14">
      <c r="A37" s="119" t="s">
        <v>1795</v>
      </c>
      <c r="B37" s="865" t="str">
        <f>VLOOKUP(A37,EQUIPOS!A7:D154,3,FALSE)</f>
        <v>Caldera para pintura termoplástica</v>
      </c>
      <c r="C37" s="866"/>
      <c r="D37" s="866"/>
      <c r="E37" s="866"/>
      <c r="F37" s="866"/>
      <c r="G37" s="866"/>
      <c r="H37" s="867"/>
      <c r="I37" s="430"/>
      <c r="J37" s="431"/>
      <c r="K37" s="278">
        <f>VLOOKUP(A37,EQUIPOS!A7:D164,4,FALSE)</f>
        <v>39099.73651683038</v>
      </c>
      <c r="L37" s="344"/>
      <c r="M37" s="345">
        <v>6</v>
      </c>
      <c r="N37" s="281">
        <f>K37/M37</f>
        <v>6516.6227528050631</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85.112008676833327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15202.188254967239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4605.170808784319</v>
      </c>
      <c r="N48" s="281">
        <f>K48*M48</f>
        <v>4144.6537279058875</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7590.3975125770685</v>
      </c>
      <c r="N49" s="281">
        <f>K49*M49</f>
        <v>4933.7583831750944</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9078.4121110809829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8511.200867683332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32791.801233731559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6558.3602467463124</v>
      </c>
      <c r="M84" s="852"/>
      <c r="N84" s="57"/>
    </row>
    <row r="85" spans="1:14">
      <c r="B85" s="95" t="s">
        <v>1057</v>
      </c>
      <c r="C85" s="96"/>
      <c r="D85" s="96"/>
      <c r="E85" s="96"/>
      <c r="F85" s="96"/>
      <c r="G85" s="96"/>
      <c r="H85" s="96"/>
      <c r="I85" s="93"/>
      <c r="J85" s="94"/>
      <c r="K85" s="313">
        <v>0.05</v>
      </c>
      <c r="L85" s="851">
        <f>N79*K85</f>
        <v>1639.5900616865781</v>
      </c>
      <c r="M85" s="852"/>
      <c r="N85" s="57"/>
    </row>
    <row r="86" spans="1:14" ht="15" thickBot="1">
      <c r="B86" s="97" t="s">
        <v>1058</v>
      </c>
      <c r="C86" s="98"/>
      <c r="D86" s="98"/>
      <c r="E86" s="98"/>
      <c r="F86" s="98"/>
      <c r="G86" s="98"/>
      <c r="H86" s="98"/>
      <c r="I86" s="99"/>
      <c r="J86" s="100"/>
      <c r="K86" s="314">
        <v>0.05</v>
      </c>
      <c r="L86" s="853">
        <f>N79*K86</f>
        <v>1639.5900616865781</v>
      </c>
      <c r="M86" s="854"/>
      <c r="N86" s="57"/>
    </row>
    <row r="87" spans="1:14" ht="15" thickBot="1">
      <c r="B87" s="816" t="s">
        <v>1037</v>
      </c>
      <c r="C87" s="817"/>
      <c r="D87" s="817"/>
      <c r="E87" s="817"/>
      <c r="F87" s="817"/>
      <c r="G87" s="817"/>
      <c r="H87" s="817"/>
      <c r="I87" s="817"/>
      <c r="J87" s="817"/>
      <c r="K87" s="817"/>
      <c r="L87" s="817"/>
      <c r="M87" s="818"/>
      <c r="N87" s="58">
        <f>L84+L85+L86</f>
        <v>9837.5403701194682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42629.341603851026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51602.720960912047</v>
      </c>
      <c r="L36" s="279"/>
      <c r="M36" s="345">
        <v>250</v>
      </c>
      <c r="N36" s="281">
        <f>K36/M36</f>
        <v>206.41088384364818</v>
      </c>
    </row>
    <row r="37" spans="1:14">
      <c r="A37" s="119" t="s">
        <v>251</v>
      </c>
      <c r="B37" s="865" t="str">
        <f>VLOOKUP(A37,EQUIPOS!A7:D154,3,FALSE)</f>
        <v>Maquina térmica pegatachas</v>
      </c>
      <c r="C37" s="866"/>
      <c r="D37" s="866"/>
      <c r="E37" s="866"/>
      <c r="F37" s="866"/>
      <c r="G37" s="866"/>
      <c r="H37" s="867"/>
      <c r="I37" s="430"/>
      <c r="J37" s="431"/>
      <c r="K37" s="278">
        <f>VLOOKUP(A37,EQUIPOS!A7:D164,4,FALSE)</f>
        <v>16993.481284896203</v>
      </c>
      <c r="L37" s="344"/>
      <c r="M37" s="345">
        <v>250</v>
      </c>
      <c r="N37" s="281">
        <f>K37/M37</f>
        <v>67.973925139584807</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1.0213441041219999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275.40615308735499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7590.3975125770685</v>
      </c>
      <c r="N48" s="281">
        <f>K48*M48</f>
        <v>607.23180100616548</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5784.3592279055983</v>
      </c>
      <c r="N49" s="281">
        <f>K49*M49</f>
        <v>5784.3592279055983</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6391.5910289117637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102.1344104122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6769.1315924113187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1353.8263184822638</v>
      </c>
      <c r="M84" s="852"/>
      <c r="N84" s="57"/>
    </row>
    <row r="85" spans="1:14">
      <c r="B85" s="95" t="s">
        <v>1057</v>
      </c>
      <c r="C85" s="96"/>
      <c r="D85" s="96"/>
      <c r="E85" s="96"/>
      <c r="F85" s="96"/>
      <c r="G85" s="96"/>
      <c r="H85" s="96"/>
      <c r="I85" s="93"/>
      <c r="J85" s="94"/>
      <c r="K85" s="313">
        <v>0.05</v>
      </c>
      <c r="L85" s="851">
        <f>N79*K85</f>
        <v>338.45657962056595</v>
      </c>
      <c r="M85" s="852"/>
      <c r="N85" s="57"/>
    </row>
    <row r="86" spans="1:14" ht="15" thickBot="1">
      <c r="B86" s="97" t="s">
        <v>1058</v>
      </c>
      <c r="C86" s="98"/>
      <c r="D86" s="98"/>
      <c r="E86" s="98"/>
      <c r="F86" s="98"/>
      <c r="G86" s="98"/>
      <c r="H86" s="98"/>
      <c r="I86" s="99"/>
      <c r="J86" s="100"/>
      <c r="K86" s="314">
        <v>0.05</v>
      </c>
      <c r="L86" s="853">
        <f>N79*K86</f>
        <v>338.45657962056595</v>
      </c>
      <c r="M86" s="854"/>
      <c r="N86" s="57"/>
    </row>
    <row r="87" spans="1:14" ht="15" thickBot="1">
      <c r="B87" s="816" t="s">
        <v>1037</v>
      </c>
      <c r="C87" s="817"/>
      <c r="D87" s="817"/>
      <c r="E87" s="817"/>
      <c r="F87" s="817"/>
      <c r="G87" s="817"/>
      <c r="H87" s="817"/>
      <c r="I87" s="817"/>
      <c r="J87" s="817"/>
      <c r="K87" s="817"/>
      <c r="L87" s="817"/>
      <c r="M87" s="818"/>
      <c r="N87" s="58">
        <f>L84+L85+L86</f>
        <v>2030.7394777233956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8799.8710701347136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51602.720960912047</v>
      </c>
      <c r="L36" s="279"/>
      <c r="M36" s="345">
        <v>3.75</v>
      </c>
      <c r="N36" s="281">
        <f>K36/M36</f>
        <v>13760.725589576547</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85.112008676833327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13845.83759825338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66031.675749199654</v>
      </c>
      <c r="N48" s="281">
        <f>K48*M48</f>
        <v>66031.675749199654</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278633.44097903959</v>
      </c>
      <c r="N49" s="281">
        <f>K49*M49</f>
        <v>278633.44097903959</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379947.04680765839</v>
      </c>
      <c r="N50" s="281">
        <f>K50*M50</f>
        <v>11398.411404229751</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356063.52813246899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8511.200867683332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378420.56659840571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75684.113319681142</v>
      </c>
      <c r="M84" s="852"/>
      <c r="N84" s="57"/>
    </row>
    <row r="85" spans="1:14">
      <c r="B85" s="95" t="s">
        <v>1057</v>
      </c>
      <c r="C85" s="96"/>
      <c r="D85" s="96"/>
      <c r="E85" s="96"/>
      <c r="F85" s="96"/>
      <c r="G85" s="96"/>
      <c r="H85" s="96"/>
      <c r="I85" s="93"/>
      <c r="J85" s="94"/>
      <c r="K85" s="313">
        <v>0.05</v>
      </c>
      <c r="L85" s="851">
        <f>N79*K85</f>
        <v>18921.028329920286</v>
      </c>
      <c r="M85" s="852"/>
      <c r="N85" s="57"/>
    </row>
    <row r="86" spans="1:14" ht="15" thickBot="1">
      <c r="B86" s="97" t="s">
        <v>1058</v>
      </c>
      <c r="C86" s="98"/>
      <c r="D86" s="98"/>
      <c r="E86" s="98"/>
      <c r="F86" s="98"/>
      <c r="G86" s="98"/>
      <c r="H86" s="98"/>
      <c r="I86" s="99"/>
      <c r="J86" s="100"/>
      <c r="K86" s="314">
        <v>0.05</v>
      </c>
      <c r="L86" s="853">
        <f>N79*K86</f>
        <v>18921.028329920286</v>
      </c>
      <c r="M86" s="854"/>
      <c r="N86" s="57"/>
    </row>
    <row r="87" spans="1:14" ht="15" thickBot="1">
      <c r="B87" s="816" t="s">
        <v>1037</v>
      </c>
      <c r="C87" s="817"/>
      <c r="D87" s="817"/>
      <c r="E87" s="817"/>
      <c r="F87" s="817"/>
      <c r="G87" s="817"/>
      <c r="H87" s="817"/>
      <c r="I87" s="817"/>
      <c r="J87" s="817"/>
      <c r="K87" s="817"/>
      <c r="L87" s="817"/>
      <c r="M87" s="818"/>
      <c r="N87" s="58">
        <f>L84+L85+L86</f>
        <v>113526.16997952171</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491946.73657792743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8.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51602.720960912047</v>
      </c>
      <c r="L36" s="279"/>
      <c r="M36" s="345">
        <v>3.75</v>
      </c>
      <c r="N36" s="281">
        <f>K36/M36</f>
        <v>13760.725589576547</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85.112008676833327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13845.83759825338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66031.675749199654</v>
      </c>
      <c r="N48" s="281">
        <f>K48*M48</f>
        <v>66031.675749199654</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270809.80131236388</v>
      </c>
      <c r="N49" s="281">
        <f>K49*M49</f>
        <v>270809.80131236388</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379947.04680765839</v>
      </c>
      <c r="N50" s="281">
        <f>K50*M50</f>
        <v>11398.411404229751</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348239.88846579328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8511.200867683332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370596.92693173001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74119.38538634601</v>
      </c>
      <c r="M84" s="852"/>
      <c r="N84" s="57"/>
    </row>
    <row r="85" spans="1:14">
      <c r="B85" s="95" t="s">
        <v>1057</v>
      </c>
      <c r="C85" s="96"/>
      <c r="D85" s="96"/>
      <c r="E85" s="96"/>
      <c r="F85" s="96"/>
      <c r="G85" s="96"/>
      <c r="H85" s="96"/>
      <c r="I85" s="93"/>
      <c r="J85" s="94"/>
      <c r="K85" s="313">
        <v>0.05</v>
      </c>
      <c r="L85" s="851">
        <f>N79*K85</f>
        <v>18529.846346586502</v>
      </c>
      <c r="M85" s="852"/>
      <c r="N85" s="57"/>
    </row>
    <row r="86" spans="1:14" ht="15" thickBot="1">
      <c r="B86" s="97" t="s">
        <v>1058</v>
      </c>
      <c r="C86" s="98"/>
      <c r="D86" s="98"/>
      <c r="E86" s="98"/>
      <c r="F86" s="98"/>
      <c r="G86" s="98"/>
      <c r="H86" s="98"/>
      <c r="I86" s="99"/>
      <c r="J86" s="100"/>
      <c r="K86" s="314">
        <v>0.05</v>
      </c>
      <c r="L86" s="853">
        <f>N79*K86</f>
        <v>18529.846346586502</v>
      </c>
      <c r="M86" s="854"/>
      <c r="N86" s="57"/>
    </row>
    <row r="87" spans="1:14" ht="15" thickBot="1">
      <c r="B87" s="816" t="s">
        <v>1037</v>
      </c>
      <c r="C87" s="817"/>
      <c r="D87" s="817"/>
      <c r="E87" s="817"/>
      <c r="F87" s="817"/>
      <c r="G87" s="817"/>
      <c r="H87" s="817"/>
      <c r="I87" s="817"/>
      <c r="J87" s="817"/>
      <c r="K87" s="817"/>
      <c r="L87" s="817"/>
      <c r="M87" s="818"/>
      <c r="N87" s="58">
        <f>L84+L85+L86</f>
        <v>111179.07807951902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481776.00501124904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51602.720960912047</v>
      </c>
      <c r="L36" s="279"/>
      <c r="M36" s="345">
        <v>3</v>
      </c>
      <c r="N36" s="281">
        <f>K36/M36</f>
        <v>17200.906986970684</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42.55600433841667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17243.462991309101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139473.4796944785</v>
      </c>
      <c r="N48" s="281">
        <f>K48*M48</f>
        <v>139473.4796944785</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379947.04680765839</v>
      </c>
      <c r="N49" s="281">
        <f>K49*M49</f>
        <v>22796.822808459503</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162270.30250293802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4255.6004338416669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183769.36592808878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36753.873185617755</v>
      </c>
      <c r="M84" s="852"/>
      <c r="N84" s="57"/>
    </row>
    <row r="85" spans="1:14">
      <c r="B85" s="95" t="s">
        <v>1057</v>
      </c>
      <c r="C85" s="96"/>
      <c r="D85" s="96"/>
      <c r="E85" s="96"/>
      <c r="F85" s="96"/>
      <c r="G85" s="96"/>
      <c r="H85" s="96"/>
      <c r="I85" s="93"/>
      <c r="J85" s="94"/>
      <c r="K85" s="313">
        <v>0.05</v>
      </c>
      <c r="L85" s="851">
        <f>N79*K85</f>
        <v>9188.4682964044387</v>
      </c>
      <c r="M85" s="852"/>
      <c r="N85" s="57"/>
    </row>
    <row r="86" spans="1:14" ht="15" thickBot="1">
      <c r="B86" s="97" t="s">
        <v>1058</v>
      </c>
      <c r="C86" s="98"/>
      <c r="D86" s="98"/>
      <c r="E86" s="98"/>
      <c r="F86" s="98"/>
      <c r="G86" s="98"/>
      <c r="H86" s="98"/>
      <c r="I86" s="99"/>
      <c r="J86" s="100"/>
      <c r="K86" s="314">
        <v>0.05</v>
      </c>
      <c r="L86" s="853">
        <f>N79*K86</f>
        <v>9188.4682964044387</v>
      </c>
      <c r="M86" s="854"/>
      <c r="N86" s="57"/>
    </row>
    <row r="87" spans="1:14" ht="15" thickBot="1">
      <c r="B87" s="816" t="s">
        <v>1037</v>
      </c>
      <c r="C87" s="817"/>
      <c r="D87" s="817"/>
      <c r="E87" s="817"/>
      <c r="F87" s="817"/>
      <c r="G87" s="817"/>
      <c r="H87" s="817"/>
      <c r="I87" s="817"/>
      <c r="J87" s="817"/>
      <c r="K87" s="817"/>
      <c r="L87" s="817"/>
      <c r="M87" s="818"/>
      <c r="N87" s="58">
        <f>L84+L85+L86</f>
        <v>55130.809778426636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238900.17570651541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135</v>
      </c>
      <c r="B36" s="865" t="str">
        <f>VLOOKUP(A36,EQUIPOS!A6:D154,3,FALSE)</f>
        <v>Camión 350</v>
      </c>
      <c r="C36" s="866"/>
      <c r="D36" s="866"/>
      <c r="E36" s="866"/>
      <c r="F36" s="866"/>
      <c r="G36" s="866"/>
      <c r="H36" s="867"/>
      <c r="I36" s="276"/>
      <c r="J36" s="277"/>
      <c r="K36" s="278">
        <f>VLOOKUP(A36,EQUIPOS!A6:D163,4,FALSE)</f>
        <v>57336.35662323561</v>
      </c>
      <c r="L36" s="279"/>
      <c r="M36" s="345">
        <v>6.25</v>
      </c>
      <c r="N36" s="281">
        <f>K36/M36</f>
        <v>9173.8170597176977</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306.40323123659999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9480.2202909542975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146724.27080012913</v>
      </c>
      <c r="N48" s="281">
        <f>K48*M48</f>
        <v>36681.067700032283</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390863.83614788501</v>
      </c>
      <c r="N49" s="281">
        <f>K49*M49</f>
        <v>94640.154030964899</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131321.22173099717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6128.0646247320001</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146929.5066466835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29385.901329336702</v>
      </c>
      <c r="M84" s="852"/>
      <c r="N84" s="57"/>
    </row>
    <row r="85" spans="1:14">
      <c r="B85" s="95" t="s">
        <v>1057</v>
      </c>
      <c r="C85" s="96"/>
      <c r="D85" s="96"/>
      <c r="E85" s="96"/>
      <c r="F85" s="96"/>
      <c r="G85" s="96"/>
      <c r="H85" s="96"/>
      <c r="I85" s="93"/>
      <c r="J85" s="94"/>
      <c r="K85" s="313">
        <v>0.05</v>
      </c>
      <c r="L85" s="851">
        <f>N79*K85</f>
        <v>7346.4753323341756</v>
      </c>
      <c r="M85" s="852"/>
      <c r="N85" s="57"/>
    </row>
    <row r="86" spans="1:14" ht="15" thickBot="1">
      <c r="B86" s="97" t="s">
        <v>1058</v>
      </c>
      <c r="C86" s="98"/>
      <c r="D86" s="98"/>
      <c r="E86" s="98"/>
      <c r="F86" s="98"/>
      <c r="G86" s="98"/>
      <c r="H86" s="98"/>
      <c r="I86" s="99"/>
      <c r="J86" s="100"/>
      <c r="K86" s="314">
        <v>0.05</v>
      </c>
      <c r="L86" s="853">
        <f>N79*K86</f>
        <v>7346.4753323341756</v>
      </c>
      <c r="M86" s="854"/>
      <c r="N86" s="57"/>
    </row>
    <row r="87" spans="1:14" ht="15" thickBot="1">
      <c r="B87" s="816" t="s">
        <v>1037</v>
      </c>
      <c r="C87" s="817"/>
      <c r="D87" s="817"/>
      <c r="E87" s="817"/>
      <c r="F87" s="817"/>
      <c r="G87" s="817"/>
      <c r="H87" s="817"/>
      <c r="I87" s="817"/>
      <c r="J87" s="817"/>
      <c r="K87" s="817"/>
      <c r="L87" s="817"/>
      <c r="M87" s="818"/>
      <c r="N87" s="58">
        <f>L84+L85+L86</f>
        <v>44078.851994005046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191008.35864068853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34.044803470733335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44547.626001804892</v>
      </c>
      <c r="N48" s="281">
        <f>K48*M48</f>
        <v>44547.626001804892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44547.626001804892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3404.4803470733332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47986.151152348961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9597.2302304697932</v>
      </c>
      <c r="M84" s="852"/>
      <c r="N84" s="57"/>
    </row>
    <row r="85" spans="1:14">
      <c r="B85" s="95" t="s">
        <v>1057</v>
      </c>
      <c r="C85" s="96"/>
      <c r="D85" s="96"/>
      <c r="E85" s="96"/>
      <c r="F85" s="96"/>
      <c r="G85" s="96"/>
      <c r="H85" s="96"/>
      <c r="I85" s="93"/>
      <c r="J85" s="94"/>
      <c r="K85" s="313">
        <v>0.05</v>
      </c>
      <c r="L85" s="851">
        <f>N79*K85</f>
        <v>2399.3075576174483</v>
      </c>
      <c r="M85" s="852"/>
      <c r="N85" s="57"/>
    </row>
    <row r="86" spans="1:14" ht="15" thickBot="1">
      <c r="B86" s="97" t="s">
        <v>1058</v>
      </c>
      <c r="C86" s="98"/>
      <c r="D86" s="98"/>
      <c r="E86" s="98"/>
      <c r="F86" s="98"/>
      <c r="G86" s="98"/>
      <c r="H86" s="98"/>
      <c r="I86" s="99"/>
      <c r="J86" s="100"/>
      <c r="K86" s="314">
        <v>0.05</v>
      </c>
      <c r="L86" s="853">
        <f>N79*K86</f>
        <v>2399.3075576174483</v>
      </c>
      <c r="M86" s="854"/>
      <c r="N86" s="57"/>
    </row>
    <row r="87" spans="1:14" ht="15" thickBot="1">
      <c r="B87" s="816" t="s">
        <v>1037</v>
      </c>
      <c r="C87" s="817"/>
      <c r="D87" s="817"/>
      <c r="E87" s="817"/>
      <c r="F87" s="817"/>
      <c r="G87" s="817"/>
      <c r="H87" s="817"/>
      <c r="I87" s="817"/>
      <c r="J87" s="817"/>
      <c r="K87" s="817"/>
      <c r="L87" s="817"/>
      <c r="M87" s="818"/>
      <c r="N87" s="58">
        <f>L84+L85+L86</f>
        <v>14395.845345704691</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62381.996498053653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35.218762211103453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37786.170248905772</v>
      </c>
      <c r="N48" s="281">
        <f>K48*M48</f>
        <v>37786.170248905772</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37786.170248905772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3521.8762211103449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41343.265232227219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8268.6530464454445</v>
      </c>
      <c r="M84" s="852"/>
      <c r="N84" s="57"/>
    </row>
    <row r="85" spans="1:14">
      <c r="B85" s="95" t="s">
        <v>1057</v>
      </c>
      <c r="C85" s="96"/>
      <c r="D85" s="96"/>
      <c r="E85" s="96"/>
      <c r="F85" s="96"/>
      <c r="G85" s="96"/>
      <c r="H85" s="96"/>
      <c r="I85" s="93"/>
      <c r="J85" s="94"/>
      <c r="K85" s="313">
        <v>0.05</v>
      </c>
      <c r="L85" s="851">
        <f>N79*K85</f>
        <v>2067.1632616113611</v>
      </c>
      <c r="M85" s="852"/>
      <c r="N85" s="57"/>
    </row>
    <row r="86" spans="1:14" ht="15" thickBot="1">
      <c r="B86" s="97" t="s">
        <v>1058</v>
      </c>
      <c r="C86" s="98"/>
      <c r="D86" s="98"/>
      <c r="E86" s="98"/>
      <c r="F86" s="98"/>
      <c r="G86" s="98"/>
      <c r="H86" s="98"/>
      <c r="I86" s="99"/>
      <c r="J86" s="100"/>
      <c r="K86" s="314">
        <v>0.05</v>
      </c>
      <c r="L86" s="853">
        <f>N79*K86</f>
        <v>2067.1632616113611</v>
      </c>
      <c r="M86" s="854"/>
      <c r="N86" s="57"/>
    </row>
    <row r="87" spans="1:14" ht="15" thickBot="1">
      <c r="B87" s="816" t="s">
        <v>1037</v>
      </c>
      <c r="C87" s="817"/>
      <c r="D87" s="817"/>
      <c r="E87" s="817"/>
      <c r="F87" s="817"/>
      <c r="G87" s="817"/>
      <c r="H87" s="817"/>
      <c r="I87" s="817"/>
      <c r="J87" s="817"/>
      <c r="K87" s="817"/>
      <c r="L87" s="817"/>
      <c r="M87" s="818"/>
      <c r="N87" s="58">
        <f>L84+L85+L86</f>
        <v>12402.979569668165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53746.244801895387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35.218762211103453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30066.448934452692</v>
      </c>
      <c r="N48" s="281">
        <f>K48*M48</f>
        <v>30066.448934452692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30066.448934452692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3521.8762211103449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33623.543917774143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6724.7087835548291</v>
      </c>
      <c r="M84" s="852"/>
      <c r="N84" s="57"/>
    </row>
    <row r="85" spans="1:14">
      <c r="B85" s="95" t="s">
        <v>1057</v>
      </c>
      <c r="C85" s="96"/>
      <c r="D85" s="96"/>
      <c r="E85" s="96"/>
      <c r="F85" s="96"/>
      <c r="G85" s="96"/>
      <c r="H85" s="96"/>
      <c r="I85" s="93"/>
      <c r="J85" s="94"/>
      <c r="K85" s="313">
        <v>0.05</v>
      </c>
      <c r="L85" s="851">
        <f>N79*K85</f>
        <v>1681.1771958887073</v>
      </c>
      <c r="M85" s="852"/>
      <c r="N85" s="57"/>
    </row>
    <row r="86" spans="1:14" ht="15" thickBot="1">
      <c r="B86" s="97" t="s">
        <v>1058</v>
      </c>
      <c r="C86" s="98"/>
      <c r="D86" s="98"/>
      <c r="E86" s="98"/>
      <c r="F86" s="98"/>
      <c r="G86" s="98"/>
      <c r="H86" s="98"/>
      <c r="I86" s="99"/>
      <c r="J86" s="100"/>
      <c r="K86" s="314">
        <v>0.05</v>
      </c>
      <c r="L86" s="853">
        <f>N79*K86</f>
        <v>1681.1771958887073</v>
      </c>
      <c r="M86" s="854"/>
      <c r="N86" s="57"/>
    </row>
    <row r="87" spans="1:14" ht="15" thickBot="1">
      <c r="B87" s="816" t="s">
        <v>1037</v>
      </c>
      <c r="C87" s="817"/>
      <c r="D87" s="817"/>
      <c r="E87" s="817"/>
      <c r="F87" s="817"/>
      <c r="G87" s="817"/>
      <c r="H87" s="817"/>
      <c r="I87" s="817"/>
      <c r="J87" s="817"/>
      <c r="K87" s="817"/>
      <c r="L87" s="817"/>
      <c r="M87" s="818"/>
      <c r="N87" s="58">
        <f>L84+L85+L86</f>
        <v>10087.063175332243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43710.607093106388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363</v>
      </c>
      <c r="B36" s="865" t="str">
        <f>VLOOKUP(A36,EQUIPOS!A6:D154,3,FALSE)</f>
        <v>Vibrador de concreto, Motor de 3 hp a 18.000 rpm Mangueras de 4 mt</v>
      </c>
      <c r="C36" s="866"/>
      <c r="D36" s="866"/>
      <c r="E36" s="866"/>
      <c r="F36" s="866"/>
      <c r="G36" s="866"/>
      <c r="H36" s="867"/>
      <c r="I36" s="276"/>
      <c r="J36" s="277"/>
      <c r="K36" s="278">
        <f>VLOOKUP(A36,EQUIPOS!A6:D163,4,FALSE)</f>
        <v>7188.7136429576558</v>
      </c>
      <c r="L36" s="279"/>
      <c r="M36" s="345">
        <v>1.25</v>
      </c>
      <c r="N36" s="281">
        <f>K36/M36</f>
        <v>5750.9709143661248</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N77*M41</f>
        <v>510.67205206099999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6261.6429664271245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3848.5054636099444</v>
      </c>
      <c r="N48" s="281">
        <f>K48*M48</f>
        <v>36945.652450655463</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415854.74354157876</v>
      </c>
      <c r="N49" s="281">
        <f>K49*M49</f>
        <v>49902.569224989449</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25925.706795648726</v>
      </c>
      <c r="N50" s="281">
        <f>K50*M50</f>
        <v>12962.853397824363</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99811.075073469285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25533.60260305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131606.3206429464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26321.264128589282</v>
      </c>
      <c r="M84" s="852"/>
      <c r="N84" s="57"/>
    </row>
    <row r="85" spans="1:14">
      <c r="B85" s="95" t="s">
        <v>1057</v>
      </c>
      <c r="C85" s="96"/>
      <c r="D85" s="96"/>
      <c r="E85" s="96"/>
      <c r="F85" s="96"/>
      <c r="G85" s="96"/>
      <c r="H85" s="96"/>
      <c r="I85" s="93"/>
      <c r="J85" s="94"/>
      <c r="K85" s="313">
        <v>0.05</v>
      </c>
      <c r="L85" s="851">
        <f>N79*K85</f>
        <v>6580.3160321473206</v>
      </c>
      <c r="M85" s="852"/>
      <c r="N85" s="57"/>
    </row>
    <row r="86" spans="1:14" ht="15" thickBot="1">
      <c r="B86" s="97" t="s">
        <v>1058</v>
      </c>
      <c r="C86" s="98"/>
      <c r="D86" s="98"/>
      <c r="E86" s="98"/>
      <c r="F86" s="98"/>
      <c r="G86" s="98"/>
      <c r="H86" s="98"/>
      <c r="I86" s="99"/>
      <c r="J86" s="100"/>
      <c r="K86" s="314">
        <v>0.05</v>
      </c>
      <c r="L86" s="853">
        <f>N79*K86</f>
        <v>6580.3160321473206</v>
      </c>
      <c r="M86" s="854"/>
      <c r="N86" s="57"/>
    </row>
    <row r="87" spans="1:14" ht="15" thickBot="1">
      <c r="B87" s="816" t="s">
        <v>1037</v>
      </c>
      <c r="C87" s="817"/>
      <c r="D87" s="817"/>
      <c r="E87" s="817"/>
      <c r="F87" s="817"/>
      <c r="G87" s="817"/>
      <c r="H87" s="817"/>
      <c r="I87" s="817"/>
      <c r="J87" s="817"/>
      <c r="K87" s="817"/>
      <c r="L87" s="817"/>
      <c r="M87" s="818"/>
      <c r="N87" s="58">
        <f>L84+L85+L86</f>
        <v>39481.89619288392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171088.21683583033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7.2953150294428575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13187.650293380688</v>
      </c>
      <c r="N48" s="281">
        <f>K48*M48</f>
        <v>13187.650293380688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13187.650293380688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729.53150294428576</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13924.477111354418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2784.8954222708835</v>
      </c>
      <c r="M84" s="852"/>
      <c r="N84" s="57"/>
    </row>
    <row r="85" spans="1:14">
      <c r="B85" s="95" t="s">
        <v>1057</v>
      </c>
      <c r="C85" s="96"/>
      <c r="D85" s="96"/>
      <c r="E85" s="96"/>
      <c r="F85" s="96"/>
      <c r="G85" s="96"/>
      <c r="H85" s="96"/>
      <c r="I85" s="93"/>
      <c r="J85" s="94"/>
      <c r="K85" s="313">
        <v>0.05</v>
      </c>
      <c r="L85" s="851">
        <f>N79*K85</f>
        <v>696.22385556772088</v>
      </c>
      <c r="M85" s="852"/>
      <c r="N85" s="57"/>
    </row>
    <row r="86" spans="1:14" ht="15" thickBot="1">
      <c r="B86" s="97" t="s">
        <v>1058</v>
      </c>
      <c r="C86" s="98"/>
      <c r="D86" s="98"/>
      <c r="E86" s="98"/>
      <c r="F86" s="98"/>
      <c r="G86" s="98"/>
      <c r="H86" s="98"/>
      <c r="I86" s="99"/>
      <c r="J86" s="100"/>
      <c r="K86" s="314">
        <v>0.05</v>
      </c>
      <c r="L86" s="853">
        <f>N79*K86</f>
        <v>696.22385556772088</v>
      </c>
      <c r="M86" s="854"/>
      <c r="N86" s="57"/>
    </row>
    <row r="87" spans="1:14" ht="15" thickBot="1">
      <c r="B87" s="816" t="s">
        <v>1037</v>
      </c>
      <c r="C87" s="817"/>
      <c r="D87" s="817"/>
      <c r="E87" s="817"/>
      <c r="F87" s="817"/>
      <c r="G87" s="817"/>
      <c r="H87" s="817"/>
      <c r="I87" s="817"/>
      <c r="J87" s="817"/>
      <c r="K87" s="817"/>
      <c r="L87" s="817"/>
      <c r="M87" s="818"/>
      <c r="N87" s="58">
        <f>L84+L85+L86</f>
        <v>4177.3431334063253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18101.820244760744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10"/>
      <c r="C1" s="922"/>
      <c r="D1" s="923"/>
      <c r="E1" s="923"/>
      <c r="F1" s="923"/>
      <c r="G1" s="923"/>
      <c r="H1" s="923"/>
      <c r="I1" s="923"/>
      <c r="J1" s="924"/>
      <c r="K1" s="925" t="s">
        <v>1017</v>
      </c>
      <c r="L1" s="927" t="s">
        <v>2304</v>
      </c>
      <c r="M1" s="928"/>
      <c r="N1" s="929"/>
    </row>
    <row r="2" spans="2:14" ht="24.7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51602.720960912047</v>
      </c>
      <c r="L36" s="279"/>
      <c r="M36" s="345">
        <v>160</v>
      </c>
      <c r="N36" s="281">
        <f>K36/M36</f>
        <v>322.5170060057003</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19.1502019522875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341.66720795798778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23563.62362973535</v>
      </c>
      <c r="N48" s="281">
        <f>K48*M48</f>
        <v>23563.62362973535</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379947.04680765839</v>
      </c>
      <c r="N49" s="281">
        <f>K49*M49</f>
        <v>11398.411404229751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34962.035033965105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1915.0201952287498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37218.722437151839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7443.7444874303683</v>
      </c>
      <c r="M84" s="852"/>
      <c r="N84" s="57"/>
    </row>
    <row r="85" spans="1:14">
      <c r="B85" s="95" t="s">
        <v>1057</v>
      </c>
      <c r="C85" s="96"/>
      <c r="D85" s="96"/>
      <c r="E85" s="96"/>
      <c r="F85" s="96"/>
      <c r="G85" s="96"/>
      <c r="H85" s="96"/>
      <c r="I85" s="93"/>
      <c r="J85" s="94"/>
      <c r="K85" s="313">
        <v>0.05</v>
      </c>
      <c r="L85" s="851">
        <f>N79*K85</f>
        <v>1860.9361218575921</v>
      </c>
      <c r="M85" s="852"/>
      <c r="N85" s="57"/>
    </row>
    <row r="86" spans="1:14" ht="15" thickBot="1">
      <c r="B86" s="97" t="s">
        <v>1058</v>
      </c>
      <c r="C86" s="98"/>
      <c r="D86" s="98"/>
      <c r="E86" s="98"/>
      <c r="F86" s="98"/>
      <c r="G86" s="98"/>
      <c r="H86" s="98"/>
      <c r="I86" s="99"/>
      <c r="J86" s="100"/>
      <c r="K86" s="314">
        <v>0.05</v>
      </c>
      <c r="L86" s="853">
        <f>N79*K86</f>
        <v>1860.9361218575921</v>
      </c>
      <c r="M86" s="854"/>
      <c r="N86" s="57"/>
    </row>
    <row r="87" spans="1:14" ht="15" thickBot="1">
      <c r="B87" s="816" t="s">
        <v>1037</v>
      </c>
      <c r="C87" s="817"/>
      <c r="D87" s="817"/>
      <c r="E87" s="817"/>
      <c r="F87" s="817"/>
      <c r="G87" s="817"/>
      <c r="H87" s="817"/>
      <c r="I87" s="817"/>
      <c r="J87" s="817"/>
      <c r="K87" s="817"/>
      <c r="L87" s="817"/>
      <c r="M87" s="818"/>
      <c r="N87" s="58">
        <f>L84+L85+L86</f>
        <v>11165.616731145552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48384.339168297389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68.08960694146667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5411.9608082014847</v>
      </c>
      <c r="N48" s="281">
        <f>K48*M48</f>
        <v>216.4784323280594</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9886.2539307569132</v>
      </c>
      <c r="N49" s="281">
        <f>K49*M49</f>
        <v>3954.5015723027655</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332.52828502994049</v>
      </c>
      <c r="N50" s="281">
        <f>K50*M50</f>
        <v>997.58485508982153</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5168.5648597206464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680.89606941466661</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5917.5505360767793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1183.5101072153559</v>
      </c>
      <c r="M84" s="852"/>
      <c r="N84" s="57"/>
    </row>
    <row r="85" spans="1:14">
      <c r="B85" s="95" t="s">
        <v>1057</v>
      </c>
      <c r="C85" s="96"/>
      <c r="D85" s="96"/>
      <c r="E85" s="96"/>
      <c r="F85" s="96"/>
      <c r="G85" s="96"/>
      <c r="H85" s="96"/>
      <c r="I85" s="93"/>
      <c r="J85" s="94"/>
      <c r="K85" s="313">
        <v>0.05</v>
      </c>
      <c r="L85" s="851">
        <f>N79*K85</f>
        <v>295.87752680383898</v>
      </c>
      <c r="M85" s="852"/>
      <c r="N85" s="57"/>
    </row>
    <row r="86" spans="1:14" ht="15" thickBot="1">
      <c r="B86" s="97" t="s">
        <v>1058</v>
      </c>
      <c r="C86" s="98"/>
      <c r="D86" s="98"/>
      <c r="E86" s="98"/>
      <c r="F86" s="98"/>
      <c r="G86" s="98"/>
      <c r="H86" s="98"/>
      <c r="I86" s="99"/>
      <c r="J86" s="100"/>
      <c r="K86" s="314">
        <v>0.05</v>
      </c>
      <c r="L86" s="853">
        <f>N79*K86</f>
        <v>295.87752680383898</v>
      </c>
      <c r="M86" s="854"/>
      <c r="N86" s="57"/>
    </row>
    <row r="87" spans="1:14" ht="15" thickBot="1">
      <c r="B87" s="816" t="s">
        <v>1037</v>
      </c>
      <c r="C87" s="817"/>
      <c r="D87" s="817"/>
      <c r="E87" s="817"/>
      <c r="F87" s="817"/>
      <c r="G87" s="817"/>
      <c r="H87" s="817"/>
      <c r="I87" s="817"/>
      <c r="J87" s="817"/>
      <c r="K87" s="817"/>
      <c r="L87" s="817"/>
      <c r="M87" s="818"/>
      <c r="N87" s="58">
        <f>L84+L85+L86</f>
        <v>1775.2651608230337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7692.8156968998128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68.08960694146667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27059.804041007421</v>
      </c>
      <c r="N48" s="281">
        <f>K48*M48</f>
        <v>10823.921616402969</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332.52828502994049</v>
      </c>
      <c r="N49" s="281">
        <f>K49*M49</f>
        <v>997.58485508982153</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11821.50647149279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680.89606941466661</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12570.492147848923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2514.0984295697849</v>
      </c>
      <c r="M84" s="852"/>
      <c r="N84" s="57"/>
    </row>
    <row r="85" spans="1:14">
      <c r="B85" s="95" t="s">
        <v>1057</v>
      </c>
      <c r="C85" s="96"/>
      <c r="D85" s="96"/>
      <c r="E85" s="96"/>
      <c r="F85" s="96"/>
      <c r="G85" s="96"/>
      <c r="H85" s="96"/>
      <c r="I85" s="93"/>
      <c r="J85" s="94"/>
      <c r="K85" s="313">
        <v>0.05</v>
      </c>
      <c r="L85" s="851">
        <f>N79*K85</f>
        <v>628.52460739244623</v>
      </c>
      <c r="M85" s="852"/>
      <c r="N85" s="57"/>
    </row>
    <row r="86" spans="1:14" ht="15" thickBot="1">
      <c r="B86" s="97" t="s">
        <v>1058</v>
      </c>
      <c r="C86" s="98"/>
      <c r="D86" s="98"/>
      <c r="E86" s="98"/>
      <c r="F86" s="98"/>
      <c r="G86" s="98"/>
      <c r="H86" s="98"/>
      <c r="I86" s="99"/>
      <c r="J86" s="100"/>
      <c r="K86" s="314">
        <v>0.05</v>
      </c>
      <c r="L86" s="853">
        <f>N79*K86</f>
        <v>628.52460739244623</v>
      </c>
      <c r="M86" s="854"/>
      <c r="N86" s="57"/>
    </row>
    <row r="87" spans="1:14" ht="15" thickBot="1">
      <c r="B87" s="816" t="s">
        <v>1037</v>
      </c>
      <c r="C87" s="817"/>
      <c r="D87" s="817"/>
      <c r="E87" s="817"/>
      <c r="F87" s="817"/>
      <c r="G87" s="817"/>
      <c r="H87" s="817"/>
      <c r="I87" s="817"/>
      <c r="J87" s="817"/>
      <c r="K87" s="817"/>
      <c r="L87" s="817"/>
      <c r="M87" s="818"/>
      <c r="N87" s="58">
        <f>L84+L85+L86</f>
        <v>3771.1476443546776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16341.639792203601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272.35842776586668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5411.9608082014847</v>
      </c>
      <c r="N48" s="281">
        <f>K48*M48</f>
        <v>432.9568646561188</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9886.2539307569132</v>
      </c>
      <c r="N49" s="281">
        <f>K49*M49</f>
        <v>3954.5015723027655</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332.52828502994049</v>
      </c>
      <c r="N50" s="281">
        <f>K50*M50</f>
        <v>997.58485508982153</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20204.308491403579</v>
      </c>
      <c r="N51" s="281">
        <f>K51*M51</f>
        <v>30306.462737105368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35691.506029154072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51"/>
    </row>
    <row r="77" spans="1:15" ht="15" thickBot="1">
      <c r="B77" s="816" t="s">
        <v>1037</v>
      </c>
      <c r="C77" s="817"/>
      <c r="D77" s="817"/>
      <c r="E77" s="817"/>
      <c r="F77" s="817"/>
      <c r="G77" s="817"/>
      <c r="H77" s="817"/>
      <c r="I77" s="817"/>
      <c r="J77" s="817"/>
      <c r="K77" s="817"/>
      <c r="L77" s="817"/>
      <c r="M77" s="818"/>
      <c r="N77" s="310">
        <f>SUM(N71:N76)</f>
        <v>2723.5842776586665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38687.448734578604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7737.4897469157213</v>
      </c>
      <c r="M84" s="852"/>
      <c r="N84" s="57"/>
    </row>
    <row r="85" spans="1:14">
      <c r="B85" s="95" t="s">
        <v>1057</v>
      </c>
      <c r="C85" s="96"/>
      <c r="D85" s="96"/>
      <c r="E85" s="96"/>
      <c r="F85" s="96"/>
      <c r="G85" s="96"/>
      <c r="H85" s="96"/>
      <c r="I85" s="93"/>
      <c r="J85" s="94"/>
      <c r="K85" s="313">
        <v>0.05</v>
      </c>
      <c r="L85" s="851">
        <f>N79*K85</f>
        <v>1934.3724367289303</v>
      </c>
      <c r="M85" s="852"/>
      <c r="N85" s="57"/>
    </row>
    <row r="86" spans="1:14" ht="15" thickBot="1">
      <c r="B86" s="97" t="s">
        <v>1058</v>
      </c>
      <c r="C86" s="98"/>
      <c r="D86" s="98"/>
      <c r="E86" s="98"/>
      <c r="F86" s="98"/>
      <c r="G86" s="98"/>
      <c r="H86" s="98"/>
      <c r="I86" s="99"/>
      <c r="J86" s="100"/>
      <c r="K86" s="314">
        <v>0.05</v>
      </c>
      <c r="L86" s="853">
        <f>N79*K86</f>
        <v>1934.3724367289303</v>
      </c>
      <c r="M86" s="854"/>
      <c r="N86" s="57"/>
    </row>
    <row r="87" spans="1:14" ht="15" thickBot="1">
      <c r="B87" s="816" t="s">
        <v>1037</v>
      </c>
      <c r="C87" s="817"/>
      <c r="D87" s="817"/>
      <c r="E87" s="817"/>
      <c r="F87" s="817"/>
      <c r="G87" s="817"/>
      <c r="H87" s="817"/>
      <c r="I87" s="817"/>
      <c r="J87" s="817"/>
      <c r="K87" s="817"/>
      <c r="L87" s="817"/>
      <c r="M87" s="818"/>
      <c r="N87" s="58">
        <f>L84+L85+L86</f>
        <v>11606.234620373581</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50293.683354952183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272.35842776586668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27059.804041007421</v>
      </c>
      <c r="N48" s="281">
        <f>K48*M48</f>
        <v>10823.921616402969</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332.52828502994049</v>
      </c>
      <c r="N49" s="281">
        <f>K49*M49</f>
        <v>997.58485508982153</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20204.308491403579</v>
      </c>
      <c r="N50" s="281">
        <f>K50*M50</f>
        <v>30306.462737105368</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42127.969208598159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2723.5842776586665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45123.91191402269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9024.7823828045384</v>
      </c>
      <c r="M84" s="852"/>
      <c r="N84" s="57"/>
    </row>
    <row r="85" spans="1:14">
      <c r="B85" s="95" t="s">
        <v>1057</v>
      </c>
      <c r="C85" s="96"/>
      <c r="D85" s="96"/>
      <c r="E85" s="96"/>
      <c r="F85" s="96"/>
      <c r="G85" s="96"/>
      <c r="H85" s="96"/>
      <c r="I85" s="93"/>
      <c r="J85" s="94"/>
      <c r="K85" s="313">
        <v>0.05</v>
      </c>
      <c r="L85" s="851">
        <f>N79*K85</f>
        <v>2256.1955957011346</v>
      </c>
      <c r="M85" s="852"/>
      <c r="N85" s="57"/>
    </row>
    <row r="86" spans="1:14" ht="15" thickBot="1">
      <c r="B86" s="97" t="s">
        <v>1058</v>
      </c>
      <c r="C86" s="98"/>
      <c r="D86" s="98"/>
      <c r="E86" s="98"/>
      <c r="F86" s="98"/>
      <c r="G86" s="98"/>
      <c r="H86" s="98"/>
      <c r="I86" s="99"/>
      <c r="J86" s="100"/>
      <c r="K86" s="314">
        <v>0.05</v>
      </c>
      <c r="L86" s="853">
        <f>N79*K86</f>
        <v>2256.1955957011346</v>
      </c>
      <c r="M86" s="854"/>
      <c r="N86" s="57"/>
    </row>
    <row r="87" spans="1:14" ht="15" thickBot="1">
      <c r="B87" s="816" t="s">
        <v>1037</v>
      </c>
      <c r="C87" s="817"/>
      <c r="D87" s="817"/>
      <c r="E87" s="817"/>
      <c r="F87" s="817"/>
      <c r="G87" s="817"/>
      <c r="H87" s="817"/>
      <c r="I87" s="817"/>
      <c r="J87" s="817"/>
      <c r="K87" s="817"/>
      <c r="L87" s="817"/>
      <c r="M87" s="818"/>
      <c r="N87" s="58">
        <f>L84+L85+L86</f>
        <v>13537.173574206807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58661.085488229495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241</v>
      </c>
      <c r="B36" s="865" t="str">
        <f>VLOOKUP(A36,EQUIPOS!A6:D154,3,FALSE)</f>
        <v>Grúa (capacidad 15 ton)</v>
      </c>
      <c r="C36" s="866"/>
      <c r="D36" s="866"/>
      <c r="E36" s="866"/>
      <c r="F36" s="866"/>
      <c r="G36" s="866"/>
      <c r="H36" s="867"/>
      <c r="I36" s="276"/>
      <c r="J36" s="277"/>
      <c r="K36" s="278">
        <f>VLOOKUP(A36,EQUIPOS!A6:D163,4,FALSE)</f>
        <v>146578.35796510146</v>
      </c>
      <c r="L36" s="279"/>
      <c r="M36" s="345">
        <v>0.75</v>
      </c>
      <c r="N36" s="281">
        <f>K36/M36</f>
        <v>195437.81062013528</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0.2</v>
      </c>
      <c r="N41" s="353">
        <f>N77*M41</f>
        <v>8511.2008676833339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203949.01148781861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13207.178774148259</v>
      </c>
      <c r="N48" s="281">
        <f>K48*M48</f>
        <v>13207.178774148259</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13207.178774148259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42556.004338416664</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259712.19460038352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51942.438920076704</v>
      </c>
      <c r="M84" s="852"/>
      <c r="N84" s="57"/>
    </row>
    <row r="85" spans="1:14">
      <c r="B85" s="95" t="s">
        <v>1057</v>
      </c>
      <c r="C85" s="96"/>
      <c r="D85" s="96"/>
      <c r="E85" s="96"/>
      <c r="F85" s="96"/>
      <c r="G85" s="96"/>
      <c r="H85" s="96"/>
      <c r="I85" s="93"/>
      <c r="J85" s="94"/>
      <c r="K85" s="313">
        <v>0.05</v>
      </c>
      <c r="L85" s="851">
        <f>N79*K85</f>
        <v>12985.609730019176</v>
      </c>
      <c r="M85" s="852"/>
      <c r="N85" s="57"/>
    </row>
    <row r="86" spans="1:14" ht="15" thickBot="1">
      <c r="B86" s="97" t="s">
        <v>1058</v>
      </c>
      <c r="C86" s="98"/>
      <c r="D86" s="98"/>
      <c r="E86" s="98"/>
      <c r="F86" s="98"/>
      <c r="G86" s="98"/>
      <c r="H86" s="98"/>
      <c r="I86" s="99"/>
      <c r="J86" s="100"/>
      <c r="K86" s="314">
        <v>0.05</v>
      </c>
      <c r="L86" s="853">
        <f>N79*K86</f>
        <v>12985.609730019176</v>
      </c>
      <c r="M86" s="854"/>
      <c r="N86" s="57"/>
    </row>
    <row r="87" spans="1:14" ht="15" thickBot="1">
      <c r="B87" s="816" t="s">
        <v>1037</v>
      </c>
      <c r="C87" s="817"/>
      <c r="D87" s="817"/>
      <c r="E87" s="817"/>
      <c r="F87" s="817"/>
      <c r="G87" s="817"/>
      <c r="H87" s="817"/>
      <c r="I87" s="817"/>
      <c r="J87" s="817"/>
      <c r="K87" s="817"/>
      <c r="L87" s="817"/>
      <c r="M87" s="818"/>
      <c r="N87" s="58">
        <f>L84+L85+L86</f>
        <v>77913.658380115055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337625.85298049857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0.2</v>
      </c>
      <c r="N41" s="353">
        <f>N77*M41</f>
        <v>6383.4006507624999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13207.178774148259</v>
      </c>
      <c r="N48" s="281">
        <f>K48*M48</f>
        <v>13207.178774148259</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13207.178774148259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51"/>
    </row>
    <row r="77" spans="1:15" ht="15" thickBot="1">
      <c r="B77" s="816" t="s">
        <v>1037</v>
      </c>
      <c r="C77" s="817"/>
      <c r="D77" s="817"/>
      <c r="E77" s="817"/>
      <c r="F77" s="817"/>
      <c r="G77" s="817"/>
      <c r="H77" s="817"/>
      <c r="I77" s="817"/>
      <c r="J77" s="817"/>
      <c r="K77" s="817"/>
      <c r="L77" s="817"/>
      <c r="M77" s="818"/>
      <c r="N77" s="310">
        <f>SUM(N71:N76)</f>
        <v>31917.003253812498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51507.582678723251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10301.516535744651</v>
      </c>
      <c r="M84" s="852"/>
      <c r="N84" s="57"/>
    </row>
    <row r="85" spans="1:14">
      <c r="B85" s="95" t="s">
        <v>1057</v>
      </c>
      <c r="C85" s="96"/>
      <c r="D85" s="96"/>
      <c r="E85" s="96"/>
      <c r="F85" s="96"/>
      <c r="G85" s="96"/>
      <c r="H85" s="96"/>
      <c r="I85" s="93"/>
      <c r="J85" s="94"/>
      <c r="K85" s="313">
        <v>0.05</v>
      </c>
      <c r="L85" s="851">
        <f>N79*K85</f>
        <v>2575.3791339361628</v>
      </c>
      <c r="M85" s="852"/>
      <c r="N85" s="57"/>
    </row>
    <row r="86" spans="1:14" ht="15" thickBot="1">
      <c r="B86" s="97" t="s">
        <v>1058</v>
      </c>
      <c r="C86" s="98"/>
      <c r="D86" s="98"/>
      <c r="E86" s="98"/>
      <c r="F86" s="98"/>
      <c r="G86" s="98"/>
      <c r="H86" s="98"/>
      <c r="I86" s="99"/>
      <c r="J86" s="100"/>
      <c r="K86" s="314">
        <v>0.05</v>
      </c>
      <c r="L86" s="853">
        <f>N79*K86</f>
        <v>2575.3791339361628</v>
      </c>
      <c r="M86" s="854"/>
      <c r="N86" s="57"/>
    </row>
    <row r="87" spans="1:14" ht="15" thickBot="1">
      <c r="B87" s="816" t="s">
        <v>1037</v>
      </c>
      <c r="C87" s="817"/>
      <c r="D87" s="817"/>
      <c r="E87" s="817"/>
      <c r="F87" s="817"/>
      <c r="G87" s="817"/>
      <c r="H87" s="817"/>
      <c r="I87" s="817"/>
      <c r="J87" s="817"/>
      <c r="K87" s="817"/>
      <c r="L87" s="817"/>
      <c r="M87" s="818"/>
      <c r="N87" s="58">
        <f>L84+L85+L86</f>
        <v>15452.274803616978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66959.85748234023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0.15</v>
      </c>
      <c r="N41" s="353">
        <f>N77*M41</f>
        <v>2553.3602603049999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13207.178774148259</v>
      </c>
      <c r="N48" s="281">
        <f>K48*M48</f>
        <v>13207.178774148259</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13207.178774148259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51"/>
    </row>
    <row r="77" spans="1:15" ht="15" thickBot="1">
      <c r="B77" s="816" t="s">
        <v>1037</v>
      </c>
      <c r="C77" s="817"/>
      <c r="D77" s="817"/>
      <c r="E77" s="817"/>
      <c r="F77" s="817"/>
      <c r="G77" s="817"/>
      <c r="H77" s="817"/>
      <c r="I77" s="817"/>
      <c r="J77" s="817"/>
      <c r="K77" s="817"/>
      <c r="L77" s="817"/>
      <c r="M77" s="818"/>
      <c r="N77" s="310">
        <f>SUM(N71:N76)</f>
        <v>17022.401735366668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32782.940769819928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6556.5881539639859</v>
      </c>
      <c r="M84" s="852"/>
      <c r="N84" s="57"/>
    </row>
    <row r="85" spans="1:14">
      <c r="B85" s="95" t="s">
        <v>1057</v>
      </c>
      <c r="C85" s="96"/>
      <c r="D85" s="96"/>
      <c r="E85" s="96"/>
      <c r="F85" s="96"/>
      <c r="G85" s="96"/>
      <c r="H85" s="96"/>
      <c r="I85" s="93"/>
      <c r="J85" s="94"/>
      <c r="K85" s="313">
        <v>0.05</v>
      </c>
      <c r="L85" s="851">
        <f>N79*K85</f>
        <v>1639.1470384909965</v>
      </c>
      <c r="M85" s="852"/>
      <c r="N85" s="57"/>
    </row>
    <row r="86" spans="1:14" ht="15" thickBot="1">
      <c r="B86" s="97" t="s">
        <v>1058</v>
      </c>
      <c r="C86" s="98"/>
      <c r="D86" s="98"/>
      <c r="E86" s="98"/>
      <c r="F86" s="98"/>
      <c r="G86" s="98"/>
      <c r="H86" s="98"/>
      <c r="I86" s="99"/>
      <c r="J86" s="100"/>
      <c r="K86" s="314">
        <v>0.05</v>
      </c>
      <c r="L86" s="853">
        <f>N79*K86</f>
        <v>1639.1470384909965</v>
      </c>
      <c r="M86" s="854"/>
      <c r="N86" s="57"/>
    </row>
    <row r="87" spans="1:14" ht="15" thickBot="1">
      <c r="B87" s="816" t="s">
        <v>1037</v>
      </c>
      <c r="C87" s="817"/>
      <c r="D87" s="817"/>
      <c r="E87" s="817"/>
      <c r="F87" s="817"/>
      <c r="G87" s="817"/>
      <c r="H87" s="817"/>
      <c r="I87" s="817"/>
      <c r="J87" s="817"/>
      <c r="K87" s="817"/>
      <c r="L87" s="817"/>
      <c r="M87" s="818"/>
      <c r="N87" s="58">
        <f>L84+L85+L86</f>
        <v>9834.8822309459792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42617.823000765908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0.15</v>
      </c>
      <c r="N41" s="353">
        <f>N77*M41</f>
        <v>1915.0201952287498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13207.178774148259</v>
      </c>
      <c r="N48" s="281">
        <f>K48*M48</f>
        <v>13207.178774148259</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13207.178774148259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12766.801301525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27889.000270902008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5577.8000541804022</v>
      </c>
      <c r="M84" s="852"/>
      <c r="N84" s="57"/>
    </row>
    <row r="85" spans="1:14">
      <c r="B85" s="95" t="s">
        <v>1057</v>
      </c>
      <c r="C85" s="96"/>
      <c r="D85" s="96"/>
      <c r="E85" s="96"/>
      <c r="F85" s="96"/>
      <c r="G85" s="96"/>
      <c r="H85" s="96"/>
      <c r="I85" s="93"/>
      <c r="J85" s="94"/>
      <c r="K85" s="313">
        <v>0.05</v>
      </c>
      <c r="L85" s="851">
        <f>N79*K85</f>
        <v>1394.4500135451005</v>
      </c>
      <c r="M85" s="852"/>
      <c r="N85" s="57"/>
    </row>
    <row r="86" spans="1:14" ht="15" thickBot="1">
      <c r="B86" s="97" t="s">
        <v>1058</v>
      </c>
      <c r="C86" s="98"/>
      <c r="D86" s="98"/>
      <c r="E86" s="98"/>
      <c r="F86" s="98"/>
      <c r="G86" s="98"/>
      <c r="H86" s="98"/>
      <c r="I86" s="99"/>
      <c r="J86" s="100"/>
      <c r="K86" s="314">
        <v>0.05</v>
      </c>
      <c r="L86" s="853">
        <f>N79*K86</f>
        <v>1394.4500135451005</v>
      </c>
      <c r="M86" s="854"/>
      <c r="N86" s="57"/>
    </row>
    <row r="87" spans="1:14" ht="15" thickBot="1">
      <c r="B87" s="816" t="s">
        <v>1037</v>
      </c>
      <c r="C87" s="817"/>
      <c r="D87" s="817"/>
      <c r="E87" s="817"/>
      <c r="F87" s="817"/>
      <c r="G87" s="817"/>
      <c r="H87" s="817"/>
      <c r="I87" s="817"/>
      <c r="J87" s="817"/>
      <c r="K87" s="817"/>
      <c r="L87" s="817"/>
      <c r="M87" s="818"/>
      <c r="N87" s="58">
        <f>L84+L85+L86</f>
        <v>8366.7000812706028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36255.700352172615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0.15</v>
      </c>
      <c r="N41" s="353">
        <f>N77*M41</f>
        <v>10728.404455063024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43446.655758071676</v>
      </c>
      <c r="N48" s="281">
        <f>K48*M48</f>
        <v>91237.977091950524</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13207.178774148259</v>
      </c>
      <c r="N49" s="281">
        <f>K49*M49</f>
        <v>13207.178774148259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104445.15586609878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71522.696367086828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186696.25668824863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37339.25133764973</v>
      </c>
      <c r="M84" s="852"/>
      <c r="N84" s="57"/>
    </row>
    <row r="85" spans="1:14">
      <c r="B85" s="95" t="s">
        <v>1057</v>
      </c>
      <c r="C85" s="96"/>
      <c r="D85" s="96"/>
      <c r="E85" s="96"/>
      <c r="F85" s="96"/>
      <c r="G85" s="96"/>
      <c r="H85" s="96"/>
      <c r="I85" s="93"/>
      <c r="J85" s="94"/>
      <c r="K85" s="313">
        <v>0.05</v>
      </c>
      <c r="L85" s="851">
        <f>N79*K85</f>
        <v>9334.8128344124325</v>
      </c>
      <c r="M85" s="852"/>
      <c r="N85" s="57"/>
    </row>
    <row r="86" spans="1:14" ht="15" thickBot="1">
      <c r="B86" s="97" t="s">
        <v>1058</v>
      </c>
      <c r="C86" s="98"/>
      <c r="D86" s="98"/>
      <c r="E86" s="98"/>
      <c r="F86" s="98"/>
      <c r="G86" s="98"/>
      <c r="H86" s="98"/>
      <c r="I86" s="99"/>
      <c r="J86" s="100"/>
      <c r="K86" s="314">
        <v>0.05</v>
      </c>
      <c r="L86" s="853">
        <f>N79*K86</f>
        <v>9334.8128344124325</v>
      </c>
      <c r="M86" s="854"/>
      <c r="N86" s="57"/>
    </row>
    <row r="87" spans="1:14" ht="15" thickBot="1">
      <c r="B87" s="816" t="s">
        <v>1037</v>
      </c>
      <c r="C87" s="817"/>
      <c r="D87" s="817"/>
      <c r="E87" s="817"/>
      <c r="F87" s="817"/>
      <c r="G87" s="817"/>
      <c r="H87" s="817"/>
      <c r="I87" s="817"/>
      <c r="J87" s="817"/>
      <c r="K87" s="817"/>
      <c r="L87" s="817"/>
      <c r="M87" s="818"/>
      <c r="N87" s="58">
        <f>L84+L85+L86</f>
        <v>56008.877006474599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242705.13369472322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0.15</v>
      </c>
      <c r="N41" s="353">
        <f>N77*M41</f>
        <v>10728.404455063024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43446.655758071676</v>
      </c>
      <c r="N48" s="281">
        <f>K48*M48</f>
        <v>86893.311516143352</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13207.178774148259</v>
      </c>
      <c r="N49" s="281">
        <f>K49*M49</f>
        <v>13207.178774148259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100100.49029029161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71522.696367086828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182351.59111244144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36470.318222488291</v>
      </c>
      <c r="M84" s="852"/>
      <c r="N84" s="57"/>
    </row>
    <row r="85" spans="1:14">
      <c r="B85" s="95" t="s">
        <v>1057</v>
      </c>
      <c r="C85" s="96"/>
      <c r="D85" s="96"/>
      <c r="E85" s="96"/>
      <c r="F85" s="96"/>
      <c r="G85" s="96"/>
      <c r="H85" s="96"/>
      <c r="I85" s="93"/>
      <c r="J85" s="94"/>
      <c r="K85" s="313">
        <v>0.05</v>
      </c>
      <c r="L85" s="851">
        <f>N79*K85</f>
        <v>9117.5795556220728</v>
      </c>
      <c r="M85" s="852"/>
      <c r="N85" s="57"/>
    </row>
    <row r="86" spans="1:14" ht="15" thickBot="1">
      <c r="B86" s="97" t="s">
        <v>1058</v>
      </c>
      <c r="C86" s="98"/>
      <c r="D86" s="98"/>
      <c r="E86" s="98"/>
      <c r="F86" s="98"/>
      <c r="G86" s="98"/>
      <c r="H86" s="98"/>
      <c r="I86" s="99"/>
      <c r="J86" s="100"/>
      <c r="K86" s="314">
        <v>0.05</v>
      </c>
      <c r="L86" s="853">
        <f>N79*K86</f>
        <v>9117.5795556220728</v>
      </c>
      <c r="M86" s="854"/>
      <c r="N86" s="57"/>
    </row>
    <row r="87" spans="1:14" ht="15" thickBot="1">
      <c r="B87" s="816" t="s">
        <v>1037</v>
      </c>
      <c r="C87" s="817"/>
      <c r="D87" s="817"/>
      <c r="E87" s="817"/>
      <c r="F87" s="817"/>
      <c r="G87" s="817"/>
      <c r="H87" s="817"/>
      <c r="I87" s="817"/>
      <c r="J87" s="817"/>
      <c r="K87" s="817"/>
      <c r="L87" s="817"/>
      <c r="M87" s="818"/>
      <c r="N87" s="58">
        <f>L84+L85+L86</f>
        <v>54705.47733373243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237057.06844617386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4479.5794040438586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43446.655758071676</v>
      </c>
      <c r="N48" s="281">
        <f>K48*M48</f>
        <v>56915.119043073901</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13207.178774148259</v>
      </c>
      <c r="N49" s="281">
        <f>K49*M49</f>
        <v>13207.178774148259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70122.297817222163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44795.794040438588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119397.67126170461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23879.534252340924</v>
      </c>
      <c r="M84" s="852"/>
      <c r="N84" s="57"/>
    </row>
    <row r="85" spans="1:14">
      <c r="B85" s="95" t="s">
        <v>1057</v>
      </c>
      <c r="C85" s="96"/>
      <c r="D85" s="96"/>
      <c r="E85" s="96"/>
      <c r="F85" s="96"/>
      <c r="G85" s="96"/>
      <c r="H85" s="96"/>
      <c r="I85" s="93"/>
      <c r="J85" s="94"/>
      <c r="K85" s="313">
        <v>0.05</v>
      </c>
      <c r="L85" s="851">
        <f>N79*K85</f>
        <v>5969.8835630852309</v>
      </c>
      <c r="M85" s="852"/>
      <c r="N85" s="57"/>
    </row>
    <row r="86" spans="1:14" ht="15" thickBot="1">
      <c r="B86" s="97" t="s">
        <v>1058</v>
      </c>
      <c r="C86" s="98"/>
      <c r="D86" s="98"/>
      <c r="E86" s="98"/>
      <c r="F86" s="98"/>
      <c r="G86" s="98"/>
      <c r="H86" s="98"/>
      <c r="I86" s="99"/>
      <c r="J86" s="100"/>
      <c r="K86" s="314">
        <v>0.05</v>
      </c>
      <c r="L86" s="853">
        <f>N79*K86</f>
        <v>5969.8835630852309</v>
      </c>
      <c r="M86" s="854"/>
      <c r="N86" s="57"/>
    </row>
    <row r="87" spans="1:14" ht="15" thickBot="1">
      <c r="B87" s="816" t="s">
        <v>1037</v>
      </c>
      <c r="C87" s="817"/>
      <c r="D87" s="817"/>
      <c r="E87" s="817"/>
      <c r="F87" s="817"/>
      <c r="G87" s="817"/>
      <c r="H87" s="817"/>
      <c r="I87" s="817"/>
      <c r="J87" s="817"/>
      <c r="K87" s="817"/>
      <c r="L87" s="817"/>
      <c r="M87" s="818"/>
      <c r="N87" s="58">
        <f>L84+L85+L86</f>
        <v>35819.301378511387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155216.972640216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3754.9415592720588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43446.655758071676</v>
      </c>
      <c r="N48" s="281">
        <f>K48*M48</f>
        <v>47791.321333878848</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13207.178774148259</v>
      </c>
      <c r="N49" s="281">
        <f>K49*M49</f>
        <v>13207.178774148259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60998.500108027103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37549.415592720587</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102302.85726001975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20460.571452003951</v>
      </c>
      <c r="M84" s="852"/>
      <c r="N84" s="57"/>
    </row>
    <row r="85" spans="1:14">
      <c r="B85" s="95" t="s">
        <v>1057</v>
      </c>
      <c r="C85" s="96"/>
      <c r="D85" s="96"/>
      <c r="E85" s="96"/>
      <c r="F85" s="96"/>
      <c r="G85" s="96"/>
      <c r="H85" s="96"/>
      <c r="I85" s="93"/>
      <c r="J85" s="94"/>
      <c r="K85" s="313">
        <v>0.05</v>
      </c>
      <c r="L85" s="851">
        <f>N79*K85</f>
        <v>5115.1428630009877</v>
      </c>
      <c r="M85" s="852"/>
      <c r="N85" s="57"/>
    </row>
    <row r="86" spans="1:14" ht="15" thickBot="1">
      <c r="B86" s="97" t="s">
        <v>1058</v>
      </c>
      <c r="C86" s="98"/>
      <c r="D86" s="98"/>
      <c r="E86" s="98"/>
      <c r="F86" s="98"/>
      <c r="G86" s="98"/>
      <c r="H86" s="98"/>
      <c r="I86" s="99"/>
      <c r="J86" s="100"/>
      <c r="K86" s="314">
        <v>0.05</v>
      </c>
      <c r="L86" s="853">
        <f>N79*K86</f>
        <v>5115.1428630009877</v>
      </c>
      <c r="M86" s="854"/>
      <c r="N86" s="57"/>
    </row>
    <row r="87" spans="1:14" ht="15" thickBot="1">
      <c r="B87" s="816" t="s">
        <v>1037</v>
      </c>
      <c r="C87" s="817"/>
      <c r="D87" s="817"/>
      <c r="E87" s="817"/>
      <c r="F87" s="817"/>
      <c r="G87" s="817"/>
      <c r="H87" s="817"/>
      <c r="I87" s="817"/>
      <c r="J87" s="817"/>
      <c r="K87" s="817"/>
      <c r="L87" s="817"/>
      <c r="M87" s="818"/>
      <c r="N87" s="58">
        <f>L84+L85+L86</f>
        <v>30690.857178005925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132993.71443802567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255.33602603049999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43446.655758071676</v>
      </c>
      <c r="N48" s="281">
        <f>K48*M48</f>
        <v>2172.3327879035837</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38.168724178170329</v>
      </c>
      <c r="N49" s="281">
        <f>K49*M49</f>
        <v>190.84362089085164</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4761.5307711078522</v>
      </c>
      <c r="N50" s="281">
        <f>K50*M50</f>
        <v>4761.5307711078522</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7124.707179902287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2553.3602603049999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9933.4034662377871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1986.6806932475574</v>
      </c>
      <c r="M84" s="852"/>
      <c r="N84" s="57"/>
    </row>
    <row r="85" spans="1:14">
      <c r="B85" s="95" t="s">
        <v>1057</v>
      </c>
      <c r="C85" s="96"/>
      <c r="D85" s="96"/>
      <c r="E85" s="96"/>
      <c r="F85" s="96"/>
      <c r="G85" s="96"/>
      <c r="H85" s="96"/>
      <c r="I85" s="93"/>
      <c r="J85" s="94"/>
      <c r="K85" s="313">
        <v>0.05</v>
      </c>
      <c r="L85" s="851">
        <f>N79*K85</f>
        <v>496.67017331188936</v>
      </c>
      <c r="M85" s="852"/>
      <c r="N85" s="57"/>
    </row>
    <row r="86" spans="1:14" ht="15" thickBot="1">
      <c r="B86" s="97" t="s">
        <v>1058</v>
      </c>
      <c r="C86" s="98"/>
      <c r="D86" s="98"/>
      <c r="E86" s="98"/>
      <c r="F86" s="98"/>
      <c r="G86" s="98"/>
      <c r="H86" s="98"/>
      <c r="I86" s="99"/>
      <c r="J86" s="100"/>
      <c r="K86" s="314">
        <v>0.05</v>
      </c>
      <c r="L86" s="853">
        <f>N79*K86</f>
        <v>496.67017331188936</v>
      </c>
      <c r="M86" s="854"/>
      <c r="N86" s="57"/>
    </row>
    <row r="87" spans="1:14" ht="15" thickBot="1">
      <c r="B87" s="816" t="s">
        <v>1037</v>
      </c>
      <c r="C87" s="817"/>
      <c r="D87" s="817"/>
      <c r="E87" s="817"/>
      <c r="F87" s="817"/>
      <c r="G87" s="817"/>
      <c r="H87" s="817"/>
      <c r="I87" s="817"/>
      <c r="J87" s="817"/>
      <c r="K87" s="817"/>
      <c r="L87" s="817"/>
      <c r="M87" s="818"/>
      <c r="N87" s="58">
        <f>L84+L85+L86</f>
        <v>2980.0210398713361</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12913.424506109124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102.1344104122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744.0140399715857</v>
      </c>
      <c r="N48" s="281">
        <f>K48*M48</f>
        <v>744.0140399715857</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30464.744629084482</v>
      </c>
      <c r="N49" s="281">
        <f>K49*M49</f>
        <v>1523.2372314542242</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43446.655758071676</v>
      </c>
      <c r="N50" s="281">
        <f>K50*M50</f>
        <v>3258.4991818553758</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38.168724178170329</v>
      </c>
      <c r="N51" s="281">
        <f>K51*M51</f>
        <v>190.84362089085164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5716.5940741720369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1021.344104122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6840.0725887062372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1368.0145177412476</v>
      </c>
      <c r="M84" s="852"/>
      <c r="N84" s="57"/>
    </row>
    <row r="85" spans="1:14">
      <c r="B85" s="95" t="s">
        <v>1057</v>
      </c>
      <c r="C85" s="96"/>
      <c r="D85" s="96"/>
      <c r="E85" s="96"/>
      <c r="F85" s="96"/>
      <c r="G85" s="96"/>
      <c r="H85" s="96"/>
      <c r="I85" s="93"/>
      <c r="J85" s="94"/>
      <c r="K85" s="313">
        <v>0.05</v>
      </c>
      <c r="L85" s="851">
        <f>N79*K85</f>
        <v>342.00362943531189</v>
      </c>
      <c r="M85" s="852"/>
      <c r="N85" s="57"/>
    </row>
    <row r="86" spans="1:14" ht="15" thickBot="1">
      <c r="B86" s="97" t="s">
        <v>1058</v>
      </c>
      <c r="C86" s="98"/>
      <c r="D86" s="98"/>
      <c r="E86" s="98"/>
      <c r="F86" s="98"/>
      <c r="G86" s="98"/>
      <c r="H86" s="98"/>
      <c r="I86" s="99"/>
      <c r="J86" s="100"/>
      <c r="K86" s="314">
        <v>0.05</v>
      </c>
      <c r="L86" s="853">
        <f>N79*K86</f>
        <v>342.00362943531189</v>
      </c>
      <c r="M86" s="854"/>
      <c r="N86" s="57"/>
    </row>
    <row r="87" spans="1:14" ht="15" thickBot="1">
      <c r="B87" s="816" t="s">
        <v>1037</v>
      </c>
      <c r="C87" s="817"/>
      <c r="D87" s="817"/>
      <c r="E87" s="817"/>
      <c r="F87" s="817"/>
      <c r="G87" s="817"/>
      <c r="H87" s="817"/>
      <c r="I87" s="817"/>
      <c r="J87" s="817"/>
      <c r="K87" s="817"/>
      <c r="L87" s="817"/>
      <c r="M87" s="818"/>
      <c r="N87" s="58">
        <f>L84+L85+L86</f>
        <v>2052.0217766118712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8892.0943653181093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253</v>
      </c>
      <c r="B36" s="865" t="str">
        <f>VLOOKUP(A36,EQUIPOS!A6:D154,3,FALSE)</f>
        <v>Máquina hidrosembradora</v>
      </c>
      <c r="C36" s="866"/>
      <c r="D36" s="866"/>
      <c r="E36" s="866"/>
      <c r="F36" s="866"/>
      <c r="G36" s="866"/>
      <c r="H36" s="867"/>
      <c r="I36" s="276"/>
      <c r="J36" s="277"/>
      <c r="K36" s="278">
        <f>VLOOKUP(A36,EQUIPOS!A6:D163,4,FALSE)</f>
        <v>15479.798079476997</v>
      </c>
      <c r="L36" s="279"/>
      <c r="M36" s="345">
        <v>350</v>
      </c>
      <c r="N36" s="281">
        <f>K36/M36</f>
        <v>44.227994512791419</v>
      </c>
    </row>
    <row r="37" spans="1:14">
      <c r="A37" s="119" t="s">
        <v>138</v>
      </c>
      <c r="B37" s="865" t="str">
        <f>VLOOKUP(A37,EQUIPOS!A7:D154,3,FALSE)</f>
        <v>Camioneta D-300</v>
      </c>
      <c r="C37" s="866"/>
      <c r="D37" s="866"/>
      <c r="E37" s="866"/>
      <c r="F37" s="866"/>
      <c r="G37" s="866"/>
      <c r="H37" s="867"/>
      <c r="I37" s="430"/>
      <c r="J37" s="431"/>
      <c r="K37" s="278">
        <f>VLOOKUP(A37,EQUIPOS!A7:D164,4,FALSE)</f>
        <v>51602.720960912047</v>
      </c>
      <c r="L37" s="344"/>
      <c r="M37" s="345">
        <v>350</v>
      </c>
      <c r="N37" s="281">
        <f>K37/M37</f>
        <v>147.43634560260585</v>
      </c>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4.5595718934017855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196.22391200879906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744.0140399715857</v>
      </c>
      <c r="N48" s="281">
        <f>K48*M48</f>
        <v>744.0140399715857</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1808.2977987238805</v>
      </c>
      <c r="N49" s="281">
        <f>K49*M49</f>
        <v>723.31911948955224</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38.168724178170329</v>
      </c>
      <c r="N50" s="281">
        <f>K50*M50</f>
        <v>190.84362089085164</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30464.744629084482</v>
      </c>
      <c r="N51" s="281">
        <f>K51*M51</f>
        <v>1523.2372314542242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3181.4140118062141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91.191437868035706</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3468.8293616830488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693.76587233660985</v>
      </c>
      <c r="M84" s="852"/>
      <c r="N84" s="57"/>
    </row>
    <row r="85" spans="1:14">
      <c r="B85" s="95" t="s">
        <v>1057</v>
      </c>
      <c r="C85" s="96"/>
      <c r="D85" s="96"/>
      <c r="E85" s="96"/>
      <c r="F85" s="96"/>
      <c r="G85" s="96"/>
      <c r="H85" s="96"/>
      <c r="I85" s="93"/>
      <c r="J85" s="94"/>
      <c r="K85" s="313">
        <v>0.05</v>
      </c>
      <c r="L85" s="851">
        <f>N79*K85</f>
        <v>173.44146808415246</v>
      </c>
      <c r="M85" s="852"/>
      <c r="N85" s="57"/>
    </row>
    <row r="86" spans="1:14" ht="15" thickBot="1">
      <c r="B86" s="97" t="s">
        <v>1058</v>
      </c>
      <c r="C86" s="98"/>
      <c r="D86" s="98"/>
      <c r="E86" s="98"/>
      <c r="F86" s="98"/>
      <c r="G86" s="98"/>
      <c r="H86" s="98"/>
      <c r="I86" s="99"/>
      <c r="J86" s="100"/>
      <c r="K86" s="314">
        <v>0.05</v>
      </c>
      <c r="L86" s="853">
        <f>N79*K86</f>
        <v>173.44146808415246</v>
      </c>
      <c r="M86" s="854"/>
      <c r="N86" s="57"/>
    </row>
    <row r="87" spans="1:14" ht="15" thickBot="1">
      <c r="B87" s="816" t="s">
        <v>1037</v>
      </c>
      <c r="C87" s="817"/>
      <c r="D87" s="817"/>
      <c r="E87" s="817"/>
      <c r="F87" s="817"/>
      <c r="G87" s="817"/>
      <c r="H87" s="817"/>
      <c r="I87" s="817"/>
      <c r="J87" s="817"/>
      <c r="K87" s="817"/>
      <c r="L87" s="817"/>
      <c r="M87" s="818"/>
      <c r="N87" s="58">
        <f>L84+L85+L86</f>
        <v>1040.6488085049148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4509.4781701879638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9.25" customHeight="1" thickBot="1">
      <c r="A31" t="s">
        <v>1929</v>
      </c>
      <c r="B31" s="86" t="s">
        <v>1810</v>
      </c>
      <c r="C31" s="958" t="s">
        <v>2155</v>
      </c>
      <c r="D31" s="959"/>
      <c r="E31" s="959"/>
      <c r="F31" s="959"/>
      <c r="G31" s="959"/>
      <c r="H31" s="959"/>
      <c r="I31" s="959"/>
      <c r="J31" s="959"/>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51602.720960912047</v>
      </c>
      <c r="L36" s="279"/>
      <c r="M36" s="345">
        <v>8000</v>
      </c>
      <c r="N36" s="281">
        <f>K36/M36</f>
        <v>6.4503401201140056</v>
      </c>
    </row>
    <row r="37" spans="1:14">
      <c r="A37" s="119"/>
      <c r="B37" s="865"/>
      <c r="C37" s="866"/>
      <c r="D37" s="866"/>
      <c r="E37" s="866"/>
      <c r="F37" s="866"/>
      <c r="G37" s="866"/>
      <c r="H37" s="867"/>
      <c r="I37" s="430"/>
      <c r="J37" s="431"/>
      <c r="K37" s="278"/>
      <c r="L37" s="344"/>
      <c r="M37" s="345"/>
      <c r="N37" s="281"/>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25.533602603049999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31.983942723164006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3849.9371179420459</v>
      </c>
      <c r="N48" s="281">
        <f>K48*M48</f>
        <v>4042.4339738391482</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12478.193427566537</v>
      </c>
      <c r="N49" s="281">
        <f>K49*M49</f>
        <v>12478.193427566537</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677.17201216184105</v>
      </c>
      <c r="N50" s="281">
        <f>K50*M50</f>
        <v>1354.3440243236821</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17874.971425729367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2553.3602603049999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20460.315628757529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4092.063125751506</v>
      </c>
      <c r="M84" s="852"/>
      <c r="N84" s="57"/>
    </row>
    <row r="85" spans="1:14">
      <c r="B85" s="95" t="s">
        <v>1057</v>
      </c>
      <c r="C85" s="96"/>
      <c r="D85" s="96"/>
      <c r="E85" s="96"/>
      <c r="F85" s="96"/>
      <c r="G85" s="96"/>
      <c r="H85" s="96"/>
      <c r="I85" s="93"/>
      <c r="J85" s="94"/>
      <c r="K85" s="313">
        <v>0.05</v>
      </c>
      <c r="L85" s="851">
        <f>N79*K85</f>
        <v>1023.0157814378765</v>
      </c>
      <c r="M85" s="852"/>
      <c r="N85" s="57"/>
    </row>
    <row r="86" spans="1:14" ht="15" thickBot="1">
      <c r="B86" s="97" t="s">
        <v>1058</v>
      </c>
      <c r="C86" s="98"/>
      <c r="D86" s="98"/>
      <c r="E86" s="98"/>
      <c r="F86" s="98"/>
      <c r="G86" s="98"/>
      <c r="H86" s="98"/>
      <c r="I86" s="99"/>
      <c r="J86" s="100"/>
      <c r="K86" s="314">
        <v>0.05</v>
      </c>
      <c r="L86" s="853">
        <f>N79*K86</f>
        <v>1023.0157814378765</v>
      </c>
      <c r="M86" s="854"/>
      <c r="N86" s="57"/>
    </row>
    <row r="87" spans="1:14" ht="15" thickBot="1">
      <c r="B87" s="816" t="s">
        <v>1037</v>
      </c>
      <c r="C87" s="817"/>
      <c r="D87" s="817"/>
      <c r="E87" s="817"/>
      <c r="F87" s="817"/>
      <c r="G87" s="817"/>
      <c r="H87" s="817"/>
      <c r="I87" s="817"/>
      <c r="J87" s="817"/>
      <c r="K87" s="817"/>
      <c r="L87" s="817"/>
      <c r="M87" s="818"/>
      <c r="N87" s="58">
        <f>L84+L85+L86</f>
        <v>6138.0946886272586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26598.410317384787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8.5" customHeight="1" thickBot="1">
      <c r="A31" t="s">
        <v>1929</v>
      </c>
      <c r="B31" s="86" t="s">
        <v>1811</v>
      </c>
      <c r="C31" s="958" t="s">
        <v>2158</v>
      </c>
      <c r="D31" s="959"/>
      <c r="E31" s="959"/>
      <c r="F31" s="959"/>
      <c r="G31" s="959"/>
      <c r="H31" s="959"/>
      <c r="I31" s="959"/>
      <c r="J31" s="959"/>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51602.720960912047</v>
      </c>
      <c r="L36" s="279"/>
      <c r="M36" s="345">
        <v>8000</v>
      </c>
      <c r="N36" s="281">
        <f>K36/M36</f>
        <v>6.4503401201140056</v>
      </c>
    </row>
    <row r="37" spans="1:14">
      <c r="A37" s="119"/>
      <c r="B37" s="865"/>
      <c r="C37" s="866"/>
      <c r="D37" s="866"/>
      <c r="E37" s="866"/>
      <c r="F37" s="866"/>
      <c r="G37" s="866"/>
      <c r="H37" s="867"/>
      <c r="I37" s="430"/>
      <c r="J37" s="431"/>
      <c r="K37" s="278"/>
      <c r="L37" s="344"/>
      <c r="M37" s="345"/>
      <c r="N37" s="281"/>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25.533602603049999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31.983942723164006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7441.1049644363502</v>
      </c>
      <c r="N48" s="281">
        <f>K48*M48</f>
        <v>7813.1602126581683</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12478.193427566537</v>
      </c>
      <c r="N49" s="281">
        <f>K49*M49</f>
        <v>12478.193427566537</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677.17201216184105</v>
      </c>
      <c r="N50" s="281">
        <f>K50*M50</f>
        <v>1354.3440243236821</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21645.697664548388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2553.3602603049999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24231.04186757655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4846.2083735153101</v>
      </c>
      <c r="M84" s="852"/>
      <c r="N84" s="57"/>
    </row>
    <row r="85" spans="1:14">
      <c r="B85" s="95" t="s">
        <v>1057</v>
      </c>
      <c r="C85" s="96"/>
      <c r="D85" s="96"/>
      <c r="E85" s="96"/>
      <c r="F85" s="96"/>
      <c r="G85" s="96"/>
      <c r="H85" s="96"/>
      <c r="I85" s="93"/>
      <c r="J85" s="94"/>
      <c r="K85" s="313">
        <v>0.05</v>
      </c>
      <c r="L85" s="851">
        <f>N79*K85</f>
        <v>1211.5520933788275</v>
      </c>
      <c r="M85" s="852"/>
      <c r="N85" s="57"/>
    </row>
    <row r="86" spans="1:14" ht="15" thickBot="1">
      <c r="B86" s="97" t="s">
        <v>1058</v>
      </c>
      <c r="C86" s="98"/>
      <c r="D86" s="98"/>
      <c r="E86" s="98"/>
      <c r="F86" s="98"/>
      <c r="G86" s="98"/>
      <c r="H86" s="98"/>
      <c r="I86" s="99"/>
      <c r="J86" s="100"/>
      <c r="K86" s="314">
        <v>0.05</v>
      </c>
      <c r="L86" s="853">
        <f>N79*K86</f>
        <v>1211.5520933788275</v>
      </c>
      <c r="M86" s="854"/>
      <c r="N86" s="57"/>
    </row>
    <row r="87" spans="1:14" ht="15" thickBot="1">
      <c r="B87" s="816" t="s">
        <v>1037</v>
      </c>
      <c r="C87" s="817"/>
      <c r="D87" s="817"/>
      <c r="E87" s="817"/>
      <c r="F87" s="817"/>
      <c r="G87" s="817"/>
      <c r="H87" s="817"/>
      <c r="I87" s="817"/>
      <c r="J87" s="817"/>
      <c r="K87" s="817"/>
      <c r="L87" s="817"/>
      <c r="M87" s="818"/>
      <c r="N87" s="58">
        <f>L84+L85+L86</f>
        <v>7269.3125602729651</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31500.354427849517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119</v>
      </c>
      <c r="B36" s="865" t="str">
        <f>VLOOKUP(A36,EQUIPOS!A6:D154,3,FALSE)</f>
        <v xml:space="preserve">Bomba de concreto, Producción: 30 m3/h, POTENCIA: 67 HP, MAX PRESION DE CONCRETO: 1150 PSI
</v>
      </c>
      <c r="C36" s="866"/>
      <c r="D36" s="866"/>
      <c r="E36" s="866"/>
      <c r="F36" s="866"/>
      <c r="G36" s="866"/>
      <c r="H36" s="867"/>
      <c r="I36" s="276"/>
      <c r="J36" s="277"/>
      <c r="K36" s="278">
        <f>VLOOKUP(A36,EQUIPOS!A6:D163,4,FALSE)</f>
        <v>49435.392308598828</v>
      </c>
      <c r="L36" s="279"/>
      <c r="M36" s="345">
        <v>100</v>
      </c>
      <c r="N36" s="281">
        <f>K36/M36</f>
        <v>494.3539230859883</v>
      </c>
    </row>
    <row r="37" spans="1:14">
      <c r="A37" s="119" t="s">
        <v>138</v>
      </c>
      <c r="B37" s="865" t="str">
        <f>VLOOKUP(A37,EQUIPOS!A7:D154,3,FALSE)</f>
        <v>Camioneta D-300</v>
      </c>
      <c r="C37" s="866"/>
      <c r="D37" s="866"/>
      <c r="E37" s="866"/>
      <c r="F37" s="866"/>
      <c r="G37" s="866"/>
      <c r="H37" s="867"/>
      <c r="I37" s="430"/>
      <c r="J37" s="431"/>
      <c r="K37" s="278">
        <f>VLOOKUP(A37,EQUIPOS!A7:D164,4,FALSE)</f>
        <v>51602.720960912047</v>
      </c>
      <c r="L37" s="344"/>
      <c r="M37" s="345">
        <v>1000</v>
      </c>
      <c r="N37" s="281">
        <f>K37/M37</f>
        <v>51.602720960912045</v>
      </c>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3.8300403904575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549.78668443735785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267339.11362878332</v>
      </c>
      <c r="N48" s="281">
        <f>K48*M48</f>
        <v>26733.911362878334</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3346.9293157645143</v>
      </c>
      <c r="N49" s="281">
        <f>K49*M49</f>
        <v>3681.6222473409662</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5032.7246690221145</v>
      </c>
      <c r="N50" s="281">
        <f>K50*M50</f>
        <v>5032.7246690221145</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35448.258279241418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383.00403904575001</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36381.049002724525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7276.2098005449052</v>
      </c>
      <c r="M84" s="852"/>
      <c r="N84" s="57"/>
    </row>
    <row r="85" spans="1:14">
      <c r="B85" s="95" t="s">
        <v>1057</v>
      </c>
      <c r="C85" s="96"/>
      <c r="D85" s="96"/>
      <c r="E85" s="96"/>
      <c r="F85" s="96"/>
      <c r="G85" s="96"/>
      <c r="H85" s="96"/>
      <c r="I85" s="93"/>
      <c r="J85" s="94"/>
      <c r="K85" s="313">
        <v>0.05</v>
      </c>
      <c r="L85" s="851">
        <f>N79*K85</f>
        <v>1819.0524501362263</v>
      </c>
      <c r="M85" s="852"/>
      <c r="N85" s="57"/>
    </row>
    <row r="86" spans="1:14" ht="15" thickBot="1">
      <c r="B86" s="97" t="s">
        <v>1058</v>
      </c>
      <c r="C86" s="98"/>
      <c r="D86" s="98"/>
      <c r="E86" s="98"/>
      <c r="F86" s="98"/>
      <c r="G86" s="98"/>
      <c r="H86" s="98"/>
      <c r="I86" s="99"/>
      <c r="J86" s="100"/>
      <c r="K86" s="314">
        <v>0.05</v>
      </c>
      <c r="L86" s="853">
        <f>N79*K86</f>
        <v>1819.0524501362263</v>
      </c>
      <c r="M86" s="854"/>
      <c r="N86" s="57"/>
    </row>
    <row r="87" spans="1:14" ht="15" thickBot="1">
      <c r="B87" s="816" t="s">
        <v>1037</v>
      </c>
      <c r="C87" s="817"/>
      <c r="D87" s="817"/>
      <c r="E87" s="817"/>
      <c r="F87" s="817"/>
      <c r="G87" s="817"/>
      <c r="H87" s="817"/>
      <c r="I87" s="817"/>
      <c r="J87" s="817"/>
      <c r="K87" s="817"/>
      <c r="L87" s="817"/>
      <c r="M87" s="818"/>
      <c r="N87" s="58">
        <f>L84+L85+L86</f>
        <v>10914.314700817358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47295.36370354188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255.33602603049999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43446.655758071676</v>
      </c>
      <c r="N48" s="281">
        <f>K48*M48</f>
        <v>21723.327879035838</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19018.855417565381</v>
      </c>
      <c r="N49" s="281">
        <f>K49*M49</f>
        <v>19018.855417565381</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40742.183296601215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5106.7205206099998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46104.23984324171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9220.8479686483424</v>
      </c>
      <c r="M84" s="852"/>
      <c r="N84" s="57"/>
    </row>
    <row r="85" spans="1:14">
      <c r="B85" s="95" t="s">
        <v>1057</v>
      </c>
      <c r="C85" s="96"/>
      <c r="D85" s="96"/>
      <c r="E85" s="96"/>
      <c r="F85" s="96"/>
      <c r="G85" s="96"/>
      <c r="H85" s="96"/>
      <c r="I85" s="93"/>
      <c r="J85" s="94"/>
      <c r="K85" s="313">
        <v>0.05</v>
      </c>
      <c r="L85" s="851">
        <f>N79*K85</f>
        <v>2305.2119921620856</v>
      </c>
      <c r="M85" s="852"/>
      <c r="N85" s="57"/>
    </row>
    <row r="86" spans="1:14" ht="15" thickBot="1">
      <c r="B86" s="97" t="s">
        <v>1058</v>
      </c>
      <c r="C86" s="98"/>
      <c r="D86" s="98"/>
      <c r="E86" s="98"/>
      <c r="F86" s="98"/>
      <c r="G86" s="98"/>
      <c r="H86" s="98"/>
      <c r="I86" s="99"/>
      <c r="J86" s="100"/>
      <c r="K86" s="314">
        <v>0.05</v>
      </c>
      <c r="L86" s="853">
        <f>N79*K86</f>
        <v>2305.2119921620856</v>
      </c>
      <c r="M86" s="854"/>
      <c r="N86" s="57"/>
    </row>
    <row r="87" spans="1:14" ht="15" thickBot="1">
      <c r="B87" s="816" t="s">
        <v>1037</v>
      </c>
      <c r="C87" s="817"/>
      <c r="D87" s="817"/>
      <c r="E87" s="817"/>
      <c r="F87" s="817"/>
      <c r="G87" s="817"/>
      <c r="H87" s="817"/>
      <c r="I87" s="817"/>
      <c r="J87" s="817"/>
      <c r="K87" s="817"/>
      <c r="L87" s="817"/>
      <c r="M87" s="818"/>
      <c r="N87" s="58">
        <f>L84+L85+L86</f>
        <v>13831.271952972513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59935.511796214225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N76*M41</f>
        <v>85112.008676833342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594.32856639062959</v>
      </c>
      <c r="N48" s="281">
        <f>K48*M48</f>
        <v>653761.42302969249</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 thickBot="1">
      <c r="B53" s="487"/>
      <c r="C53" s="53"/>
      <c r="D53" s="53"/>
      <c r="E53" s="53"/>
      <c r="F53" s="53"/>
      <c r="G53" s="53"/>
      <c r="H53" s="53"/>
      <c r="I53" s="53"/>
      <c r="J53" s="297"/>
      <c r="K53" s="175"/>
      <c r="L53" s="488"/>
      <c r="M53" s="489"/>
      <c r="N53" s="490"/>
    </row>
    <row r="54" spans="1:14" ht="15" thickBot="1">
      <c r="B54" s="816" t="s">
        <v>1037</v>
      </c>
      <c r="C54" s="817"/>
      <c r="D54" s="817"/>
      <c r="E54" s="817"/>
      <c r="F54" s="817"/>
      <c r="G54" s="817"/>
      <c r="H54" s="817"/>
      <c r="I54" s="817"/>
      <c r="J54" s="817"/>
      <c r="K54" s="817"/>
      <c r="L54" s="817"/>
      <c r="M54" s="818"/>
      <c r="N54" s="403">
        <f>SUM(N48:N53)</f>
        <v>653761.42302969249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297"/>
      <c r="I63" s="288"/>
      <c r="J63" s="288"/>
      <c r="K63" s="288"/>
      <c r="L63" s="298"/>
      <c r="M63" s="299"/>
      <c r="N63" s="300"/>
    </row>
    <row r="64" spans="1:14" ht="15" thickBot="1">
      <c r="B64" s="55"/>
      <c r="C64" s="53"/>
      <c r="D64" s="53"/>
      <c r="E64" s="53"/>
      <c r="F64" s="53"/>
      <c r="G64" s="53"/>
      <c r="H64" s="493"/>
      <c r="I64" s="175"/>
      <c r="J64" s="175"/>
      <c r="K64" s="175"/>
      <c r="L64" s="986"/>
      <c r="M64" s="987"/>
      <c r="N64" s="494"/>
    </row>
    <row r="65" spans="1:15" ht="15" thickBot="1">
      <c r="B65" s="816" t="s">
        <v>1037</v>
      </c>
      <c r="C65" s="817"/>
      <c r="D65" s="817"/>
      <c r="E65" s="817"/>
      <c r="F65" s="817"/>
      <c r="G65" s="817"/>
      <c r="H65" s="817"/>
      <c r="I65" s="817"/>
      <c r="J65" s="817"/>
      <c r="K65" s="817"/>
      <c r="L65" s="817"/>
      <c r="M65" s="818"/>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970"/>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988"/>
      <c r="C75" s="989"/>
      <c r="D75" s="989"/>
      <c r="E75" s="989"/>
      <c r="F75" s="989"/>
      <c r="G75" s="989"/>
      <c r="H75" s="989"/>
      <c r="I75" s="175"/>
      <c r="J75" s="175"/>
      <c r="K75" s="175"/>
      <c r="L75" s="990"/>
      <c r="M75" s="991"/>
      <c r="N75" s="51"/>
    </row>
    <row r="76" spans="1:15" ht="15" thickBot="1">
      <c r="B76" s="816" t="s">
        <v>1037</v>
      </c>
      <c r="C76" s="817"/>
      <c r="D76" s="817"/>
      <c r="E76" s="817"/>
      <c r="F76" s="817"/>
      <c r="G76" s="817"/>
      <c r="H76" s="817"/>
      <c r="I76" s="817"/>
      <c r="J76" s="817"/>
      <c r="K76" s="817"/>
      <c r="L76" s="817"/>
      <c r="M76" s="818"/>
      <c r="N76" s="310">
        <f>SUM(N70:N75)</f>
        <v>1702240.1735366667</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2441113.6052431925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488222.72104863852</v>
      </c>
      <c r="M83" s="852"/>
      <c r="N83" s="57"/>
    </row>
    <row r="84" spans="1:14">
      <c r="B84" s="95" t="s">
        <v>1057</v>
      </c>
      <c r="C84" s="96"/>
      <c r="D84" s="96"/>
      <c r="E84" s="96"/>
      <c r="F84" s="96"/>
      <c r="G84" s="96"/>
      <c r="H84" s="96"/>
      <c r="I84" s="93"/>
      <c r="J84" s="94"/>
      <c r="K84" s="313">
        <v>0.05</v>
      </c>
      <c r="L84" s="851">
        <f>N78*K84</f>
        <v>122055.68026215963</v>
      </c>
      <c r="M84" s="852"/>
      <c r="N84" s="57"/>
    </row>
    <row r="85" spans="1:14" ht="15" thickBot="1">
      <c r="B85" s="97" t="s">
        <v>1058</v>
      </c>
      <c r="C85" s="98"/>
      <c r="D85" s="98"/>
      <c r="E85" s="98"/>
      <c r="F85" s="98"/>
      <c r="G85" s="98"/>
      <c r="H85" s="98"/>
      <c r="I85" s="99"/>
      <c r="J85" s="100"/>
      <c r="K85" s="314">
        <v>0.05</v>
      </c>
      <c r="L85" s="853">
        <f>N78*K85</f>
        <v>122055.68026215963</v>
      </c>
      <c r="M85" s="854"/>
      <c r="N85" s="57"/>
    </row>
    <row r="86" spans="1:14" ht="15" thickBot="1">
      <c r="B86" s="816" t="s">
        <v>1037</v>
      </c>
      <c r="C86" s="817"/>
      <c r="D86" s="817"/>
      <c r="E86" s="817"/>
      <c r="F86" s="817"/>
      <c r="G86" s="817"/>
      <c r="H86" s="817"/>
      <c r="I86" s="817"/>
      <c r="J86" s="817"/>
      <c r="K86" s="817"/>
      <c r="L86" s="817"/>
      <c r="M86" s="818"/>
      <c r="N86" s="58">
        <f>L83+L84+L85</f>
        <v>732334.0815729578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3173447.6868161503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29.25"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28.5" customHeight="1" thickBot="1">
      <c r="A31" t="s">
        <v>1929</v>
      </c>
      <c r="B31" s="113" t="s">
        <v>1250</v>
      </c>
      <c r="C31" s="992" t="s">
        <v>2299</v>
      </c>
      <c r="D31" s="993"/>
      <c r="E31" s="993"/>
      <c r="F31" s="993"/>
      <c r="G31" s="993"/>
      <c r="H31" s="993"/>
      <c r="I31" s="993"/>
      <c r="J31" s="993"/>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77" t="s">
        <v>373</v>
      </c>
      <c r="B36" s="865" t="str">
        <f>VLOOKUP(A36,EQUIPOS!A6:D154,3,FALSE)</f>
        <v>Volqueta 6 m3</v>
      </c>
      <c r="C36" s="866"/>
      <c r="D36" s="866"/>
      <c r="E36" s="866"/>
      <c r="F36" s="866"/>
      <c r="G36" s="866"/>
      <c r="H36" s="867"/>
      <c r="I36" s="276"/>
      <c r="J36" s="277"/>
      <c r="K36" s="278">
        <f>VLOOKUP(A36,EQUIPOS!A6:D161,4,FALSE)</f>
        <v>47889.776945736718</v>
      </c>
      <c r="L36" s="279"/>
      <c r="M36" s="464">
        <v>81</v>
      </c>
      <c r="N36" s="281">
        <f>K36/M36</f>
        <v>591.23181414489773</v>
      </c>
    </row>
    <row r="37" span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2"/>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105">
        <f>SUM(N36:N42)</f>
        <v>591.23181414489773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8"/>
      <c r="C53" s="899"/>
      <c r="D53" s="899"/>
      <c r="E53" s="899"/>
      <c r="F53" s="899"/>
      <c r="G53" s="899"/>
      <c r="H53" s="899"/>
      <c r="I53" s="869"/>
      <c r="J53" s="48"/>
      <c r="K53" s="50"/>
      <c r="L53" s="900"/>
      <c r="M53" s="901"/>
      <c r="N53" s="51"/>
    </row>
    <row r="54" spans="2:14" ht="15" thickBot="1">
      <c r="B54" s="816" t="s">
        <v>1037</v>
      </c>
      <c r="C54" s="817"/>
      <c r="D54" s="817"/>
      <c r="E54" s="817"/>
      <c r="F54" s="817"/>
      <c r="G54" s="817"/>
      <c r="H54" s="817"/>
      <c r="I54" s="817"/>
      <c r="J54" s="817"/>
      <c r="K54" s="817"/>
      <c r="L54" s="817"/>
      <c r="M54" s="81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2" t="s">
        <v>1045</v>
      </c>
      <c r="M58" s="881"/>
      <c r="N58" s="82" t="s">
        <v>1035</v>
      </c>
    </row>
    <row r="59" spans="2:14">
      <c r="B59" s="52"/>
      <c r="C59" s="326"/>
      <c r="D59" s="326"/>
      <c r="E59" s="326"/>
      <c r="F59" s="326"/>
      <c r="G59" s="326"/>
      <c r="H59" s="320"/>
      <c r="I59" s="288"/>
      <c r="J59" s="295"/>
      <c r="K59" s="288"/>
      <c r="L59" s="903"/>
      <c r="M59" s="904"/>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86"/>
      <c r="M64" s="987"/>
      <c r="N64" s="494"/>
    </row>
    <row r="65" spans="2:15" ht="15" thickBot="1">
      <c r="B65" s="816" t="s">
        <v>1037</v>
      </c>
      <c r="C65" s="817"/>
      <c r="D65" s="817"/>
      <c r="E65" s="817"/>
      <c r="F65" s="817"/>
      <c r="G65" s="817"/>
      <c r="H65" s="817"/>
      <c r="I65" s="817"/>
      <c r="J65" s="817"/>
      <c r="K65" s="817"/>
      <c r="L65" s="817"/>
      <c r="M65" s="818"/>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8"/>
      <c r="C75" s="989"/>
      <c r="D75" s="989"/>
      <c r="E75" s="989"/>
      <c r="F75" s="989"/>
      <c r="G75" s="989"/>
      <c r="H75" s="989"/>
      <c r="I75" s="175"/>
      <c r="J75" s="175"/>
      <c r="K75" s="175"/>
      <c r="L75" s="990"/>
      <c r="M75" s="991"/>
      <c r="N75" s="51"/>
    </row>
    <row r="76" spans="2:15" ht="15" thickBot="1">
      <c r="B76" s="816" t="s">
        <v>1037</v>
      </c>
      <c r="C76" s="817"/>
      <c r="D76" s="817"/>
      <c r="E76" s="817"/>
      <c r="F76" s="817"/>
      <c r="G76" s="817"/>
      <c r="H76" s="817"/>
      <c r="I76" s="817"/>
      <c r="J76" s="817"/>
      <c r="K76" s="817"/>
      <c r="L76" s="817"/>
      <c r="M76" s="818"/>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591.23181414489773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118.24636282897956</v>
      </c>
      <c r="M83" s="852"/>
      <c r="N83" s="57"/>
    </row>
    <row r="84" spans="1:14">
      <c r="B84" s="95" t="s">
        <v>1057</v>
      </c>
      <c r="C84" s="96"/>
      <c r="D84" s="96"/>
      <c r="E84" s="96"/>
      <c r="F84" s="96"/>
      <c r="G84" s="96"/>
      <c r="H84" s="96"/>
      <c r="I84" s="93"/>
      <c r="J84" s="94"/>
      <c r="K84" s="313">
        <v>0.05</v>
      </c>
      <c r="L84" s="851">
        <f>N78*K84</f>
        <v>29.561590707244889</v>
      </c>
      <c r="M84" s="852"/>
      <c r="N84" s="57"/>
    </row>
    <row r="85" spans="1:14" ht="15" thickBot="1">
      <c r="B85" s="97" t="s">
        <v>1058</v>
      </c>
      <c r="C85" s="98"/>
      <c r="D85" s="98"/>
      <c r="E85" s="98"/>
      <c r="F85" s="98"/>
      <c r="G85" s="98"/>
      <c r="H85" s="98"/>
      <c r="I85" s="99"/>
      <c r="J85" s="100"/>
      <c r="K85" s="314">
        <v>0.05</v>
      </c>
      <c r="L85" s="853">
        <f>N78*K85</f>
        <v>29.561590707244889</v>
      </c>
      <c r="M85" s="854"/>
      <c r="N85" s="57"/>
    </row>
    <row r="86" spans="1:14" ht="15" thickBot="1">
      <c r="B86" s="816" t="s">
        <v>1037</v>
      </c>
      <c r="C86" s="817"/>
      <c r="D86" s="817"/>
      <c r="E86" s="817"/>
      <c r="F86" s="817"/>
      <c r="G86" s="817"/>
      <c r="H86" s="817"/>
      <c r="I86" s="817"/>
      <c r="J86" s="817"/>
      <c r="K86" s="817"/>
      <c r="L86" s="817"/>
      <c r="M86" s="818"/>
      <c r="N86" s="58">
        <f>L83+L84+L85</f>
        <v>177.36954424346931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768.60135838836709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30"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41.25" customHeight="1" thickBot="1">
      <c r="A31" t="s">
        <v>1929</v>
      </c>
      <c r="B31" s="113" t="s">
        <v>1251</v>
      </c>
      <c r="C31" s="992" t="s">
        <v>2302</v>
      </c>
      <c r="D31" s="993"/>
      <c r="E31" s="993"/>
      <c r="F31" s="993"/>
      <c r="G31" s="993"/>
      <c r="H31" s="993"/>
      <c r="I31" s="993"/>
      <c r="J31" s="993"/>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373</v>
      </c>
      <c r="B36" s="865" t="str">
        <f>VLOOKUP(A36,EQUIPOS!A6:D154,3,FALSE)</f>
        <v>Volqueta 6 m3</v>
      </c>
      <c r="C36" s="866"/>
      <c r="D36" s="866"/>
      <c r="E36" s="866"/>
      <c r="F36" s="866"/>
      <c r="G36" s="866"/>
      <c r="H36" s="867"/>
      <c r="I36" s="276"/>
      <c r="J36" s="277"/>
      <c r="K36" s="278">
        <f>VLOOKUP(A36,EQUIPOS!A6:D161,4,FALSE)</f>
        <v>47889.776945736718</v>
      </c>
      <c r="L36" s="279"/>
      <c r="M36" s="292">
        <v>66</v>
      </c>
      <c r="N36" s="281">
        <f>K36/M36</f>
        <v>725.60268099601092</v>
      </c>
    </row>
    <row r="37" span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2"/>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105">
        <f>SUM(N36:N42)</f>
        <v>725.60268099601092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8"/>
      <c r="C53" s="899"/>
      <c r="D53" s="899"/>
      <c r="E53" s="899"/>
      <c r="F53" s="899"/>
      <c r="G53" s="899"/>
      <c r="H53" s="899"/>
      <c r="I53" s="869"/>
      <c r="J53" s="48"/>
      <c r="K53" s="50"/>
      <c r="L53" s="900"/>
      <c r="M53" s="901"/>
      <c r="N53" s="51"/>
    </row>
    <row r="54" spans="2:14" ht="15" thickBot="1">
      <c r="B54" s="816" t="s">
        <v>1037</v>
      </c>
      <c r="C54" s="817"/>
      <c r="D54" s="817"/>
      <c r="E54" s="817"/>
      <c r="F54" s="817"/>
      <c r="G54" s="817"/>
      <c r="H54" s="817"/>
      <c r="I54" s="817"/>
      <c r="J54" s="817"/>
      <c r="K54" s="817"/>
      <c r="L54" s="817"/>
      <c r="M54" s="81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2" t="s">
        <v>1045</v>
      </c>
      <c r="M58" s="881"/>
      <c r="N58" s="82" t="s">
        <v>1035</v>
      </c>
    </row>
    <row r="59" spans="2:14">
      <c r="B59" s="52"/>
      <c r="C59" s="326"/>
      <c r="D59" s="326"/>
      <c r="E59" s="326"/>
      <c r="F59" s="326"/>
      <c r="G59" s="326"/>
      <c r="H59" s="320"/>
      <c r="I59" s="288"/>
      <c r="J59" s="295"/>
      <c r="K59" s="288"/>
      <c r="L59" s="903"/>
      <c r="M59" s="904"/>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86"/>
      <c r="M64" s="987"/>
      <c r="N64" s="494"/>
    </row>
    <row r="65" spans="2:15" ht="15" thickBot="1">
      <c r="B65" s="816" t="s">
        <v>1037</v>
      </c>
      <c r="C65" s="817"/>
      <c r="D65" s="817"/>
      <c r="E65" s="817"/>
      <c r="F65" s="817"/>
      <c r="G65" s="817"/>
      <c r="H65" s="817"/>
      <c r="I65" s="817"/>
      <c r="J65" s="817"/>
      <c r="K65" s="817"/>
      <c r="L65" s="817"/>
      <c r="M65" s="818"/>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8"/>
      <c r="C75" s="989"/>
      <c r="D75" s="989"/>
      <c r="E75" s="989"/>
      <c r="F75" s="989"/>
      <c r="G75" s="989"/>
      <c r="H75" s="989"/>
      <c r="I75" s="175"/>
      <c r="J75" s="175"/>
      <c r="K75" s="175"/>
      <c r="L75" s="990"/>
      <c r="M75" s="991"/>
      <c r="N75" s="51"/>
    </row>
    <row r="76" spans="2:15" ht="15" thickBot="1">
      <c r="B76" s="816" t="s">
        <v>1037</v>
      </c>
      <c r="C76" s="817"/>
      <c r="D76" s="817"/>
      <c r="E76" s="817"/>
      <c r="F76" s="817"/>
      <c r="G76" s="817"/>
      <c r="H76" s="817"/>
      <c r="I76" s="817"/>
      <c r="J76" s="817"/>
      <c r="K76" s="817"/>
      <c r="L76" s="817"/>
      <c r="M76" s="818"/>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725.60268099601092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145.12053619920218</v>
      </c>
      <c r="M83" s="852"/>
      <c r="N83" s="57"/>
    </row>
    <row r="84" spans="1:14">
      <c r="B84" s="95" t="s">
        <v>1057</v>
      </c>
      <c r="C84" s="96"/>
      <c r="D84" s="96"/>
      <c r="E84" s="96"/>
      <c r="F84" s="96"/>
      <c r="G84" s="96"/>
      <c r="H84" s="96"/>
      <c r="I84" s="93"/>
      <c r="J84" s="94"/>
      <c r="K84" s="313">
        <v>0.05</v>
      </c>
      <c r="L84" s="851">
        <f>N78*K84</f>
        <v>36.280134049800544</v>
      </c>
      <c r="M84" s="852"/>
      <c r="N84" s="57"/>
    </row>
    <row r="85" spans="1:14" ht="15" thickBot="1">
      <c r="B85" s="97" t="s">
        <v>1058</v>
      </c>
      <c r="C85" s="98"/>
      <c r="D85" s="98"/>
      <c r="E85" s="98"/>
      <c r="F85" s="98"/>
      <c r="G85" s="98"/>
      <c r="H85" s="98"/>
      <c r="I85" s="99"/>
      <c r="J85" s="100"/>
      <c r="K85" s="314">
        <v>0.05</v>
      </c>
      <c r="L85" s="853">
        <f>N78*K85</f>
        <v>36.280134049800544</v>
      </c>
      <c r="M85" s="854"/>
      <c r="N85" s="57"/>
    </row>
    <row r="86" spans="1:14" ht="15" thickBot="1">
      <c r="B86" s="816" t="s">
        <v>1037</v>
      </c>
      <c r="C86" s="817"/>
      <c r="D86" s="817"/>
      <c r="E86" s="817"/>
      <c r="F86" s="817"/>
      <c r="G86" s="817"/>
      <c r="H86" s="817"/>
      <c r="I86" s="817"/>
      <c r="J86" s="817"/>
      <c r="K86" s="817"/>
      <c r="L86" s="817"/>
      <c r="M86" s="818"/>
      <c r="N86" s="58">
        <f>L83+L84+L85</f>
        <v>217.68080429880328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943.28348529481423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30"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09"/>
      <c r="H25" s="80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4" t="s">
        <v>1026</v>
      </c>
      <c r="C27" s="995"/>
      <c r="D27" s="995"/>
      <c r="E27" s="995"/>
      <c r="F27" s="995"/>
      <c r="G27" s="995"/>
      <c r="H27" s="995"/>
      <c r="I27" s="995"/>
      <c r="J27" s="995"/>
      <c r="K27" s="995"/>
      <c r="L27" s="995"/>
      <c r="M27" s="995"/>
      <c r="N27" s="996"/>
    </row>
    <row r="28" spans="1:14" ht="15" thickBot="1">
      <c r="B28" s="39"/>
      <c r="C28" s="40"/>
      <c r="D28" s="40"/>
      <c r="E28" s="40"/>
      <c r="F28" s="40"/>
      <c r="G28" s="40"/>
      <c r="H28" s="40"/>
      <c r="I28" s="40"/>
      <c r="J28" s="40"/>
      <c r="K28" s="40"/>
      <c r="L28" s="40"/>
      <c r="M28" s="40"/>
      <c r="N28" s="41"/>
    </row>
    <row r="29" spans="1:14" ht="27" thickBot="1">
      <c r="B29" s="77" t="s">
        <v>1027</v>
      </c>
      <c r="C29" s="999" t="s">
        <v>1028</v>
      </c>
      <c r="D29" s="1000"/>
      <c r="E29" s="1000"/>
      <c r="F29" s="1000"/>
      <c r="G29" s="1000"/>
      <c r="H29" s="1000"/>
      <c r="I29" s="1000"/>
      <c r="J29" s="78"/>
      <c r="K29" s="351" t="s">
        <v>2321</v>
      </c>
      <c r="L29" s="997" t="s">
        <v>1029</v>
      </c>
      <c r="M29" s="998"/>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373</v>
      </c>
      <c r="B36" s="865" t="str">
        <f>VLOOKUP(A36,EQUIPOS!A6:D154,3,FALSE)</f>
        <v>Volqueta 6 m3</v>
      </c>
      <c r="C36" s="866"/>
      <c r="D36" s="866"/>
      <c r="E36" s="866"/>
      <c r="F36" s="866"/>
      <c r="G36" s="866"/>
      <c r="H36" s="867"/>
      <c r="I36" s="276"/>
      <c r="J36" s="277"/>
      <c r="K36" s="278">
        <f>VLOOKUP(A36,EQUIPOS!A6:D161,4,FALSE)</f>
        <v>47889.776945736718</v>
      </c>
      <c r="L36" s="279"/>
      <c r="M36" s="292">
        <v>66</v>
      </c>
      <c r="N36" s="281">
        <f>K36/M36</f>
        <v>725.60268099601092</v>
      </c>
    </row>
    <row r="37" span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2"/>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105">
        <f>SUM(N36:N42)</f>
        <v>725.60268099601092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8"/>
      <c r="C53" s="899"/>
      <c r="D53" s="899"/>
      <c r="E53" s="899"/>
      <c r="F53" s="899"/>
      <c r="G53" s="899"/>
      <c r="H53" s="899"/>
      <c r="I53" s="869"/>
      <c r="J53" s="48"/>
      <c r="K53" s="50"/>
      <c r="L53" s="900"/>
      <c r="M53" s="901"/>
      <c r="N53" s="51"/>
    </row>
    <row r="54" spans="2:14" ht="15" thickBot="1">
      <c r="B54" s="816" t="s">
        <v>1037</v>
      </c>
      <c r="C54" s="817"/>
      <c r="D54" s="817"/>
      <c r="E54" s="817"/>
      <c r="F54" s="817"/>
      <c r="G54" s="817"/>
      <c r="H54" s="817"/>
      <c r="I54" s="817"/>
      <c r="J54" s="817"/>
      <c r="K54" s="817"/>
      <c r="L54" s="817"/>
      <c r="M54" s="81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2" t="s">
        <v>1045</v>
      </c>
      <c r="M58" s="881"/>
      <c r="N58" s="82" t="s">
        <v>1035</v>
      </c>
    </row>
    <row r="59" spans="2:14">
      <c r="B59" s="52"/>
      <c r="C59" s="326"/>
      <c r="D59" s="326"/>
      <c r="E59" s="326"/>
      <c r="F59" s="326"/>
      <c r="G59" s="326"/>
      <c r="H59" s="320"/>
      <c r="I59" s="288"/>
      <c r="J59" s="295"/>
      <c r="K59" s="288"/>
      <c r="L59" s="903"/>
      <c r="M59" s="904"/>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86"/>
      <c r="M64" s="987"/>
      <c r="N64" s="494"/>
    </row>
    <row r="65" spans="2:15" ht="15" thickBot="1">
      <c r="B65" s="816" t="s">
        <v>1037</v>
      </c>
      <c r="C65" s="817"/>
      <c r="D65" s="817"/>
      <c r="E65" s="817"/>
      <c r="F65" s="817"/>
      <c r="G65" s="817"/>
      <c r="H65" s="817"/>
      <c r="I65" s="817"/>
      <c r="J65" s="817"/>
      <c r="K65" s="817"/>
      <c r="L65" s="817"/>
      <c r="M65" s="818"/>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8"/>
      <c r="C75" s="989"/>
      <c r="D75" s="989"/>
      <c r="E75" s="989"/>
      <c r="F75" s="989"/>
      <c r="G75" s="989"/>
      <c r="H75" s="989"/>
      <c r="I75" s="175"/>
      <c r="J75" s="175"/>
      <c r="K75" s="175"/>
      <c r="L75" s="990"/>
      <c r="M75" s="991"/>
      <c r="N75" s="51"/>
    </row>
    <row r="76" spans="2:15" ht="15" thickBot="1">
      <c r="B76" s="816" t="s">
        <v>1037</v>
      </c>
      <c r="C76" s="817"/>
      <c r="D76" s="817"/>
      <c r="E76" s="817"/>
      <c r="F76" s="817"/>
      <c r="G76" s="817"/>
      <c r="H76" s="817"/>
      <c r="I76" s="817"/>
      <c r="J76" s="817"/>
      <c r="K76" s="817"/>
      <c r="L76" s="817"/>
      <c r="M76" s="818"/>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725.60268099601092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145.12053619920218</v>
      </c>
      <c r="M83" s="852"/>
      <c r="N83" s="57"/>
    </row>
    <row r="84" spans="1:14">
      <c r="B84" s="95" t="s">
        <v>1057</v>
      </c>
      <c r="C84" s="96"/>
      <c r="D84" s="96"/>
      <c r="E84" s="96"/>
      <c r="F84" s="96"/>
      <c r="G84" s="96"/>
      <c r="H84" s="96"/>
      <c r="I84" s="93"/>
      <c r="J84" s="94"/>
      <c r="K84" s="313">
        <v>0.05</v>
      </c>
      <c r="L84" s="851">
        <f>N78*K84</f>
        <v>36.280134049800544</v>
      </c>
      <c r="M84" s="852"/>
      <c r="N84" s="57"/>
    </row>
    <row r="85" spans="1:14" ht="15" thickBot="1">
      <c r="B85" s="97" t="s">
        <v>1058</v>
      </c>
      <c r="C85" s="98"/>
      <c r="D85" s="98"/>
      <c r="E85" s="98"/>
      <c r="F85" s="98"/>
      <c r="G85" s="98"/>
      <c r="H85" s="98"/>
      <c r="I85" s="99"/>
      <c r="J85" s="100"/>
      <c r="K85" s="314">
        <v>0.05</v>
      </c>
      <c r="L85" s="853">
        <f>N78*K85</f>
        <v>36.280134049800544</v>
      </c>
      <c r="M85" s="854"/>
      <c r="N85" s="57"/>
    </row>
    <row r="86" spans="1:14" ht="15" thickBot="1">
      <c r="B86" s="816" t="s">
        <v>1037</v>
      </c>
      <c r="C86" s="817"/>
      <c r="D86" s="817"/>
      <c r="E86" s="817"/>
      <c r="F86" s="817"/>
      <c r="G86" s="817"/>
      <c r="H86" s="817"/>
      <c r="I86" s="817"/>
      <c r="J86" s="817"/>
      <c r="K86" s="817"/>
      <c r="L86" s="817"/>
      <c r="M86" s="818"/>
      <c r="N86" s="58">
        <f>L83+L84+L85</f>
        <v>217.68080429880328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943.28348529481423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30"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2019-06-28T16:47:16Z</dcterms:modified>
</cp:coreProperties>
</file>