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512DA4C8-050C-4081-81AA-0FFA25B592D4}"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233" l="1"/>
  <c r="N41" i="233" s="1"/>
  <c r="N76" i="243"/>
  <c r="N40" i="243" s="1"/>
  <c r="N76" i="65"/>
  <c r="N41" i="65" s="1"/>
  <c r="N43" i="65" s="1"/>
  <c r="N76" i="98"/>
  <c r="N41" i="98" s="1"/>
  <c r="N76" i="101"/>
  <c r="N41" i="101" s="1"/>
  <c r="N76" i="134"/>
  <c r="N41" i="134" s="1"/>
  <c r="N76" i="136"/>
  <c r="N41" i="136" s="1"/>
  <c r="N43" i="136" s="1"/>
  <c r="N76" i="137"/>
  <c r="N41" i="137" s="1"/>
  <c r="N76" i="144"/>
  <c r="N41" i="144" s="1"/>
  <c r="N43" i="144" s="1"/>
  <c r="N84" i="220"/>
  <c r="N46" i="220" s="1"/>
  <c r="N78" i="273"/>
  <c r="N41" i="273" s="1"/>
  <c r="N75" i="293"/>
  <c r="N41" i="293" s="1"/>
  <c r="N43" i="293" s="1"/>
  <c r="N77" i="295"/>
  <c r="N41" i="295" s="1"/>
  <c r="N43" i="295" s="1"/>
  <c r="N75" i="325"/>
  <c r="N41" i="325" s="1"/>
  <c r="N77" i="329"/>
  <c r="N41" i="329" s="1"/>
  <c r="N43" i="329" s="1"/>
  <c r="N87" i="246"/>
  <c r="N45" i="246" s="1"/>
  <c r="N79" i="50"/>
  <c r="N42" i="50" s="1"/>
  <c r="N76" i="82"/>
  <c r="N41" i="82" s="1"/>
  <c r="N76" i="88"/>
  <c r="N41" i="88" s="1"/>
  <c r="N76" i="94"/>
  <c r="N41" i="94" s="1"/>
  <c r="N76" i="105"/>
  <c r="N41" i="105" s="1"/>
  <c r="N76" i="231"/>
  <c r="N40" i="231" s="1"/>
  <c r="N77" i="259"/>
  <c r="N41" i="259" s="1"/>
  <c r="N43" i="259" s="1"/>
  <c r="N83" i="279"/>
  <c r="N46" i="279" s="1"/>
  <c r="N77" i="308"/>
  <c r="N41" i="308" s="1"/>
  <c r="N43" i="308" s="1"/>
  <c r="N79" i="308" s="1"/>
  <c r="N76" i="92"/>
  <c r="N41" i="92" s="1"/>
  <c r="N76" i="96"/>
  <c r="N41" i="96" s="1"/>
  <c r="N76" i="107"/>
  <c r="N41" i="107" s="1"/>
  <c r="N75" i="133"/>
  <c r="N41" i="133" s="1"/>
  <c r="N76" i="135"/>
  <c r="N41" i="135" s="1"/>
  <c r="N83" i="221"/>
  <c r="N46" i="221" s="1"/>
  <c r="N48" i="221" s="1"/>
  <c r="N72" i="227"/>
  <c r="N41" i="227" s="1"/>
  <c r="N76" i="242"/>
  <c r="N40" i="242" s="1"/>
  <c r="N42" i="242" s="1"/>
  <c r="N81" i="282"/>
  <c r="N44" i="282" s="1"/>
  <c r="N75" i="289"/>
  <c r="N41" i="289" s="1"/>
  <c r="N43" i="289" s="1"/>
  <c r="N43" i="306"/>
  <c r="N91" i="260"/>
  <c r="N47" i="260" s="1"/>
  <c r="N76" i="26"/>
  <c r="N42" i="26" s="1"/>
  <c r="N76" i="56"/>
  <c r="N42" i="56" s="1"/>
  <c r="N43" i="56" s="1"/>
  <c r="N78" i="56" s="1"/>
  <c r="L85" i="56" s="1"/>
  <c r="N76" i="67"/>
  <c r="N41" i="67" s="1"/>
  <c r="N76" i="68"/>
  <c r="N41" i="68" s="1"/>
  <c r="N43" i="68" s="1"/>
  <c r="N75" i="75"/>
  <c r="N41" i="75" s="1"/>
  <c r="N76" i="80"/>
  <c r="N41" i="80" s="1"/>
  <c r="N76" i="84"/>
  <c r="N41" i="84" s="1"/>
  <c r="N76" i="86"/>
  <c r="N41" i="86" s="1"/>
  <c r="N76" i="90"/>
  <c r="N41" i="90" s="1"/>
  <c r="N76" i="102"/>
  <c r="N41" i="102" s="1"/>
  <c r="N43" i="102" s="1"/>
  <c r="N80" i="164"/>
  <c r="N46" i="164" s="1"/>
  <c r="N83" i="165"/>
  <c r="N49" i="165" s="1"/>
  <c r="N51" i="165" s="1"/>
  <c r="N81" i="170"/>
  <c r="N47" i="170" s="1"/>
  <c r="N81" i="176"/>
  <c r="N47" i="176" s="1"/>
  <c r="N81" i="171"/>
  <c r="N47" i="171" s="1"/>
  <c r="N81" i="178"/>
  <c r="N47" i="178" s="1"/>
  <c r="N80" i="179"/>
  <c r="N46" i="179" s="1"/>
  <c r="N80" i="180"/>
  <c r="N46" i="180" s="1"/>
  <c r="N48" i="180" s="1"/>
  <c r="N80" i="177"/>
  <c r="N46" i="177" s="1"/>
  <c r="N48" i="177" s="1"/>
  <c r="N80" i="181"/>
  <c r="N46" i="181" s="1"/>
  <c r="N48" i="181" s="1"/>
  <c r="N80" i="183"/>
  <c r="N46" i="183" s="1"/>
  <c r="N80" i="184"/>
  <c r="N46" i="184" s="1"/>
  <c r="N81" i="185"/>
  <c r="N47" i="185" s="1"/>
  <c r="N81" i="186"/>
  <c r="N47" i="186" s="1"/>
  <c r="N80" i="188"/>
  <c r="N46" i="188" s="1"/>
  <c r="N81" i="187"/>
  <c r="N47" i="187" s="1"/>
  <c r="N49" i="187" s="1"/>
  <c r="N75" i="302"/>
  <c r="N41" i="302" s="1"/>
  <c r="N43" i="302" s="1"/>
  <c r="N77" i="323"/>
  <c r="N79" i="323" s="1"/>
  <c r="N77" i="328"/>
  <c r="N41" i="328" s="1"/>
  <c r="N43" i="328" s="1"/>
  <c r="N77" i="337"/>
  <c r="N41" i="337" s="1"/>
  <c r="N81" i="280"/>
  <c r="N44" i="280" s="1"/>
  <c r="N78" i="272"/>
  <c r="N41" i="272" s="1"/>
  <c r="N53" i="325"/>
  <c r="N76" i="24"/>
  <c r="N42" i="24" s="1"/>
  <c r="N43" i="24" s="1"/>
  <c r="N76" i="25"/>
  <c r="N42" i="25" s="1"/>
  <c r="N43" i="50"/>
  <c r="N76" i="61"/>
  <c r="N42" i="61" s="1"/>
  <c r="N76" i="64"/>
  <c r="N41" i="64" s="1"/>
  <c r="N43" i="64" s="1"/>
  <c r="N75" i="72"/>
  <c r="N41" i="72" s="1"/>
  <c r="N75" i="74"/>
  <c r="N41" i="74" s="1"/>
  <c r="N76" i="79"/>
  <c r="N41" i="79" s="1"/>
  <c r="N76" i="81"/>
  <c r="N41" i="81" s="1"/>
  <c r="N43" i="81" s="1"/>
  <c r="N76" i="83"/>
  <c r="N41" i="83" s="1"/>
  <c r="N43" i="83" s="1"/>
  <c r="N76" i="85"/>
  <c r="N41" i="85" s="1"/>
  <c r="N43" i="85" s="1"/>
  <c r="N76" i="87"/>
  <c r="N41" i="87" s="1"/>
  <c r="N76" i="89"/>
  <c r="N41" i="89" s="1"/>
  <c r="N76" i="91"/>
  <c r="N41" i="91" s="1"/>
  <c r="N76" i="100"/>
  <c r="N41" i="100" s="1"/>
  <c r="N76" i="106"/>
  <c r="N41" i="106" s="1"/>
  <c r="N80" i="160"/>
  <c r="N46" i="160" s="1"/>
  <c r="N48" i="160" s="1"/>
  <c r="N78" i="232"/>
  <c r="N41" i="232" s="1"/>
  <c r="N43" i="232" s="1"/>
  <c r="N76" i="234"/>
  <c r="N40" i="234" s="1"/>
  <c r="N42" i="234" s="1"/>
  <c r="N81" i="244"/>
  <c r="N45" i="244" s="1"/>
  <c r="N77" i="250"/>
  <c r="N41" i="250" s="1"/>
  <c r="N77" i="254"/>
  <c r="N41" i="254" s="1"/>
  <c r="N81" i="266"/>
  <c r="N41" i="266" s="1"/>
  <c r="N75" i="290"/>
  <c r="N41" i="290" s="1"/>
  <c r="N43" i="290" s="1"/>
  <c r="N77" i="294"/>
  <c r="N41" i="294" s="1"/>
  <c r="N43" i="294" s="1"/>
  <c r="N75" i="299"/>
  <c r="N41" i="299" s="1"/>
  <c r="N43" i="299" s="1"/>
  <c r="N77" i="321"/>
  <c r="N79" i="321" s="1"/>
  <c r="L85" i="321" s="1"/>
  <c r="N77" i="342"/>
  <c r="N41" i="342" s="1"/>
  <c r="N77" i="347"/>
  <c r="N41" i="347" s="1"/>
  <c r="N43" i="347" s="1"/>
  <c r="N77" i="364"/>
  <c r="N41" i="364" s="1"/>
  <c r="N43" i="31"/>
  <c r="N76" i="63"/>
  <c r="N41" i="63" s="1"/>
  <c r="N43" i="63" s="1"/>
  <c r="N76" i="95"/>
  <c r="N41" i="95" s="1"/>
  <c r="N76" i="97"/>
  <c r="N41" i="97" s="1"/>
  <c r="N43" i="97" s="1"/>
  <c r="N76" i="99"/>
  <c r="N41" i="99" s="1"/>
  <c r="N43" i="99" s="1"/>
  <c r="N76" i="103"/>
  <c r="N41" i="103" s="1"/>
  <c r="N81" i="154"/>
  <c r="N47" i="154" s="1"/>
  <c r="N73" i="229"/>
  <c r="N40" i="229" s="1"/>
  <c r="N77" i="258"/>
  <c r="N41" i="258" s="1"/>
  <c r="N77" i="262"/>
  <c r="N41" i="262" s="1"/>
  <c r="N78" i="270"/>
  <c r="N41" i="270" s="1"/>
  <c r="N43"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43" i="365" s="1"/>
  <c r="N81" i="267"/>
  <c r="N41" i="267" s="1"/>
  <c r="N43" i="267" s="1"/>
  <c r="N75" i="283"/>
  <c r="N41" i="283" s="1"/>
  <c r="N43" i="283" s="1"/>
  <c r="N75" i="292"/>
  <c r="N41" i="292" s="1"/>
  <c r="N43" i="292" s="1"/>
  <c r="N61" i="221"/>
  <c r="N76" i="146"/>
  <c r="N41" i="146" s="1"/>
  <c r="N76" i="19"/>
  <c r="N42" i="19" s="1"/>
  <c r="N43" i="22"/>
  <c r="N43" i="29"/>
  <c r="N43" i="236"/>
  <c r="N43" i="238"/>
  <c r="N43" i="27"/>
  <c r="N43" i="30"/>
  <c r="N43" i="235"/>
  <c r="L84" i="11"/>
  <c r="L57" i="227"/>
  <c r="L61" i="150"/>
  <c r="L64" i="188"/>
  <c r="N64" i="188" s="1"/>
  <c r="L58" i="75"/>
  <c r="N58" i="75" s="1"/>
  <c r="N64" i="75" s="1"/>
  <c r="L65" i="155"/>
  <c r="N65" i="155" s="1"/>
  <c r="L65" i="186"/>
  <c r="N65" i="186" s="1"/>
  <c r="L65" i="187"/>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76" i="213"/>
  <c r="N42" i="213" s="1"/>
  <c r="N44" i="213" s="1"/>
  <c r="N77" i="253"/>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N43" i="74"/>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43" i="132"/>
  <c r="N78" i="132" s="1"/>
  <c r="N55" i="50"/>
  <c r="N43" i="80"/>
  <c r="I70" i="80"/>
  <c r="I71" i="80"/>
  <c r="I70" i="84"/>
  <c r="I71" i="84"/>
  <c r="N43" i="86"/>
  <c r="I70" i="86"/>
  <c r="I71" i="86"/>
  <c r="I70" i="90"/>
  <c r="I71" i="90"/>
  <c r="N43" i="92"/>
  <c r="N43" i="94"/>
  <c r="N43" i="96"/>
  <c r="I70" i="96"/>
  <c r="I71" i="96"/>
  <c r="N43" i="100"/>
  <c r="N43" i="106"/>
  <c r="I70" i="106"/>
  <c r="I71" i="106"/>
  <c r="I70" i="107"/>
  <c r="I71" i="107"/>
  <c r="I70" i="108"/>
  <c r="I71" i="108"/>
  <c r="N43" i="134"/>
  <c r="I69" i="149"/>
  <c r="I70" i="149"/>
  <c r="I70" i="148"/>
  <c r="I71" i="148"/>
  <c r="I69" i="145"/>
  <c r="I70" i="145"/>
  <c r="I69" i="144"/>
  <c r="I70" i="144"/>
  <c r="N61" i="150"/>
  <c r="N49" i="154"/>
  <c r="I75" i="154"/>
  <c r="I76" i="154"/>
  <c r="I77" i="154"/>
  <c r="N77" i="157"/>
  <c r="N81" i="157" s="1"/>
  <c r="N47" i="157" s="1"/>
  <c r="N49" i="157" s="1"/>
  <c r="I77" i="157"/>
  <c r="N49" i="170"/>
  <c r="N49" i="171"/>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8"/>
  <c r="N43" i="90"/>
  <c r="N43" i="91"/>
  <c r="N43" i="95"/>
  <c r="N43" i="98"/>
  <c r="N43" i="101"/>
  <c r="N43" i="103"/>
  <c r="N43" i="107"/>
  <c r="N43" i="108"/>
  <c r="N43" i="133"/>
  <c r="N43" i="135"/>
  <c r="N43" i="138"/>
  <c r="N43" i="209"/>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N77" i="74"/>
  <c r="L84" i="74" s="1"/>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9"/>
  <c r="N43" i="145"/>
  <c r="N75" i="158"/>
  <c r="I75" i="158"/>
  <c r="N76" i="158"/>
  <c r="I76" i="158"/>
  <c r="N77" i="158"/>
  <c r="I77" i="158"/>
  <c r="N75" i="168"/>
  <c r="I75" i="168"/>
  <c r="N76" i="168"/>
  <c r="I76" i="168"/>
  <c r="N77" i="168"/>
  <c r="I77" i="168"/>
  <c r="N49" i="176"/>
  <c r="N49" i="178"/>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1" i="239"/>
  <c r="N47" i="244"/>
  <c r="N47" i="252"/>
  <c r="N43" i="254"/>
  <c r="I75" i="186"/>
  <c r="I76" i="186"/>
  <c r="I77" i="186"/>
  <c r="N65" i="187"/>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67"/>
  <c r="L83" i="67"/>
  <c r="L84" i="65"/>
  <c r="I70" i="38"/>
  <c r="N43" i="38"/>
  <c r="L84" i="28"/>
  <c r="L83" i="28"/>
  <c r="L85" i="28"/>
  <c r="I70" i="15"/>
  <c r="N76" i="12"/>
  <c r="N42" i="12" s="1"/>
  <c r="N43" i="12" s="1"/>
  <c r="I70" i="12"/>
  <c r="L84" i="63" l="1"/>
  <c r="N79" i="333"/>
  <c r="L84" i="333" s="1"/>
  <c r="N79" i="306"/>
  <c r="L86" i="306" s="1"/>
  <c r="L82" i="289"/>
  <c r="N81" i="248"/>
  <c r="N43" i="248" s="1"/>
  <c r="N45" i="248" s="1"/>
  <c r="N79" i="356"/>
  <c r="L84" i="356" s="1"/>
  <c r="L85" i="323"/>
  <c r="L86" i="323"/>
  <c r="N78" i="43"/>
  <c r="L85" i="43" s="1"/>
  <c r="N81" i="50"/>
  <c r="L87" i="50" s="1"/>
  <c r="N43" i="137"/>
  <c r="N80" i="275"/>
  <c r="L87" i="275" s="1"/>
  <c r="L83" i="51"/>
  <c r="L86" i="333"/>
  <c r="L84" i="253"/>
  <c r="N78" i="25"/>
  <c r="L85" i="25" s="1"/>
  <c r="L84" i="78"/>
  <c r="L83" i="65"/>
  <c r="N86" i="65" s="1"/>
  <c r="N88" i="65" s="1"/>
  <c r="D56" i="5" s="1"/>
  <c r="N78" i="22"/>
  <c r="N78" i="37"/>
  <c r="L85" i="37" s="1"/>
  <c r="L82" i="74"/>
  <c r="L84" i="226"/>
  <c r="L83" i="78"/>
  <c r="L86" i="356"/>
  <c r="L83" i="7"/>
  <c r="L83" i="47"/>
  <c r="N78" i="39"/>
  <c r="L85" i="39" s="1"/>
  <c r="L84" i="208"/>
  <c r="N93" i="260"/>
  <c r="L100" i="260" s="1"/>
  <c r="N78" i="42"/>
  <c r="L85" i="42" s="1"/>
  <c r="N78" i="34"/>
  <c r="L83" i="34" s="1"/>
  <c r="L85" i="51"/>
  <c r="L83" i="74"/>
  <c r="N79" i="364"/>
  <c r="N78" i="21"/>
  <c r="L83" i="21" s="1"/>
  <c r="L83" i="289"/>
  <c r="N85" i="289" s="1"/>
  <c r="N87" i="289" s="1"/>
  <c r="D245" i="5" s="1"/>
  <c r="L85" i="46"/>
  <c r="L83" i="46"/>
  <c r="N78" i="38"/>
  <c r="L85" i="38" s="1"/>
  <c r="L85" i="63"/>
  <c r="N86" i="63" s="1"/>
  <c r="N88" i="63" s="1"/>
  <c r="D54" i="5" s="1"/>
  <c r="L82" i="72"/>
  <c r="N79" i="363"/>
  <c r="L86" i="340"/>
  <c r="L86" i="327"/>
  <c r="L84" i="303"/>
  <c r="N77" i="75"/>
  <c r="L84" i="75" s="1"/>
  <c r="N79" i="296"/>
  <c r="L84" i="340"/>
  <c r="L86" i="339"/>
  <c r="L84" i="327"/>
  <c r="L82" i="303"/>
  <c r="L84" i="123"/>
  <c r="N86" i="123" s="1"/>
  <c r="N88" i="123" s="1"/>
  <c r="D114" i="5" s="1"/>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N70" i="171" s="1"/>
  <c r="N83" i="171" s="1"/>
  <c r="L90"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N77" i="290" s="1"/>
  <c r="L84" i="290" s="1"/>
  <c r="L58" i="145"/>
  <c r="N58" i="145" s="1"/>
  <c r="N64"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N77" i="298"/>
  <c r="L83" i="298" s="1"/>
  <c r="L85" i="347"/>
  <c r="L88" i="219"/>
  <c r="L89" i="219"/>
  <c r="L87" i="219"/>
  <c r="L85" i="21"/>
  <c r="L84" i="21"/>
  <c r="L85" i="7"/>
  <c r="L84" i="46"/>
  <c r="L84" i="339"/>
  <c r="N83" i="282"/>
  <c r="L90" i="282" s="1"/>
  <c r="N79" i="256"/>
  <c r="L84" i="256" s="1"/>
  <c r="N78" i="35"/>
  <c r="N77" i="284"/>
  <c r="L84" i="284" s="1"/>
  <c r="L88" i="218"/>
  <c r="L85" i="253"/>
  <c r="N87" i="253" s="1"/>
  <c r="N89" i="253" s="1"/>
  <c r="D213" i="5" s="1"/>
  <c r="N78" i="100"/>
  <c r="L85" i="100" s="1"/>
  <c r="N78" i="33"/>
  <c r="L83" i="33" s="1"/>
  <c r="L84" i="64"/>
  <c r="N86" i="64" s="1"/>
  <c r="N88" i="64" s="1"/>
  <c r="D55" i="5" s="1"/>
  <c r="N78" i="53"/>
  <c r="L85" i="53" s="1"/>
  <c r="N78" i="215"/>
  <c r="L84" i="215" s="1"/>
  <c r="N77" i="325"/>
  <c r="L83" i="325" s="1"/>
  <c r="L84" i="348"/>
  <c r="L86" i="328"/>
  <c r="N77" i="291"/>
  <c r="L82" i="291" s="1"/>
  <c r="N69" i="172"/>
  <c r="N77" i="299"/>
  <c r="L83" i="299" s="1"/>
  <c r="N80" i="272"/>
  <c r="L85" i="272" s="1"/>
  <c r="L85" i="32"/>
  <c r="L84" i="31"/>
  <c r="L84" i="32"/>
  <c r="L85" i="31"/>
  <c r="N74" i="227"/>
  <c r="L79" i="227" s="1"/>
  <c r="N70" i="266"/>
  <c r="N83" i="266" s="1"/>
  <c r="N70" i="186"/>
  <c r="N83" i="186" s="1"/>
  <c r="L88" i="186" s="1"/>
  <c r="N70" i="154"/>
  <c r="N83" i="154" s="1"/>
  <c r="L88" i="154" s="1"/>
  <c r="N67" i="150"/>
  <c r="N79" i="261"/>
  <c r="L84" i="261" s="1"/>
  <c r="L82" i="305"/>
  <c r="L83" i="305"/>
  <c r="L83" i="25"/>
  <c r="L84" i="102"/>
  <c r="N79" i="295"/>
  <c r="L86" i="295" s="1"/>
  <c r="L87" i="281"/>
  <c r="N78" i="243"/>
  <c r="L83" i="243" s="1"/>
  <c r="N82" i="217"/>
  <c r="L89" i="217" s="1"/>
  <c r="N70" i="185"/>
  <c r="N83" i="185" s="1"/>
  <c r="L90" i="185" s="1"/>
  <c r="L85" i="128"/>
  <c r="L84" i="306"/>
  <c r="L83" i="286"/>
  <c r="N77" i="301"/>
  <c r="L82" i="301" s="1"/>
  <c r="N77" i="190"/>
  <c r="L83" i="190" s="1"/>
  <c r="N70" i="267"/>
  <c r="N83" i="267" s="1"/>
  <c r="L88" i="267" s="1"/>
  <c r="N74" i="246"/>
  <c r="N89" i="246" s="1"/>
  <c r="L84" i="39"/>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N86" i="58" s="1"/>
  <c r="N88" i="58" s="1"/>
  <c r="D49" i="5" s="1"/>
  <c r="L85" i="47"/>
  <c r="L83" i="72"/>
  <c r="L86" i="360"/>
  <c r="L86" i="348"/>
  <c r="L85" i="131"/>
  <c r="N78" i="79"/>
  <c r="L83" i="79" s="1"/>
  <c r="N78" i="68"/>
  <c r="L84" i="130"/>
  <c r="L85" i="208"/>
  <c r="N79" i="342"/>
  <c r="L85" i="342" s="1"/>
  <c r="L99" i="260"/>
  <c r="N78" i="40"/>
  <c r="L84" i="40" s="1"/>
  <c r="L87" i="277"/>
  <c r="L86" i="277"/>
  <c r="L85" i="250"/>
  <c r="L84" i="250"/>
  <c r="N78" i="96"/>
  <c r="L85" i="96" s="1"/>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3" i="37"/>
  <c r="L84" i="42"/>
  <c r="L84" i="305"/>
  <c r="L83" i="59"/>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77" i="191"/>
  <c r="L83" i="191" s="1"/>
  <c r="N88" i="252"/>
  <c r="L93" i="252" s="1"/>
  <c r="L84" i="37"/>
  <c r="L83" i="42"/>
  <c r="L84" i="57"/>
  <c r="L86" i="365"/>
  <c r="L86" i="347"/>
  <c r="L85" i="371"/>
  <c r="L86" i="343"/>
  <c r="L86" i="321"/>
  <c r="L85" i="328"/>
  <c r="L84" i="323"/>
  <c r="L86" i="250"/>
  <c r="L85" i="224"/>
  <c r="N86" i="224" s="1"/>
  <c r="N88" i="224" s="1"/>
  <c r="D185" i="5" s="1"/>
  <c r="L84" i="132"/>
  <c r="L83" i="131"/>
  <c r="L83" i="127"/>
  <c r="L83" i="129"/>
  <c r="L84" i="129"/>
  <c r="L85" i="129"/>
  <c r="L84" i="52"/>
  <c r="L85" i="52"/>
  <c r="L83" i="52"/>
  <c r="L84" i="365"/>
  <c r="L85" i="306"/>
  <c r="L92" i="221"/>
  <c r="N79" i="337"/>
  <c r="N75" i="229"/>
  <c r="L80" i="229" s="1"/>
  <c r="N83" i="280"/>
  <c r="N78" i="44"/>
  <c r="N86" i="11"/>
  <c r="N88" i="11" s="1"/>
  <c r="D319" i="5" s="1"/>
  <c r="L85" i="14"/>
  <c r="L85" i="16"/>
  <c r="L84" i="332"/>
  <c r="N83" i="248"/>
  <c r="L88" i="248" s="1"/>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90" i="218"/>
  <c r="N92" i="218" s="1"/>
  <c r="D180" i="5" s="1"/>
  <c r="N79" i="193"/>
  <c r="L85" i="193" s="1"/>
  <c r="N78" i="145"/>
  <c r="L85" i="145" s="1"/>
  <c r="L84" i="216"/>
  <c r="L83" i="216"/>
  <c r="L83" i="128"/>
  <c r="L83" i="125"/>
  <c r="L84" i="125"/>
  <c r="L84" i="124"/>
  <c r="L85" i="110"/>
  <c r="L86" i="364"/>
  <c r="L84" i="364"/>
  <c r="L85" i="364"/>
  <c r="L86" i="363"/>
  <c r="L84" i="363"/>
  <c r="L85" i="363"/>
  <c r="L85" i="354"/>
  <c r="L86" i="354"/>
  <c r="L84" i="354"/>
  <c r="L89" i="282"/>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46"/>
  <c r="N88" i="46" s="1"/>
  <c r="D38" i="5" s="1"/>
  <c r="L84" i="38"/>
  <c r="L83" i="38"/>
  <c r="N86" i="28"/>
  <c r="N88" i="28" s="1"/>
  <c r="D20" i="5" s="1"/>
  <c r="L84" i="24"/>
  <c r="L85" i="18"/>
  <c r="L83" i="18"/>
  <c r="L85" i="15"/>
  <c r="L83" i="15"/>
  <c r="N78" i="12"/>
  <c r="L85" i="12" s="1"/>
  <c r="N69" i="184" l="1"/>
  <c r="N82" i="184" s="1"/>
  <c r="L88" i="184" s="1"/>
  <c r="N69" i="180"/>
  <c r="N82" i="180" s="1"/>
  <c r="N64" i="297"/>
  <c r="N77" i="297" s="1"/>
  <c r="L82" i="297" s="1"/>
  <c r="N72" i="165"/>
  <c r="N85" i="165" s="1"/>
  <c r="L91" i="165" s="1"/>
  <c r="N70" i="176"/>
  <c r="N83" i="176" s="1"/>
  <c r="L88" i="176" s="1"/>
  <c r="N87" i="323"/>
  <c r="N89" i="323" s="1"/>
  <c r="D279" i="5" s="1"/>
  <c r="N86" i="226"/>
  <c r="N88" i="226" s="1"/>
  <c r="D187" i="5" s="1"/>
  <c r="N86" i="121"/>
  <c r="N88" i="121" s="1"/>
  <c r="D111" i="5" s="1"/>
  <c r="N85" i="303"/>
  <c r="N87" i="303" s="1"/>
  <c r="D259" i="5" s="1"/>
  <c r="L86" i="332"/>
  <c r="L83" i="43"/>
  <c r="L85" i="69"/>
  <c r="L84" i="25"/>
  <c r="L86" i="275"/>
  <c r="L84" i="43"/>
  <c r="N85" i="72"/>
  <c r="N87" i="72" s="1"/>
  <c r="D63" i="5" s="1"/>
  <c r="N86" i="47"/>
  <c r="N88" i="47" s="1"/>
  <c r="D39" i="5" s="1"/>
  <c r="N87" i="339"/>
  <c r="N89" i="339" s="1"/>
  <c r="D292" i="5" s="1"/>
  <c r="L86" i="50"/>
  <c r="N89" i="50" s="1"/>
  <c r="N91" i="50" s="1"/>
  <c r="D42" i="5" s="1"/>
  <c r="L88" i="50"/>
  <c r="N87" i="340"/>
  <c r="N89" i="340" s="1"/>
  <c r="D294" i="5" s="1"/>
  <c r="N86" i="21"/>
  <c r="N88" i="21" s="1"/>
  <c r="D13" i="5" s="1"/>
  <c r="L83" i="92"/>
  <c r="N86" i="124"/>
  <c r="N88" i="124" s="1"/>
  <c r="D113" i="5" s="1"/>
  <c r="L84" i="92"/>
  <c r="L88" i="282"/>
  <c r="L85" i="336"/>
  <c r="N82" i="174"/>
  <c r="L89" i="174" s="1"/>
  <c r="L91" i="221"/>
  <c r="N93" i="221" s="1"/>
  <c r="N95" i="221" s="1"/>
  <c r="D184" i="5" s="1"/>
  <c r="L83" i="105"/>
  <c r="N79" i="239"/>
  <c r="L85" i="239" s="1"/>
  <c r="L83" i="26"/>
  <c r="N86" i="131"/>
  <c r="N88" i="131" s="1"/>
  <c r="D122" i="5" s="1"/>
  <c r="L98" i="260"/>
  <c r="L85" i="105"/>
  <c r="N86" i="51"/>
  <c r="N88" i="51" s="1"/>
  <c r="D43" i="5" s="1"/>
  <c r="L83" i="30"/>
  <c r="N87" i="333"/>
  <c r="N89" i="333" s="1"/>
  <c r="D287" i="5" s="1"/>
  <c r="L84" i="26"/>
  <c r="N86" i="26" s="1"/>
  <c r="N88" i="26" s="1"/>
  <c r="D18" i="5" s="1"/>
  <c r="L85" i="275"/>
  <c r="L84" i="342"/>
  <c r="N85" i="74"/>
  <c r="N87" i="74" s="1"/>
  <c r="D65" i="5" s="1"/>
  <c r="N86" i="7"/>
  <c r="N88" i="7" s="1"/>
  <c r="D3" i="5" s="1"/>
  <c r="L84" i="27"/>
  <c r="L84" i="30"/>
  <c r="N86" i="30" s="1"/>
  <c r="N88" i="30" s="1"/>
  <c r="D22" i="5" s="1"/>
  <c r="N90" i="219"/>
  <c r="N92" i="219" s="1"/>
  <c r="D181" i="5" s="1"/>
  <c r="N87" i="328"/>
  <c r="N89" i="328" s="1"/>
  <c r="D282" i="5" s="1"/>
  <c r="N87" i="371"/>
  <c r="N89" i="371" s="1"/>
  <c r="D293" i="5" s="1"/>
  <c r="L83" i="215"/>
  <c r="L84" i="34"/>
  <c r="L83" i="102"/>
  <c r="N86" i="102" s="1"/>
  <c r="N88" i="102" s="1"/>
  <c r="D92" i="5" s="1"/>
  <c r="L85" i="254"/>
  <c r="L85" i="34"/>
  <c r="L83" i="75"/>
  <c r="L82" i="302"/>
  <c r="L82" i="75"/>
  <c r="L84" i="298"/>
  <c r="L83" i="39"/>
  <c r="L86" i="254"/>
  <c r="L83" i="302"/>
  <c r="L84" i="100"/>
  <c r="N87" i="356"/>
  <c r="N89" i="356" s="1"/>
  <c r="D308" i="5" s="1"/>
  <c r="N87" i="327"/>
  <c r="N89" i="327" s="1"/>
  <c r="D281" i="5" s="1"/>
  <c r="L84" i="135"/>
  <c r="L84" i="346"/>
  <c r="L85" i="240"/>
  <c r="L84" i="147"/>
  <c r="L82" i="284"/>
  <c r="N86" i="208"/>
  <c r="N88" i="208" s="1"/>
  <c r="D119" i="5" s="1"/>
  <c r="L85" i="41"/>
  <c r="L87" i="274"/>
  <c r="L84" i="103"/>
  <c r="L87" i="232"/>
  <c r="L85" i="232"/>
  <c r="L85" i="213"/>
  <c r="L86" i="241"/>
  <c r="L85" i="241"/>
  <c r="L84" i="19"/>
  <c r="N86" i="19" s="1"/>
  <c r="N88" i="19" s="1"/>
  <c r="D11" i="5" s="1"/>
  <c r="L83" i="19"/>
  <c r="N79" i="313"/>
  <c r="N79" i="317"/>
  <c r="L86" i="317" s="1"/>
  <c r="L86" i="256"/>
  <c r="N86" i="132"/>
  <c r="N88" i="132" s="1"/>
  <c r="D123" i="5" s="1"/>
  <c r="L82" i="286"/>
  <c r="N85" i="286" s="1"/>
  <c r="N87" i="286" s="1"/>
  <c r="D243" i="5" s="1"/>
  <c r="N70" i="168"/>
  <c r="N83" i="168" s="1"/>
  <c r="L90" i="168" s="1"/>
  <c r="N87" i="321"/>
  <c r="N89" i="321" s="1"/>
  <c r="D277" i="5" s="1"/>
  <c r="N87" i="343"/>
  <c r="N89" i="343" s="1"/>
  <c r="D296" i="5" s="1"/>
  <c r="N86" i="130"/>
  <c r="N88" i="130" s="1"/>
  <c r="D121" i="5" s="1"/>
  <c r="L83" i="284"/>
  <c r="N69" i="179"/>
  <c r="N82" i="179" s="1"/>
  <c r="N69" i="177"/>
  <c r="N82" i="177" s="1"/>
  <c r="L89" i="177" s="1"/>
  <c r="N70" i="268"/>
  <c r="N83" i="268" s="1"/>
  <c r="L90" i="268" s="1"/>
  <c r="L83" i="142"/>
  <c r="L84" i="142"/>
  <c r="L85" i="142"/>
  <c r="L84" i="262"/>
  <c r="L85" i="262"/>
  <c r="L86" i="262"/>
  <c r="L83" i="24"/>
  <c r="N86" i="24" s="1"/>
  <c r="N88" i="24" s="1"/>
  <c r="D16" i="5" s="1"/>
  <c r="L86" i="232"/>
  <c r="L85" i="147"/>
  <c r="L85" i="138"/>
  <c r="L86" i="251"/>
  <c r="L85" i="215"/>
  <c r="N79" i="314"/>
  <c r="L85" i="314" s="1"/>
  <c r="N79" i="318"/>
  <c r="N79" i="311"/>
  <c r="L84" i="311" s="1"/>
  <c r="N79" i="315"/>
  <c r="L84" i="315" s="1"/>
  <c r="N79" i="319"/>
  <c r="L84" i="319" s="1"/>
  <c r="N77" i="287"/>
  <c r="L82" i="287" s="1"/>
  <c r="L86" i="240"/>
  <c r="L85" i="135"/>
  <c r="L82" i="298"/>
  <c r="N85" i="298" s="1"/>
  <c r="N87" i="298" s="1"/>
  <c r="D254" i="5" s="1"/>
  <c r="L84" i="251"/>
  <c r="L85" i="27"/>
  <c r="N66" i="294"/>
  <c r="N79" i="294" s="1"/>
  <c r="L86"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N86" i="59" s="1"/>
  <c r="N88" i="59" s="1"/>
  <c r="D50" i="5" s="1"/>
  <c r="L83" i="107"/>
  <c r="L85" i="33"/>
  <c r="N86" i="33" s="1"/>
  <c r="N88" i="33" s="1"/>
  <c r="D25" i="5" s="1"/>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4" i="297"/>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7" i="365"/>
  <c r="N89" i="365" s="1"/>
  <c r="D315"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N86" i="41" s="1"/>
  <c r="N88" i="41" s="1"/>
  <c r="D32" i="5" s="1"/>
  <c r="L84" i="345"/>
  <c r="L86" i="345"/>
  <c r="L85" i="345"/>
  <c r="N85" i="304"/>
  <c r="N87" i="304" s="1"/>
  <c r="D260" i="5" s="1"/>
  <c r="N87" i="308"/>
  <c r="N89" i="308" s="1"/>
  <c r="D264" i="5" s="1"/>
  <c r="L89" i="248"/>
  <c r="L89" i="183"/>
  <c r="L81" i="229"/>
  <c r="L95" i="252"/>
  <c r="L83" i="69"/>
  <c r="N86" i="69" s="1"/>
  <c r="N88" i="69" s="1"/>
  <c r="D60" i="5" s="1"/>
  <c r="L87" i="181"/>
  <c r="L83" i="145"/>
  <c r="L84" i="193"/>
  <c r="L86" i="193"/>
  <c r="L82" i="229"/>
  <c r="L90" i="248"/>
  <c r="L94" i="252"/>
  <c r="N87" i="332"/>
  <c r="N89" i="332" s="1"/>
  <c r="D286" i="5" s="1"/>
  <c r="L85" i="44"/>
  <c r="L83" i="44"/>
  <c r="L84" i="44"/>
  <c r="L84" i="337"/>
  <c r="L86" i="337"/>
  <c r="L85" i="337"/>
  <c r="L90" i="280"/>
  <c r="L88" i="280"/>
  <c r="L89" i="280"/>
  <c r="L84" i="287"/>
  <c r="L83" i="287"/>
  <c r="L86" i="318"/>
  <c r="L84" i="318"/>
  <c r="L84" i="285"/>
  <c r="L82" i="285"/>
  <c r="L83" i="285"/>
  <c r="L85" i="48"/>
  <c r="L87" i="48"/>
  <c r="L86" i="48"/>
  <c r="L85" i="66"/>
  <c r="L84" i="66"/>
  <c r="L83" i="66"/>
  <c r="L84" i="71"/>
  <c r="L83" i="71"/>
  <c r="L85" i="71"/>
  <c r="L85" i="54"/>
  <c r="L83" i="54"/>
  <c r="L84" i="54"/>
  <c r="L86"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38"/>
  <c r="N88" i="38" s="1"/>
  <c r="D29" i="5" s="1"/>
  <c r="N86" i="15"/>
  <c r="N88" i="15" s="1"/>
  <c r="D7" i="5" s="1"/>
  <c r="L83" i="12"/>
  <c r="L84" i="12"/>
  <c r="L86" i="239" l="1"/>
  <c r="L84" i="239"/>
  <c r="L87" i="174"/>
  <c r="L88" i="174"/>
  <c r="N86" i="135"/>
  <c r="N88" i="135" s="1"/>
  <c r="D126" i="5" s="1"/>
  <c r="N86" i="215"/>
  <c r="N88" i="215" s="1"/>
  <c r="D177" i="5" s="1"/>
  <c r="L89" i="189"/>
  <c r="N90" i="189" s="1"/>
  <c r="N92" i="189" s="1"/>
  <c r="D169" i="5" s="1"/>
  <c r="N87" i="256"/>
  <c r="N89" i="256" s="1"/>
  <c r="D215" i="5" s="1"/>
  <c r="N87" i="240"/>
  <c r="N89" i="240" s="1"/>
  <c r="D200" i="5" s="1"/>
  <c r="N88" i="275"/>
  <c r="N90" i="275" s="1"/>
  <c r="D233" i="5" s="1"/>
  <c r="L87" i="189"/>
  <c r="N86" i="43"/>
  <c r="N88" i="43" s="1"/>
  <c r="D34" i="5" s="1"/>
  <c r="N87" i="241"/>
  <c r="N89" i="241" s="1"/>
  <c r="D201" i="5" s="1"/>
  <c r="N86" i="105"/>
  <c r="N88" i="105" s="1"/>
  <c r="D95" i="5" s="1"/>
  <c r="N87" i="342"/>
  <c r="N89" i="342" s="1"/>
  <c r="D295" i="5" s="1"/>
  <c r="N86" i="92"/>
  <c r="N88" i="92" s="1"/>
  <c r="D83" i="5" s="1"/>
  <c r="N86" i="100"/>
  <c r="N88" i="100" s="1"/>
  <c r="D90" i="5" s="1"/>
  <c r="N86" i="138"/>
  <c r="N88" i="138" s="1"/>
  <c r="D129" i="5" s="1"/>
  <c r="N86" i="27"/>
  <c r="N88" i="27" s="1"/>
  <c r="D19" i="5" s="1"/>
  <c r="N85" i="325"/>
  <c r="N87" i="325" s="1"/>
  <c r="D280" i="5" s="1"/>
  <c r="L83" i="60"/>
  <c r="L88" i="157"/>
  <c r="L88" i="268"/>
  <c r="L86" i="315"/>
  <c r="L85" i="315"/>
  <c r="N86" i="140"/>
  <c r="N88" i="140" s="1"/>
  <c r="D132" i="5" s="1"/>
  <c r="N85" i="302"/>
  <c r="N87" i="302" s="1"/>
  <c r="L85" i="294"/>
  <c r="N91" i="249"/>
  <c r="N93" i="249" s="1"/>
  <c r="D209" i="5" s="1"/>
  <c r="N85" i="75"/>
  <c r="N87" i="75" s="1"/>
  <c r="D66" i="5" s="1"/>
  <c r="L84" i="294"/>
  <c r="N85" i="284"/>
  <c r="N87" i="284" s="1"/>
  <c r="D241" i="5" s="1"/>
  <c r="N86" i="34"/>
  <c r="N88" i="34" s="1"/>
  <c r="D26" i="5" s="1"/>
  <c r="N86" i="103"/>
  <c r="N88" i="103" s="1"/>
  <c r="D93" i="5" s="1"/>
  <c r="N87" i="254"/>
  <c r="N89" i="254" s="1"/>
  <c r="D214" i="5" s="1"/>
  <c r="L89" i="268"/>
  <c r="N86" i="53"/>
  <c r="N88" i="53" s="1"/>
  <c r="D45" i="5" s="1"/>
  <c r="N87" i="262"/>
  <c r="N89" i="262" s="1"/>
  <c r="D221" i="5" s="1"/>
  <c r="N88" i="232"/>
  <c r="N90" i="232" s="1"/>
  <c r="D192" i="5" s="1"/>
  <c r="L86" i="319"/>
  <c r="L84" i="317"/>
  <c r="L84" i="314"/>
  <c r="L89" i="157"/>
  <c r="L85" i="319"/>
  <c r="L85" i="317"/>
  <c r="N87" i="346"/>
  <c r="N89" i="346" s="1"/>
  <c r="D299" i="5" s="1"/>
  <c r="N82" i="227"/>
  <c r="N84" i="227" s="1"/>
  <c r="D188" i="5" s="1"/>
  <c r="N90" i="217"/>
  <c r="N92" i="217" s="1"/>
  <c r="D179" i="5" s="1"/>
  <c r="N86" i="88"/>
  <c r="N88" i="88" s="1"/>
  <c r="D79" i="5" s="1"/>
  <c r="N86" i="80"/>
  <c r="N88" i="80" s="1"/>
  <c r="D71" i="5" s="1"/>
  <c r="N87" i="238"/>
  <c r="N89" i="238" s="1"/>
  <c r="D198" i="5" s="1"/>
  <c r="N86" i="149"/>
  <c r="N88" i="149" s="1"/>
  <c r="D135" i="5" s="1"/>
  <c r="N87" i="251"/>
  <c r="N89" i="251" s="1"/>
  <c r="D211" i="5" s="1"/>
  <c r="N86" i="142"/>
  <c r="N88" i="142" s="1"/>
  <c r="D134" i="5" s="1"/>
  <c r="N86" i="147"/>
  <c r="N88" i="147" s="1"/>
  <c r="D137" i="5" s="1"/>
  <c r="L86" i="311"/>
  <c r="L88" i="177"/>
  <c r="N86" i="99"/>
  <c r="N88" i="99" s="1"/>
  <c r="D89" i="5" s="1"/>
  <c r="N87" i="235"/>
  <c r="N89" i="235" s="1"/>
  <c r="D195" i="5" s="1"/>
  <c r="N87" i="264"/>
  <c r="N89" i="264" s="1"/>
  <c r="D223" i="5" s="1"/>
  <c r="N86" i="213"/>
  <c r="N88" i="213" s="1"/>
  <c r="D175" i="5" s="1"/>
  <c r="N86" i="96"/>
  <c r="N88" i="96" s="1"/>
  <c r="D86" i="5" s="1"/>
  <c r="L85" i="311"/>
  <c r="L87" i="177"/>
  <c r="N86" i="209"/>
  <c r="N88" i="209" s="1"/>
  <c r="D131" i="5" s="1"/>
  <c r="N86" i="83"/>
  <c r="N88" i="83" s="1"/>
  <c r="D74" i="5" s="1"/>
  <c r="N86" i="231"/>
  <c r="N88" i="231" s="1"/>
  <c r="D191" i="5" s="1"/>
  <c r="N88" i="274"/>
  <c r="N90" i="274" s="1"/>
  <c r="D232" i="5" s="1"/>
  <c r="N86" i="9"/>
  <c r="N88" i="9" s="1"/>
  <c r="D4" i="5" s="1"/>
  <c r="N87" i="295"/>
  <c r="N89" i="295" s="1"/>
  <c r="D251" i="5" s="1"/>
  <c r="N86" i="29"/>
  <c r="N88" i="29" s="1"/>
  <c r="D21"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D160" i="5"/>
  <c r="N86" i="12"/>
  <c r="N88" i="12" s="1"/>
  <c r="D5" i="5" s="1"/>
  <c r="N87" i="315" l="1"/>
  <c r="N89" i="315" s="1"/>
  <c r="D271" i="5" s="1"/>
  <c r="N87" i="317"/>
  <c r="N89" i="317" s="1"/>
  <c r="D273" i="5" s="1"/>
  <c r="N91" i="158"/>
  <c r="N93" i="158" s="1"/>
  <c r="D146" i="5" s="1"/>
  <c r="N91" i="157"/>
  <c r="N93" i="157" s="1"/>
  <c r="D145" i="5" s="1"/>
  <c r="N82" i="228"/>
  <c r="N84" i="228" s="1"/>
  <c r="D189" i="5" s="1"/>
  <c r="N86" i="60"/>
  <c r="N88" i="60" s="1"/>
  <c r="D51" i="5" s="1"/>
  <c r="N87" i="319"/>
  <c r="N89" i="319" s="1"/>
  <c r="D275" i="5" s="1"/>
  <c r="N91" i="268"/>
  <c r="N93" i="268" s="1"/>
  <c r="D227" i="5" s="1"/>
  <c r="N87" i="294"/>
  <c r="N89" i="294" s="1"/>
  <c r="D250" i="5" s="1"/>
  <c r="N90" i="177"/>
  <c r="N92" i="177" s="1"/>
  <c r="N87" i="311"/>
  <c r="N89" i="311" s="1"/>
  <c r="D267" i="5" s="1"/>
  <c r="N90" i="172"/>
  <c r="N92" i="172" s="1"/>
  <c r="D153"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<sst xmlns="http://schemas.openxmlformats.org/spreadsheetml/2006/main" count="38555" uniqueCount="2343">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</sst>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rgb="FFFFFF00"/>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170" fontId="14" fillId="30" borderId="60" xfId="0" applyNumberFormat="1" applyFont="1" applyFill="1" applyBorder="1"/>
    <xf numFmtId="1" fontId="14" fillId="29" borderId="60" xfId="8" applyNumberFormat="1" applyFont="1" applyFill="1" applyBorder="1" applyAlignment="1">
      <alignment horizontal="center"/>
    </xf>
    <xf numFmtId="170" fontId="14" fillId="29" borderId="60" xfId="9" applyNumberFormat="1" applyFont="1" applyFill="1" applyBorder="1"/>
    <xf numFmtId="4" fontId="14" fillId="29" borderId="77" xfId="7" applyNumberFormat="1" applyFont="1" applyFill="1" applyBorder="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30" borderId="25" xfId="0" applyFont="1" applyFill="1" applyBorder="1" applyAlignment="1"/>
    <xf numFmtId="0" fontId="14" fillId="30" borderId="26" xfId="0" applyFont="1" applyFill="1" applyBorder="1" applyAlignment="1"/>
    <xf numFmtId="2" fontId="14" fillId="30"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MAGDALENA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3"/>
      <c r="B32" s="663"/>
      <c r="C32" s="663"/>
      <c r="D32" s="663"/>
      <c r="E32" s="663"/>
      <c r="F32" s="663"/>
      <c r="G32" s="663"/>
      <c r="H32" s="663"/>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3"/>
      <c r="B33" s="663"/>
      <c r="C33" s="663"/>
      <c r="D33" s="663"/>
      <c r="E33" s="663"/>
      <c r="F33" s="663"/>
      <c r="G33" s="663"/>
      <c r="H33" s="663"/>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3"/>
      <c r="B34" s="663"/>
      <c r="C34" s="663"/>
      <c r="D34" s="663"/>
      <c r="E34" s="663"/>
      <c r="F34" s="663"/>
      <c r="G34" s="663"/>
      <c r="H34" s="663"/>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3"/>
      <c r="B35" s="663"/>
      <c r="C35" s="663"/>
      <c r="D35" s="663"/>
      <c r="E35" s="663"/>
      <c r="F35" s="663"/>
      <c r="G35" s="663"/>
      <c r="H35" s="663"/>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3"/>
      <c r="B36" s="663"/>
      <c r="C36" s="663"/>
      <c r="D36" s="663"/>
      <c r="E36" s="663"/>
      <c r="F36" s="663"/>
      <c r="G36" s="663"/>
      <c r="H36" s="663"/>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3"/>
      <c r="B37" s="663"/>
      <c r="C37" s="663"/>
      <c r="D37" s="663"/>
      <c r="E37" s="663"/>
      <c r="F37" s="663"/>
      <c r="G37" s="663"/>
      <c r="H37" s="663"/>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3"/>
      <c r="B38" s="663"/>
      <c r="C38" s="663"/>
      <c r="D38" s="663"/>
      <c r="E38" s="663"/>
      <c r="F38" s="663"/>
      <c r="G38" s="663"/>
      <c r="H38" s="663"/>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4" t="s">
        <v>1933</v>
      </c>
      <c r="B1" s="665"/>
      <c r="C1" s="665"/>
      <c r="D1" s="666"/>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3319274.2936877548</v>
      </c>
      <c r="G3" t="s">
        <v>1064</v>
      </c>
      <c r="J3" s="1"/>
    </row>
    <row r="4" spans="1:10" ht="54" thickTop="1" thickBot="1">
      <c r="A4" s="137" t="s">
        <v>1069</v>
      </c>
      <c r="B4" s="138" t="s">
        <v>1253</v>
      </c>
      <c r="C4" s="136" t="s">
        <v>1068</v>
      </c>
      <c r="D4" s="183">
        <f>VLOOKUP('200.2'!A88,'200.2'!A37:N108,14,FALSE)</f>
        <v>289849.6030348803</v>
      </c>
      <c r="J4" s="1"/>
    </row>
    <row r="5" spans="1:10" ht="54" thickTop="1" thickBot="1">
      <c r="A5" s="137" t="s">
        <v>1070</v>
      </c>
      <c r="B5" s="138" t="s">
        <v>1254</v>
      </c>
      <c r="C5" s="139" t="s">
        <v>1071</v>
      </c>
      <c r="D5" s="183">
        <f>VLOOKUP('201.1'!A88,'201.1'!A38:N109,14,FALSE)</f>
        <v>180510.60133074847</v>
      </c>
    </row>
    <row r="6" spans="1:10" ht="54" thickTop="1" thickBot="1">
      <c r="A6" s="137" t="s">
        <v>1072</v>
      </c>
      <c r="B6" s="138" t="s">
        <v>1255</v>
      </c>
      <c r="C6" s="139" t="s">
        <v>1071</v>
      </c>
      <c r="D6" s="183">
        <f>VLOOKUP('201.2'!A88,'201.2'!A39:N110,14,FALSE)</f>
        <v>188520.51935006457</v>
      </c>
    </row>
    <row r="7" spans="1:10" ht="70.5" customHeight="1" thickTop="1" thickBot="1">
      <c r="A7" s="137" t="s">
        <v>1073</v>
      </c>
      <c r="B7" s="138" t="s">
        <v>1256</v>
      </c>
      <c r="C7" s="139" t="s">
        <v>1071</v>
      </c>
      <c r="D7" s="183">
        <f>VLOOKUP('201.3'!A88,'201.3'!A40:N111,14,FALSE)</f>
        <v>43724.04940279857</v>
      </c>
    </row>
    <row r="8" spans="1:10" ht="54" thickTop="1" thickBot="1">
      <c r="A8" s="137" t="s">
        <v>1074</v>
      </c>
      <c r="B8" s="138" t="s">
        <v>1257</v>
      </c>
      <c r="C8" s="139" t="s">
        <v>1071</v>
      </c>
      <c r="D8" s="184">
        <f>VLOOKUP('201.4'!A88,'201.4'!A41:N112,14,FALSE)</f>
        <v>63185.402713187017</v>
      </c>
    </row>
    <row r="9" spans="1:10" ht="54" thickTop="1" thickBot="1">
      <c r="A9" s="137" t="s">
        <v>1075</v>
      </c>
      <c r="B9" s="138" t="s">
        <v>1254</v>
      </c>
      <c r="C9" s="139" t="s">
        <v>1929</v>
      </c>
      <c r="D9" s="184">
        <f>VLOOKUP('201.5'!A88,'201.5'!A42:N113,14,FALSE)</f>
        <v>180510.60133074847</v>
      </c>
    </row>
    <row r="10" spans="1:10" ht="54" thickTop="1" thickBot="1">
      <c r="A10" s="137" t="s">
        <v>1076</v>
      </c>
      <c r="B10" s="138" t="s">
        <v>1255</v>
      </c>
      <c r="C10" s="139" t="s">
        <v>1929</v>
      </c>
      <c r="D10" s="184">
        <f>VLOOKUP('201.6'!A88,'201.6'!A43:N114,14,FALSE)</f>
        <v>188520.51935006457</v>
      </c>
    </row>
    <row r="11" spans="1:10" ht="54" thickTop="1" thickBot="1">
      <c r="A11" s="137" t="s">
        <v>1077</v>
      </c>
      <c r="B11" s="138" t="s">
        <v>1255</v>
      </c>
      <c r="C11" s="139" t="s">
        <v>388</v>
      </c>
      <c r="D11" s="184">
        <f>VLOOKUP('201.7'!A88,'201.7'!A44:N115,14,FALSE)</f>
        <v>185777.18141459714</v>
      </c>
    </row>
    <row r="12" spans="1:10" ht="54" thickTop="1" thickBot="1">
      <c r="A12" s="137" t="s">
        <v>1078</v>
      </c>
      <c r="B12" s="138" t="s">
        <v>1258</v>
      </c>
      <c r="C12" s="139" t="s">
        <v>233</v>
      </c>
      <c r="D12" s="184">
        <f>VLOOKUP('201.8'!A88,'201.8'!A45:N116,14,FALSE)</f>
        <v>18383.245296892921</v>
      </c>
    </row>
    <row r="13" spans="1:10" ht="54" thickTop="1" thickBot="1">
      <c r="A13" s="137" t="s">
        <v>1079</v>
      </c>
      <c r="B13" s="138" t="s">
        <v>1259</v>
      </c>
      <c r="C13" s="139" t="s">
        <v>233</v>
      </c>
      <c r="D13" s="184">
        <f>VLOOKUP('201.9'!A88,'201.9'!A46:N117,14,FALSE)</f>
        <v>18045.975967802013</v>
      </c>
    </row>
    <row r="14" spans="1:10" ht="54" thickTop="1" thickBot="1">
      <c r="A14" s="137" t="s">
        <v>1080</v>
      </c>
      <c r="B14" s="138" t="s">
        <v>1260</v>
      </c>
      <c r="C14" s="139" t="s">
        <v>144</v>
      </c>
      <c r="D14" s="184">
        <f>VLOOKUP('201.10'!A88,'201.10'!A47:N118,14,FALSE)</f>
        <v>6913.0770469984309</v>
      </c>
    </row>
    <row r="15" spans="1:10" ht="54" thickTop="1" thickBot="1">
      <c r="A15" s="137" t="s">
        <v>1081</v>
      </c>
      <c r="B15" s="138" t="s">
        <v>1261</v>
      </c>
      <c r="C15" s="139" t="s">
        <v>1082</v>
      </c>
      <c r="D15" s="184">
        <f>VLOOKUP('201.11'!A88,'201.11'!A48:N119,14,FALSE)</f>
        <v>1412.525998270165</v>
      </c>
    </row>
    <row r="16" spans="1:10" ht="54" thickTop="1" thickBot="1">
      <c r="A16" s="137" t="s">
        <v>1083</v>
      </c>
      <c r="B16" s="138" t="s">
        <v>1262</v>
      </c>
      <c r="C16" s="139" t="s">
        <v>1929</v>
      </c>
      <c r="D16" s="184">
        <f>VLOOKUP('201.12'!A88,'201.12'!A49:N120,14,FALSE)</f>
        <v>125890.46777658162</v>
      </c>
    </row>
    <row r="17" spans="1:4" ht="67.2" thickTop="1" thickBot="1">
      <c r="A17" s="140" t="s">
        <v>1084</v>
      </c>
      <c r="B17" s="141" t="s">
        <v>1263</v>
      </c>
      <c r="C17" s="139" t="s">
        <v>1929</v>
      </c>
      <c r="D17" s="184">
        <f>VLOOKUP('201.13'!A88,'201.13'!A50:N121,14,FALSE)</f>
        <v>108736.52864588557</v>
      </c>
    </row>
    <row r="18" spans="1:4" ht="54" thickTop="1" thickBot="1">
      <c r="A18" s="137" t="s">
        <v>1085</v>
      </c>
      <c r="B18" s="138" t="s">
        <v>1264</v>
      </c>
      <c r="C18" s="139" t="s">
        <v>144</v>
      </c>
      <c r="D18" s="184">
        <f>VLOOKUP('201.14'!A88,'201.14'!A51:N122,14,FALSE)</f>
        <v>41229.221788328861</v>
      </c>
    </row>
    <row r="19" spans="1:4" ht="54" thickTop="1" thickBot="1">
      <c r="A19" s="137" t="s">
        <v>1086</v>
      </c>
      <c r="B19" s="138" t="s">
        <v>1265</v>
      </c>
      <c r="C19" s="139" t="s">
        <v>144</v>
      </c>
      <c r="D19" s="184">
        <f>VLOOKUP('201.15'!A88,'201.15'!A52:N123,14,FALSE)</f>
        <v>50751.860551455538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107046.11737260155</v>
      </c>
    </row>
    <row r="22" spans="1:4" ht="54" thickTop="1" thickBot="1">
      <c r="A22" s="137" t="s">
        <v>1089</v>
      </c>
      <c r="B22" s="138" t="s">
        <v>1268</v>
      </c>
      <c r="C22" s="139" t="s">
        <v>1929</v>
      </c>
      <c r="D22" s="184">
        <f>VLOOKUP('201.18'!A88,'201.18'!A55:N126,14,FALSE)</f>
        <v>107046.11737260155</v>
      </c>
    </row>
    <row r="23" spans="1:4" ht="54" thickTop="1" thickBot="1">
      <c r="A23" s="137" t="s">
        <v>1090</v>
      </c>
      <c r="B23" s="138" t="s">
        <v>1269</v>
      </c>
      <c r="C23" s="139" t="s">
        <v>144</v>
      </c>
      <c r="D23" s="184">
        <f>VLOOKUP('201.19'!A88,'201.19'!A56:N127,14,FALSE)</f>
        <v>6523.9488789878033</v>
      </c>
    </row>
    <row r="24" spans="1:4" ht="54" thickTop="1" thickBot="1">
      <c r="A24" s="137" t="s">
        <v>1091</v>
      </c>
      <c r="B24" s="138" t="s">
        <v>1270</v>
      </c>
      <c r="C24" s="139" t="s">
        <v>144</v>
      </c>
      <c r="D24" s="184">
        <f>VLOOKUP('201.20'!A88,'201.20'!A57:N128,14,FALSE)</f>
        <v>818.99639938581117</v>
      </c>
    </row>
    <row r="25" spans="1:4" ht="54" thickTop="1" thickBot="1">
      <c r="A25" s="137" t="s">
        <v>1092</v>
      </c>
      <c r="B25" s="138" t="s">
        <v>1271</v>
      </c>
      <c r="C25" s="139" t="s">
        <v>144</v>
      </c>
      <c r="D25" s="184">
        <f>VLOOKUP('201.21'!A88,'201.21'!A58:N129,14,FALSE)</f>
        <v>7792.6443056228036</v>
      </c>
    </row>
    <row r="26" spans="1:4" ht="54" thickTop="1" thickBot="1">
      <c r="A26" s="137" t="s">
        <v>1509</v>
      </c>
      <c r="B26" s="138" t="s">
        <v>1497</v>
      </c>
      <c r="C26" s="139" t="s">
        <v>1929</v>
      </c>
      <c r="D26" s="184">
        <f>VLOOKUP('203.1'!A88,'203.1'!A59:N130,14,FALSE)</f>
        <v>944001.64490632666</v>
      </c>
    </row>
    <row r="27" spans="1:4" ht="54" thickTop="1" thickBot="1">
      <c r="A27" s="137" t="s">
        <v>1510</v>
      </c>
      <c r="B27" s="138" t="s">
        <v>1501</v>
      </c>
      <c r="C27" s="139" t="s">
        <v>1929</v>
      </c>
      <c r="D27" s="184">
        <f>VLOOKUP('203.2'!A88,'203.2'!A60:N131,14,FALSE)</f>
        <v>1143455.5038829083</v>
      </c>
    </row>
    <row r="28" spans="1:4" ht="54" thickTop="1" thickBot="1">
      <c r="A28" s="137" t="s">
        <v>1511</v>
      </c>
      <c r="B28" s="138" t="s">
        <v>1502</v>
      </c>
      <c r="C28" s="139" t="s">
        <v>1929</v>
      </c>
      <c r="D28" s="184">
        <f>VLOOKUP('203.3'!A88,'203.3'!A61:N132,14,FALSE)</f>
        <v>1285922.5460090379</v>
      </c>
    </row>
    <row r="29" spans="1:4" ht="54" thickTop="1" thickBot="1">
      <c r="A29" s="137" t="s">
        <v>1512</v>
      </c>
      <c r="B29" s="138" t="s">
        <v>1503</v>
      </c>
      <c r="C29" s="139" t="s">
        <v>1929</v>
      </c>
      <c r="D29" s="184">
        <f>VLOOKUP('203.4'!A88,'203.4'!A62:N133,14,FALSE)</f>
        <v>590070.67448932957</v>
      </c>
    </row>
    <row r="30" spans="1:4" ht="54" thickTop="1" thickBot="1">
      <c r="A30" s="137" t="s">
        <v>1513</v>
      </c>
      <c r="B30" s="138" t="s">
        <v>1504</v>
      </c>
      <c r="C30" s="139" t="s">
        <v>1929</v>
      </c>
      <c r="D30" s="184">
        <f>VLOOKUP('203.5'!A88,'203.5'!A63:N134,14,FALSE)</f>
        <v>683389.01840421767</v>
      </c>
    </row>
    <row r="31" spans="1:4" ht="54" thickTop="1" thickBot="1">
      <c r="A31" s="137" t="s">
        <v>1514</v>
      </c>
      <c r="B31" s="138" t="s">
        <v>1505</v>
      </c>
      <c r="C31" s="139" t="s">
        <v>1929</v>
      </c>
      <c r="D31" s="184">
        <f>VLOOKUP('203.6'!A88,'203.6'!A64:N135,14,FALSE)</f>
        <v>742773.41907732852</v>
      </c>
    </row>
    <row r="32" spans="1:4" ht="54" thickTop="1" thickBot="1">
      <c r="A32" s="137" t="s">
        <v>1515</v>
      </c>
      <c r="B32" s="138" t="s">
        <v>1506</v>
      </c>
      <c r="C32" s="139" t="s">
        <v>1929</v>
      </c>
      <c r="D32" s="184">
        <f>VLOOKUP('203.7'!A88,'203.7'!A65:N136,14,FALSE)</f>
        <v>255944.93771392287</v>
      </c>
    </row>
    <row r="33" spans="1:4" ht="54" thickTop="1" thickBot="1">
      <c r="A33" s="137" t="s">
        <v>1516</v>
      </c>
      <c r="B33" s="138" t="s">
        <v>1955</v>
      </c>
      <c r="C33" s="139" t="s">
        <v>1929</v>
      </c>
      <c r="D33" s="184">
        <f>VLOOKUP('203.8'!A88,'203.8'!A66:N137,14,FALSE)</f>
        <v>390166.91055316327</v>
      </c>
    </row>
    <row r="34" spans="1:4" ht="54" thickTop="1" thickBot="1">
      <c r="A34" s="137" t="s">
        <v>1517</v>
      </c>
      <c r="B34" s="138" t="s">
        <v>1508</v>
      </c>
      <c r="C34" s="139" t="s">
        <v>1929</v>
      </c>
      <c r="D34" s="184">
        <f>VLOOKUP('203.9'!A88,'203.9'!A67:N138,14,FALSE)</f>
        <v>414167.33052337414</v>
      </c>
    </row>
    <row r="35" spans="1:4" ht="54" thickTop="1" thickBot="1">
      <c r="A35" s="137" t="s">
        <v>1518</v>
      </c>
      <c r="B35" s="138" t="s">
        <v>1498</v>
      </c>
      <c r="C35" s="139" t="s">
        <v>1929</v>
      </c>
      <c r="D35" s="184">
        <f>VLOOKUP('203.10'!A88,'203.10'!A68:N139,14,FALSE)</f>
        <v>199498.85603544218</v>
      </c>
    </row>
    <row r="36" spans="1:4" ht="54" thickTop="1" thickBot="1">
      <c r="A36" s="137" t="s">
        <v>1519</v>
      </c>
      <c r="B36" s="138" t="s">
        <v>1499</v>
      </c>
      <c r="C36" s="139" t="s">
        <v>1929</v>
      </c>
      <c r="D36" s="184">
        <f>VLOOKUP('203.11'!A88,'203.11'!A69:N140,14,FALSE)</f>
        <v>291983.37431139144</v>
      </c>
    </row>
    <row r="37" spans="1:4" ht="54" thickTop="1" thickBot="1">
      <c r="A37" s="137" t="s">
        <v>1520</v>
      </c>
      <c r="B37" s="225" t="s">
        <v>1500</v>
      </c>
      <c r="C37" s="139" t="s">
        <v>1929</v>
      </c>
      <c r="D37" s="184">
        <f>VLOOKUP('203.12'!A88,'203.12'!A70:N141,14,FALSE)</f>
        <v>304451.12494526722</v>
      </c>
    </row>
    <row r="38" spans="1:4" ht="54" thickTop="1" thickBot="1">
      <c r="A38" s="137" t="s">
        <v>1093</v>
      </c>
      <c r="B38" s="138" t="s">
        <v>1272</v>
      </c>
      <c r="C38" s="139" t="s">
        <v>388</v>
      </c>
      <c r="D38" s="184">
        <f>VLOOKUP('210.1.1'!A88,'210.1.1'!A71:N142,14,FALSE)</f>
        <v>13734.902339309865</v>
      </c>
    </row>
    <row r="39" spans="1:4" ht="54" thickTop="1" thickBot="1">
      <c r="A39" s="137" t="s">
        <v>1094</v>
      </c>
      <c r="B39" s="138" t="s">
        <v>1273</v>
      </c>
      <c r="C39" s="139" t="s">
        <v>388</v>
      </c>
      <c r="D39" s="184">
        <f>VLOOKUP('210.1.2'!A88,'210.1.2'!A72:N143,14,FALSE)</f>
        <v>4430.1103493098663</v>
      </c>
    </row>
    <row r="40" spans="1:4" ht="54" thickTop="1" thickBot="1">
      <c r="A40" s="137" t="s">
        <v>1095</v>
      </c>
      <c r="B40" s="138" t="s">
        <v>1274</v>
      </c>
      <c r="C40" s="139" t="s">
        <v>388</v>
      </c>
      <c r="D40" s="184">
        <f>VLOOKUP('210.2.1'!A90,'210.2.1'!A73:N144,14,FALSE)</f>
        <v>2897409.7049140721</v>
      </c>
    </row>
    <row r="41" spans="1:4" ht="54" thickTop="1" thickBot="1">
      <c r="A41" s="137" t="s">
        <v>1096</v>
      </c>
      <c r="B41" s="138" t="s">
        <v>1275</v>
      </c>
      <c r="C41" s="139" t="s">
        <v>388</v>
      </c>
      <c r="D41" s="184">
        <f>VLOOKUP('210.2.2'!A88,'210.2.2'!A74:N145,14,FALSE)</f>
        <v>13734.902339309865</v>
      </c>
    </row>
    <row r="42" spans="1:4" ht="54" thickTop="1" thickBot="1">
      <c r="A42" s="137" t="s">
        <v>1097</v>
      </c>
      <c r="B42" s="138" t="s">
        <v>1276</v>
      </c>
      <c r="C42" s="139" t="s">
        <v>388</v>
      </c>
      <c r="D42" s="184">
        <f>VLOOKUP('210.2.3'!A91,'210.2.3'!A91:N146,14,FALSE)</f>
        <v>2888104.9129240713</v>
      </c>
    </row>
    <row r="43" spans="1:4" ht="54" thickTop="1" thickBot="1">
      <c r="A43" s="137" t="s">
        <v>1098</v>
      </c>
      <c r="B43" s="138" t="s">
        <v>1277</v>
      </c>
      <c r="C43" s="139" t="s">
        <v>388</v>
      </c>
      <c r="D43" s="184">
        <f>VLOOKUP('210.2.4'!A88,'210.2.4'!A88:N147,14,FALSE)</f>
        <v>4430.1103493098663</v>
      </c>
    </row>
    <row r="44" spans="1:4" ht="54" thickTop="1" thickBot="1">
      <c r="A44" s="137" t="s">
        <v>1099</v>
      </c>
      <c r="B44" s="138" t="s">
        <v>1278</v>
      </c>
      <c r="C44" s="139" t="s">
        <v>388</v>
      </c>
      <c r="D44" s="184">
        <f>VLOOKUP('211.1'!A88,'211.1'!A88:N148,14,FALSE)</f>
        <v>10763.5428552864</v>
      </c>
    </row>
    <row r="45" spans="1:4" ht="54" thickTop="1" thickBot="1">
      <c r="A45" s="137" t="s">
        <v>1100</v>
      </c>
      <c r="B45" s="138" t="s">
        <v>1279</v>
      </c>
      <c r="C45" s="139" t="s">
        <v>388</v>
      </c>
      <c r="D45" s="184">
        <f>VLOOKUP('220.1'!A88,'220.1'!A88:N149,14,FALSE)</f>
        <v>15098.657390759476</v>
      </c>
    </row>
    <row r="46" spans="1:4" ht="54" thickTop="1" thickBot="1">
      <c r="A46" s="137" t="s">
        <v>1101</v>
      </c>
      <c r="B46" s="138" t="s">
        <v>1280</v>
      </c>
      <c r="C46" s="139" t="s">
        <v>388</v>
      </c>
      <c r="D46" s="184">
        <f>VLOOKUP('221.1'!A88,'221.1'!A88:N150,14,FALSE)</f>
        <v>9997.0527134493441</v>
      </c>
    </row>
    <row r="47" spans="1:4" ht="54" thickTop="1" thickBot="1">
      <c r="A47" s="137" t="s">
        <v>1102</v>
      </c>
      <c r="B47" s="138" t="s">
        <v>1281</v>
      </c>
      <c r="C47" s="139" t="s">
        <v>388</v>
      </c>
      <c r="D47" s="184">
        <f>VLOOKUP('221.2'!A88,'221.2'!A88:N151,14,FALSE)</f>
        <v>5759.1440384493435</v>
      </c>
    </row>
    <row r="48" spans="1:4" ht="67.2" thickTop="1" thickBot="1">
      <c r="A48" s="137" t="s">
        <v>1525</v>
      </c>
      <c r="B48" s="138" t="s">
        <v>1522</v>
      </c>
      <c r="C48" s="139" t="s">
        <v>233</v>
      </c>
      <c r="D48" s="184">
        <f>VLOOKUP('223.1'!A88,'223.1'!A88:N152,14,FALSE)</f>
        <v>10063.766061742437</v>
      </c>
    </row>
    <row r="49" spans="1:4" ht="54" thickTop="1" thickBot="1">
      <c r="A49" s="137" t="s">
        <v>1526</v>
      </c>
      <c r="B49" s="138" t="s">
        <v>1523</v>
      </c>
      <c r="C49" s="139" t="s">
        <v>233</v>
      </c>
      <c r="D49" s="184">
        <f>VLOOKUP('223.2'!A88,'223.2'!A88:N153,14,FALSE)</f>
        <v>15588.169361742437</v>
      </c>
    </row>
    <row r="50" spans="1:4" ht="54" thickTop="1" thickBot="1">
      <c r="A50" s="137" t="s">
        <v>1527</v>
      </c>
      <c r="B50" s="138" t="s">
        <v>1524</v>
      </c>
      <c r="C50" s="139" t="s">
        <v>388</v>
      </c>
      <c r="D50" s="184">
        <f>VLOOKUP('223.3.1'!A88,'223.3.1'!A88:N154,14,FALSE)</f>
        <v>54111</v>
      </c>
    </row>
    <row r="51" spans="1:4" ht="67.2" thickTop="1" thickBot="1">
      <c r="A51" s="137" t="s">
        <v>1528</v>
      </c>
      <c r="B51" s="138" t="s">
        <v>1530</v>
      </c>
      <c r="C51" s="139" t="s">
        <v>388</v>
      </c>
      <c r="D51" s="184">
        <f>VLOOKUP('223.3.2'!A88,'223.3.2'!A88:N155,14,FALSE)</f>
        <v>78117.990590036541</v>
      </c>
    </row>
    <row r="52" spans="1:4" ht="54" thickTop="1" thickBot="1">
      <c r="A52" s="137" t="s">
        <v>1529</v>
      </c>
      <c r="B52" s="138" t="s">
        <v>1531</v>
      </c>
      <c r="C52" s="139" t="s">
        <v>388</v>
      </c>
      <c r="D52" s="184">
        <f>VLOOKUP('223.3.3'!A88,'223.3.3'!A88:N156,14,FALSE)</f>
        <v>113246.67184003655</v>
      </c>
    </row>
    <row r="53" spans="1:4" ht="54" thickTop="1" thickBot="1">
      <c r="A53" s="143" t="s">
        <v>1103</v>
      </c>
      <c r="B53" s="144" t="s">
        <v>2062</v>
      </c>
      <c r="C53" s="139" t="s">
        <v>233</v>
      </c>
      <c r="D53" s="184">
        <f>VLOOKUP('230.1'!A88,'230.1'!A88:N157,14,FALSE)</f>
        <v>3305.7995727582211</v>
      </c>
    </row>
    <row r="54" spans="1:4" ht="54" thickTop="1" thickBot="1">
      <c r="A54" s="143" t="s">
        <v>1104</v>
      </c>
      <c r="B54" s="144" t="s">
        <v>1282</v>
      </c>
      <c r="C54" s="139" t="s">
        <v>233</v>
      </c>
      <c r="D54" s="184">
        <f>VLOOKUP('231.1'!A88,'231.1'!A88:N159,14,FALSE)</f>
        <v>11390.458961742439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13728.087761742441</v>
      </c>
    </row>
    <row r="57" spans="1:4" ht="54" thickTop="1" thickBot="1">
      <c r="A57" s="143" t="s">
        <v>1535</v>
      </c>
      <c r="B57" s="144" t="s">
        <v>1536</v>
      </c>
      <c r="C57" s="139" t="s">
        <v>233</v>
      </c>
      <c r="D57" s="184">
        <f>VLOOKUP('233.10'!A88,'233.10'!A88:N162,14,FALSE)</f>
        <v>26474.74766174244</v>
      </c>
    </row>
    <row r="58" spans="1:4" ht="54" thickTop="1" thickBot="1">
      <c r="A58" s="143" t="s">
        <v>1106</v>
      </c>
      <c r="B58" s="144" t="s">
        <v>1537</v>
      </c>
      <c r="C58" s="139" t="s">
        <v>233</v>
      </c>
      <c r="D58" s="184">
        <f>VLOOKUP('234.1'!A88,'234.1'!A88:N163,14,FALSE)</f>
        <v>1193.0696062126528</v>
      </c>
    </row>
    <row r="59" spans="1:4" ht="54" thickTop="1" thickBot="1">
      <c r="A59" s="143" t="s">
        <v>1540</v>
      </c>
      <c r="B59" s="144" t="s">
        <v>1541</v>
      </c>
      <c r="C59" s="139" t="s">
        <v>388</v>
      </c>
      <c r="D59" s="184">
        <f>VLOOKUP('235.1'!A88,'235.1'!A88:N164,14,FALSE)</f>
        <v>63339.990430046979</v>
      </c>
    </row>
    <row r="60" spans="1:4" ht="54" thickTop="1" thickBot="1">
      <c r="A60" s="145" t="s">
        <v>1542</v>
      </c>
      <c r="B60" s="144" t="s">
        <v>1543</v>
      </c>
      <c r="C60" s="139" t="s">
        <v>388</v>
      </c>
      <c r="D60" s="184">
        <f>VLOOKUP('235.10'!A88,'235.10'!A88:N165,14,FALSE)</f>
        <v>17579.990430046979</v>
      </c>
    </row>
    <row r="61" spans="1:4" ht="54" thickTop="1" thickBot="1">
      <c r="A61" s="145" t="s">
        <v>1544</v>
      </c>
      <c r="B61" s="144" t="s">
        <v>1545</v>
      </c>
      <c r="C61" s="139" t="s">
        <v>377</v>
      </c>
      <c r="D61" s="184">
        <f>VLOOKUP('235.11'!A88,'235.11'!A88:N166,14,FALSE)</f>
        <v>572</v>
      </c>
    </row>
    <row r="62" spans="1:4" ht="54" thickTop="1" thickBot="1">
      <c r="A62" s="145" t="s">
        <v>1546</v>
      </c>
      <c r="B62" s="144" t="s">
        <v>1957</v>
      </c>
      <c r="C62" s="139" t="s">
        <v>388</v>
      </c>
      <c r="D62" s="184">
        <f>VLOOKUP('236.1'!A88,'236.1'!A88:N167,14,FALSE)</f>
        <v>147207.67043004697</v>
      </c>
    </row>
    <row r="63" spans="1:4" ht="54" thickTop="1" thickBot="1">
      <c r="A63" s="145" t="s">
        <v>1549</v>
      </c>
      <c r="B63" s="144" t="s">
        <v>1958</v>
      </c>
      <c r="C63" s="139" t="s">
        <v>388</v>
      </c>
      <c r="D63" s="184">
        <f>VLOOKUP('236.10'!A87,'236.10'!A87:N168,14,FALSE)</f>
        <v>17579.990430046979</v>
      </c>
    </row>
    <row r="64" spans="1:4" ht="54" thickTop="1" thickBot="1">
      <c r="A64" s="145" t="s">
        <v>1550</v>
      </c>
      <c r="B64" s="146" t="s">
        <v>1551</v>
      </c>
      <c r="C64" s="180" t="s">
        <v>377</v>
      </c>
      <c r="D64" s="184">
        <f>VLOOKUP('236.11'!A88,'236.11'!A88:N169,14,FALSE)</f>
        <v>1620.346</v>
      </c>
    </row>
    <row r="65" spans="1:4" ht="54" thickTop="1" thickBot="1">
      <c r="A65" s="143" t="s">
        <v>1107</v>
      </c>
      <c r="B65" s="144" t="s">
        <v>1283</v>
      </c>
      <c r="C65" s="139" t="s">
        <v>233</v>
      </c>
      <c r="D65" s="184">
        <f>VLOOKUP('310.1'!A87,'310.1'!A87:N170,14,FALSE)</f>
        <v>1125.1545470296742</v>
      </c>
    </row>
    <row r="66" spans="1:4" ht="54" thickTop="1" thickBot="1">
      <c r="A66" s="143" t="s">
        <v>1108</v>
      </c>
      <c r="B66" s="144" t="s">
        <v>1284</v>
      </c>
      <c r="C66" s="139" t="s">
        <v>388</v>
      </c>
      <c r="D66" s="184">
        <f>VLOOKUP('311.1'!A87,'311.1'!A87:N171,14,FALSE)</f>
        <v>56366.532001147643</v>
      </c>
    </row>
    <row r="67" spans="1:4" ht="54" thickTop="1" thickBot="1">
      <c r="A67" s="143" t="s">
        <v>1109</v>
      </c>
      <c r="B67" s="144" t="s">
        <v>1285</v>
      </c>
      <c r="C67" s="139" t="s">
        <v>1082</v>
      </c>
      <c r="D67" s="184">
        <f>VLOOKUP('312.1'!A88,'312.1'!A88:N172,14,FALSE)</f>
        <v>4808.3230000000003</v>
      </c>
    </row>
    <row r="68" spans="1:4" ht="54" thickTop="1" thickBot="1">
      <c r="A68" s="143" t="s">
        <v>1110</v>
      </c>
      <c r="B68" s="144" t="s">
        <v>1286</v>
      </c>
      <c r="C68" s="139" t="s">
        <v>1082</v>
      </c>
      <c r="D68" s="184">
        <f>VLOOKUP('312.2'!A88,'312.2'!A88:N173,14,FALSE)</f>
        <v>4695.353000000001</v>
      </c>
    </row>
    <row r="69" spans="1:4" ht="54" thickTop="1" thickBot="1">
      <c r="A69" s="143" t="s">
        <v>1111</v>
      </c>
      <c r="B69" s="144" t="s">
        <v>1287</v>
      </c>
      <c r="C69" s="139" t="s">
        <v>1548</v>
      </c>
      <c r="D69" s="184">
        <f>VLOOKUP('312.3'!A87,'312.3'!A87:N174,14,FALSE)</f>
        <v>1755.32708</v>
      </c>
    </row>
    <row r="70" spans="1:4" ht="54" thickTop="1" thickBot="1">
      <c r="A70" s="143" t="s">
        <v>1112</v>
      </c>
      <c r="B70" s="144" t="s">
        <v>1288</v>
      </c>
      <c r="C70" s="139" t="s">
        <v>388</v>
      </c>
      <c r="D70" s="185">
        <f>VLOOKUP('312.4'!A88,'312.4'!A88:N175,14,FALSE)</f>
        <v>56359.155627062319</v>
      </c>
    </row>
    <row r="71" spans="1:4" ht="54" thickTop="1" thickBot="1">
      <c r="A71" s="143" t="s">
        <v>1113</v>
      </c>
      <c r="B71" s="144" t="s">
        <v>1553</v>
      </c>
      <c r="C71" s="139" t="s">
        <v>388</v>
      </c>
      <c r="D71" s="185">
        <f>VLOOKUP('320.1'!A88,'320.1'!A88:N176,14,FALSE)</f>
        <v>88118.618427062334</v>
      </c>
    </row>
    <row r="72" spans="1:4" ht="54" thickTop="1" thickBot="1">
      <c r="A72" s="143" t="s">
        <v>1114</v>
      </c>
      <c r="B72" s="144" t="s">
        <v>1554</v>
      </c>
      <c r="C72" s="139" t="s">
        <v>388</v>
      </c>
      <c r="D72" s="185">
        <f>VLOOKUP('320.2'!A88,'320.2'!A88:N177,14,FALSE)</f>
        <v>77626.929427062336</v>
      </c>
    </row>
    <row r="73" spans="1:4" ht="54" thickTop="1" thickBot="1">
      <c r="A73" s="143" t="s">
        <v>1557</v>
      </c>
      <c r="B73" s="144" t="s">
        <v>1558</v>
      </c>
      <c r="C73" s="139" t="s">
        <v>388</v>
      </c>
      <c r="D73" s="185">
        <f>VLOOKUP('320.3'!A88,'320.3'!A88:N178,14,FALSE)</f>
        <v>77550.30482706234</v>
      </c>
    </row>
    <row r="74" spans="1:4" ht="54" thickTop="1" thickBot="1">
      <c r="A74" s="143" t="s">
        <v>1559</v>
      </c>
      <c r="B74" s="144" t="s">
        <v>1560</v>
      </c>
      <c r="C74" s="139" t="s">
        <v>388</v>
      </c>
      <c r="D74" s="185">
        <f>VLOOKUP('320.4'!A88,'320.4'!A88:N179,14,FALSE)</f>
        <v>109348.24633189794</v>
      </c>
    </row>
    <row r="75" spans="1:4" ht="54" thickTop="1" thickBot="1">
      <c r="A75" s="143" t="s">
        <v>1561</v>
      </c>
      <c r="B75" s="144" t="s">
        <v>1562</v>
      </c>
      <c r="C75" s="139" t="s">
        <v>388</v>
      </c>
      <c r="D75" s="185">
        <f>VLOOKUP('320.5'!A88,'320.5'!A88:N180,14,FALSE)</f>
        <v>98856.557331897944</v>
      </c>
    </row>
    <row r="76" spans="1:4" ht="54" thickTop="1" thickBot="1">
      <c r="A76" s="143" t="s">
        <v>1563</v>
      </c>
      <c r="B76" s="144" t="s">
        <v>1564</v>
      </c>
      <c r="C76" s="139" t="s">
        <v>388</v>
      </c>
      <c r="D76" s="185">
        <f>VLOOKUP('320.6'!A88,'320.6'!A88:N181,14,FALSE)</f>
        <v>98779.932731897978</v>
      </c>
    </row>
    <row r="77" spans="1:4" ht="54" thickTop="1" thickBot="1">
      <c r="A77" s="143" t="s">
        <v>1115</v>
      </c>
      <c r="B77" s="144" t="s">
        <v>1565</v>
      </c>
      <c r="C77" s="139" t="s">
        <v>388</v>
      </c>
      <c r="D77" s="185">
        <f>VLOOKUP('330.1'!A88,'330.1'!A88:N182,14,FALSE)</f>
        <v>87687.769827062351</v>
      </c>
    </row>
    <row r="78" spans="1:4" ht="54" thickTop="1" thickBot="1">
      <c r="A78" s="145" t="s">
        <v>1116</v>
      </c>
      <c r="B78" s="144" t="s">
        <v>1566</v>
      </c>
      <c r="C78" s="139" t="s">
        <v>388</v>
      </c>
      <c r="D78" s="185">
        <f>VLOOKUP('330.2'!A88,'330.1'!A88:N183,14,FALSE)</f>
        <v>87687.769827062351</v>
      </c>
    </row>
    <row r="79" spans="1:4" ht="54" thickTop="1" thickBot="1">
      <c r="A79" s="145" t="s">
        <v>1567</v>
      </c>
      <c r="B79" s="146" t="s">
        <v>1568</v>
      </c>
      <c r="C79" s="139" t="s">
        <v>388</v>
      </c>
      <c r="D79" s="185">
        <f>VLOOKUP('330.3'!A88,'330.3'!A88:N184,14,FALSE)</f>
        <v>110413.63922706233</v>
      </c>
    </row>
    <row r="80" spans="1:4" ht="54" thickTop="1" thickBot="1">
      <c r="A80" s="145" t="s">
        <v>1569</v>
      </c>
      <c r="B80" s="146" t="s">
        <v>1570</v>
      </c>
      <c r="C80" s="139" t="s">
        <v>388</v>
      </c>
      <c r="D80" s="185">
        <f>VLOOKUP('330.4'!A88,'330.4'!A88:N185,14,FALSE)</f>
        <v>108917.39773189795</v>
      </c>
    </row>
    <row r="81" spans="1:4" ht="54" thickTop="1" thickBot="1">
      <c r="A81" s="145" t="s">
        <v>1571</v>
      </c>
      <c r="B81" s="146" t="s">
        <v>1572</v>
      </c>
      <c r="C81" s="139" t="s">
        <v>388</v>
      </c>
      <c r="D81" s="185">
        <f>VLOOKUP('330.5'!A88,'330.5'!A88:N186,14,FALSE)</f>
        <v>109223.28773189793</v>
      </c>
    </row>
    <row r="82" spans="1:4" ht="54" thickTop="1" thickBot="1">
      <c r="A82" s="145" t="s">
        <v>1573</v>
      </c>
      <c r="B82" s="146" t="s">
        <v>1574</v>
      </c>
      <c r="C82" s="139" t="s">
        <v>388</v>
      </c>
      <c r="D82" s="185">
        <f>VLOOKUP('330.6'!A88,'330.6'!A88:N187,14,FALSE)</f>
        <v>131643.26713189794</v>
      </c>
    </row>
    <row r="83" spans="1:4" ht="54" thickTop="1" thickBot="1">
      <c r="A83" s="143" t="s">
        <v>1117</v>
      </c>
      <c r="B83" s="144" t="s">
        <v>1575</v>
      </c>
      <c r="C83" s="139" t="s">
        <v>388</v>
      </c>
      <c r="D83" s="185">
        <f>VLOOKUP('340.1'!A88,'340.1'!A88:N188,14,FALSE)</f>
        <v>87155.502573926831</v>
      </c>
    </row>
    <row r="84" spans="1:4" ht="54" thickTop="1" thickBot="1">
      <c r="A84" s="143" t="s">
        <v>1118</v>
      </c>
      <c r="B84" s="144" t="s">
        <v>1576</v>
      </c>
      <c r="C84" s="139" t="s">
        <v>388</v>
      </c>
      <c r="D84" s="185">
        <f>VLOOKUP('340.2'!A88,'340.2'!A88:N190,14,FALSE)</f>
        <v>109007.30007392685</v>
      </c>
    </row>
    <row r="85" spans="1:4" ht="54" thickTop="1" thickBot="1">
      <c r="A85" s="143" t="s">
        <v>1119</v>
      </c>
      <c r="B85" s="144" t="s">
        <v>1577</v>
      </c>
      <c r="C85" s="139" t="s">
        <v>388</v>
      </c>
      <c r="D85" s="185">
        <f>VLOOKUP('340.3'!A88,'340.3'!A88:N191,14,FALSE)</f>
        <v>109007.30007392685</v>
      </c>
    </row>
    <row r="86" spans="1:4" ht="54" thickTop="1" thickBot="1">
      <c r="A86" s="143" t="s">
        <v>1578</v>
      </c>
      <c r="B86" s="144" t="s">
        <v>2127</v>
      </c>
      <c r="C86" s="139" t="s">
        <v>388</v>
      </c>
      <c r="D86" s="185">
        <f>VLOOKUP('350.1'!A88,'350.1'!A88:N192,14,FALSE)</f>
        <v>135441.4873826179</v>
      </c>
    </row>
    <row r="87" spans="1:4" ht="54" thickTop="1" thickBot="1">
      <c r="A87" s="203" t="s">
        <v>1579</v>
      </c>
      <c r="B87" s="144" t="s">
        <v>2128</v>
      </c>
      <c r="C87" s="139" t="s">
        <v>388</v>
      </c>
      <c r="D87" s="185">
        <f>VLOOKUP('350.2'!A88,'350.2'!A88:N193,14,FALSE)</f>
        <v>135747.37738261788</v>
      </c>
    </row>
    <row r="88" spans="1:4" ht="54" thickTop="1" thickBot="1">
      <c r="A88" s="145" t="s">
        <v>1580</v>
      </c>
      <c r="B88" s="146" t="s">
        <v>1581</v>
      </c>
      <c r="C88" s="139" t="s">
        <v>388</v>
      </c>
      <c r="D88" s="185">
        <f>VLOOKUP('350.3'!A88,'350.3'!A88:N194,14,FALSE)</f>
        <v>135441.4873826179</v>
      </c>
    </row>
    <row r="89" spans="1:4" ht="54" thickTop="1" thickBot="1">
      <c r="A89" s="143" t="s">
        <v>1582</v>
      </c>
      <c r="B89" s="144" t="s">
        <v>1583</v>
      </c>
      <c r="C89" s="139" t="s">
        <v>388</v>
      </c>
      <c r="D89" s="185">
        <f>VLOOKUP('350.4'!A88,'350.4'!A88:N195,14,FALSE)</f>
        <v>135747.37738261788</v>
      </c>
    </row>
    <row r="90" spans="1:4" ht="54" thickTop="1" thickBot="1">
      <c r="A90" s="145" t="s">
        <v>1584</v>
      </c>
      <c r="B90" s="146" t="s">
        <v>1585</v>
      </c>
      <c r="C90" s="139" t="s">
        <v>388</v>
      </c>
      <c r="D90" s="185">
        <f>VLOOKUP('350.10'!A88,'350.10'!A88:N196,14,FALSE)</f>
        <v>83961.487382617895</v>
      </c>
    </row>
    <row r="91" spans="1:4" ht="54" thickTop="1" thickBot="1">
      <c r="A91" s="145" t="s">
        <v>1586</v>
      </c>
      <c r="B91" s="146" t="s">
        <v>1587</v>
      </c>
      <c r="C91" s="139" t="s">
        <v>388</v>
      </c>
      <c r="D91" s="185">
        <f>VLOOKUP('350.11'!A88,'350.11'!A88:N197,14,FALSE)</f>
        <v>84267.377382617895</v>
      </c>
    </row>
    <row r="92" spans="1:4" ht="54" thickTop="1" thickBot="1">
      <c r="A92" s="145" t="s">
        <v>1588</v>
      </c>
      <c r="B92" s="146" t="s">
        <v>1589</v>
      </c>
      <c r="C92" s="139" t="s">
        <v>388</v>
      </c>
      <c r="D92" s="185">
        <f>VLOOKUP('350.12'!A88,'350.12'!A88:N198,14,FALSE)</f>
        <v>83961.487382617895</v>
      </c>
    </row>
    <row r="93" spans="1:4" ht="54" thickTop="1" thickBot="1">
      <c r="A93" s="145" t="s">
        <v>1590</v>
      </c>
      <c r="B93" s="146" t="s">
        <v>1591</v>
      </c>
      <c r="C93" s="139" t="s">
        <v>388</v>
      </c>
      <c r="D93" s="185">
        <f>VLOOKUP('350.13'!A88,'350.13'!A88:N199,14,FALSE)</f>
        <v>84267.377382617895</v>
      </c>
    </row>
    <row r="94" spans="1:4" ht="54" thickTop="1" thickBot="1">
      <c r="A94" s="143" t="s">
        <v>1592</v>
      </c>
      <c r="B94" s="144" t="s">
        <v>1593</v>
      </c>
      <c r="C94" s="139" t="s">
        <v>1082</v>
      </c>
      <c r="D94" s="185">
        <f>VLOOKUP('350.14'!A88,'350.14'!A88:N200,14,FALSE)</f>
        <v>572</v>
      </c>
    </row>
    <row r="95" spans="1:4" ht="54" thickTop="1" thickBot="1">
      <c r="A95" s="145" t="s">
        <v>1594</v>
      </c>
      <c r="B95" s="146" t="s">
        <v>1595</v>
      </c>
      <c r="C95" s="139" t="s">
        <v>388</v>
      </c>
      <c r="D95" s="185">
        <f>VLOOKUP('351.1'!A88,'351.1'!A88:N201,14,FALSE)</f>
        <v>135747.37738261788</v>
      </c>
    </row>
    <row r="96" spans="1:4" ht="54" thickTop="1" thickBot="1">
      <c r="A96" s="145" t="s">
        <v>1596</v>
      </c>
      <c r="B96" s="146" t="s">
        <v>1597</v>
      </c>
      <c r="C96" s="139" t="s">
        <v>388</v>
      </c>
      <c r="D96" s="185">
        <f>VLOOKUP('351.2'!A88,'351.2'!A88:N202,14,FALSE)</f>
        <v>135747.37738261788</v>
      </c>
    </row>
    <row r="97" spans="1:4" ht="54" thickTop="1" thickBot="1">
      <c r="A97" s="145" t="s">
        <v>1598</v>
      </c>
      <c r="B97" s="146" t="s">
        <v>1599</v>
      </c>
      <c r="C97" s="139" t="s">
        <v>388</v>
      </c>
      <c r="D97" s="185">
        <f>VLOOKUP('351.10'!A88,'351.10'!A88:N203,14,FALSE)</f>
        <v>84267.377382617895</v>
      </c>
    </row>
    <row r="98" spans="1:4" ht="54" thickTop="1" thickBot="1">
      <c r="A98" s="145" t="s">
        <v>1600</v>
      </c>
      <c r="B98" s="146" t="s">
        <v>1601</v>
      </c>
      <c r="C98" s="139" t="s">
        <v>388</v>
      </c>
      <c r="D98" s="185">
        <f>VLOOKUP('351.11'!A88,'351.11'!A88:N204,14,FALSE)</f>
        <v>84267.377382617895</v>
      </c>
    </row>
    <row r="99" spans="1:4" ht="54" thickTop="1" thickBot="1">
      <c r="A99" s="145" t="s">
        <v>1602</v>
      </c>
      <c r="B99" s="146" t="s">
        <v>1603</v>
      </c>
      <c r="C99" s="139" t="s">
        <v>1082</v>
      </c>
      <c r="D99" s="185">
        <f>VLOOKUP('351.12'!A88,'351.12'!A88:N205,14,FALSE)</f>
        <v>572</v>
      </c>
    </row>
    <row r="100" spans="1:4" ht="54" thickTop="1" thickBot="1">
      <c r="A100" s="145" t="s">
        <v>1606</v>
      </c>
      <c r="B100" s="146" t="s">
        <v>1604</v>
      </c>
      <c r="C100" s="139" t="s">
        <v>1082</v>
      </c>
      <c r="D100" s="185">
        <f>VLOOKUP('410.1'!A88,'410.1'!A88:N206,14,FALSE)</f>
        <v>2519.049</v>
      </c>
    </row>
    <row r="101" spans="1:4" ht="54" thickTop="1" thickBot="1">
      <c r="A101" s="145" t="s">
        <v>1607</v>
      </c>
      <c r="B101" s="146" t="s">
        <v>1605</v>
      </c>
      <c r="C101" s="139" t="s">
        <v>1082</v>
      </c>
      <c r="D101" s="185">
        <f>VLOOKUP('410.2'!A88,'410.2'!A88:N207,14,FALSE)</f>
        <v>2546.8559999999998</v>
      </c>
    </row>
    <row r="102" spans="1:4" ht="54" thickTop="1" thickBot="1">
      <c r="A102" s="145" t="s">
        <v>1609</v>
      </c>
      <c r="B102" s="146" t="s">
        <v>1608</v>
      </c>
      <c r="C102" s="139" t="s">
        <v>377</v>
      </c>
      <c r="D102" s="185">
        <f>VLOOKUP('410.3'!A88,'410.3'!A88:N208,14,FALSE)</f>
        <v>2587.1559999999999</v>
      </c>
    </row>
    <row r="103" spans="1:4" ht="54" thickTop="1" thickBot="1">
      <c r="A103" s="145" t="s">
        <v>1611</v>
      </c>
      <c r="B103" s="146" t="s">
        <v>1610</v>
      </c>
      <c r="C103" s="139" t="s">
        <v>1548</v>
      </c>
      <c r="D103" s="185">
        <f>VLOOKUP('411.1'!A88,'411.1'!A88:N209,14,FALSE)</f>
        <v>2511.8340000000003</v>
      </c>
    </row>
    <row r="104" spans="1:4" ht="54" thickTop="1" thickBot="1">
      <c r="A104" s="143" t="s">
        <v>1120</v>
      </c>
      <c r="B104" s="144" t="s">
        <v>2064</v>
      </c>
      <c r="C104" s="139" t="s">
        <v>1548</v>
      </c>
      <c r="D104" s="185">
        <f>VLOOKUP('411.2'!A88,'411.2'!A88:N210,14,FALSE)</f>
        <v>2118.779</v>
      </c>
    </row>
    <row r="105" spans="1:4" ht="54" thickTop="1" thickBot="1">
      <c r="A105" s="143" t="s">
        <v>1121</v>
      </c>
      <c r="B105" s="144" t="s">
        <v>2160</v>
      </c>
      <c r="C105" s="139" t="s">
        <v>1548</v>
      </c>
      <c r="D105" s="185">
        <f>VLOOKUP('411.3'!A88,'411.3'!A88:N211,14,FALSE)</f>
        <v>4508.6729999999998</v>
      </c>
    </row>
    <row r="106" spans="1:4" ht="54" thickTop="1" thickBot="1">
      <c r="A106" s="143" t="s">
        <v>1612</v>
      </c>
      <c r="B106" s="144" t="s">
        <v>2161</v>
      </c>
      <c r="C106" s="139" t="s">
        <v>1548</v>
      </c>
      <c r="D106" s="185">
        <f>VLOOKUP('411.4'!A88,'411.4'!A88:N212,14,FALSE)</f>
        <v>2212.8209999999999</v>
      </c>
    </row>
    <row r="107" spans="1:4" ht="54" thickTop="1" thickBot="1">
      <c r="A107" s="143" t="s">
        <v>1619</v>
      </c>
      <c r="B107" s="199" t="s">
        <v>1690</v>
      </c>
      <c r="C107" s="139" t="s">
        <v>1082</v>
      </c>
      <c r="D107" s="185">
        <f>VLOOKUP('413.1'!A88,'413.1'!A88:N213,14,FALSE)</f>
        <v>3460.7560000000003</v>
      </c>
    </row>
    <row r="108" spans="1:4" ht="54" thickTop="1" thickBot="1">
      <c r="A108" s="143" t="s">
        <v>1621</v>
      </c>
      <c r="B108" s="144" t="s">
        <v>1691</v>
      </c>
      <c r="C108" s="139" t="s">
        <v>1082</v>
      </c>
      <c r="D108" s="185">
        <f>VLOOKUP('413.2'!A88,'413.2'!A88:N214,14,FALSE)</f>
        <v>3595.9820000000004</v>
      </c>
    </row>
    <row r="109" spans="1:4" ht="54" thickTop="1" thickBot="1">
      <c r="A109" s="143" t="s">
        <v>1623</v>
      </c>
      <c r="B109" s="144" t="s">
        <v>1692</v>
      </c>
      <c r="C109" s="139" t="s">
        <v>1082</v>
      </c>
      <c r="D109" s="185">
        <f>VLOOKUP('413.3'!A88,'413.3'!A88:N215,14,FALSE)</f>
        <v>3762.3820000000005</v>
      </c>
    </row>
    <row r="110" spans="1:4" ht="54" thickTop="1" thickBot="1">
      <c r="A110" s="143" t="s">
        <v>1122</v>
      </c>
      <c r="B110" s="144" t="s">
        <v>1289</v>
      </c>
      <c r="C110" s="139" t="s">
        <v>1082</v>
      </c>
      <c r="D110" s="185">
        <f>VLOOKUP('414.1'!A88,'414.1'!A88:N216,14,FALSE)</f>
        <v>4150.7960000000003</v>
      </c>
    </row>
    <row r="111" spans="1:4" ht="54" thickTop="1" thickBot="1">
      <c r="A111" s="143" t="s">
        <v>1123</v>
      </c>
      <c r="B111" s="144" t="s">
        <v>2065</v>
      </c>
      <c r="C111" s="139" t="s">
        <v>1082</v>
      </c>
      <c r="D111" s="185">
        <f>VLOOKUP('414.2'!A88,'414.2'!A88:N217,14,FALSE)</f>
        <v>4109.3260000000009</v>
      </c>
    </row>
    <row r="112" spans="1:4" ht="54" thickTop="1" thickBot="1">
      <c r="A112" s="143" t="s">
        <v>1124</v>
      </c>
      <c r="B112" s="144" t="s">
        <v>2066</v>
      </c>
      <c r="C112" s="139" t="s">
        <v>1082</v>
      </c>
      <c r="D112" s="185">
        <f>VLOOKUP('414.3'!A88,'414.3'!A88:N218,14,FALSE)</f>
        <v>4109.3260000000009</v>
      </c>
    </row>
    <row r="113" spans="1:4" ht="54" thickTop="1" thickBot="1">
      <c r="A113" s="143" t="s">
        <v>1125</v>
      </c>
      <c r="B113" s="144" t="s">
        <v>1290</v>
      </c>
      <c r="C113" s="139" t="s">
        <v>1082</v>
      </c>
      <c r="D113" s="185">
        <f>VLOOKUP('414.4'!A88,'414.4'!A88:N219,14,FALSE)</f>
        <v>3539.8610000000003</v>
      </c>
    </row>
    <row r="114" spans="1:4" ht="54" thickTop="1" thickBot="1">
      <c r="A114" s="143" t="s">
        <v>1126</v>
      </c>
      <c r="B114" s="144" t="s">
        <v>1291</v>
      </c>
      <c r="C114" s="139" t="s">
        <v>1082</v>
      </c>
      <c r="D114" s="185">
        <f>VLOOKUP('414.5'!A88,'414.5'!A88:N220,14,FALSE)</f>
        <v>3380.4290000000001</v>
      </c>
    </row>
    <row r="115" spans="1:4" ht="54" thickTop="1" thickBot="1">
      <c r="A115" s="143" t="s">
        <v>1630</v>
      </c>
      <c r="B115" s="144" t="s">
        <v>2162</v>
      </c>
      <c r="C115" s="139" t="s">
        <v>1082</v>
      </c>
      <c r="D115" s="185">
        <f>VLOOKUP('414.6'!A88,'414.6'!A88:N221,14,FALSE)</f>
        <v>3354.3250000000003</v>
      </c>
    </row>
    <row r="116" spans="1:4" ht="54" thickTop="1" thickBot="1">
      <c r="A116" s="143" t="s">
        <v>1127</v>
      </c>
      <c r="B116" s="144" t="s">
        <v>2067</v>
      </c>
      <c r="C116" s="139" t="s">
        <v>1548</v>
      </c>
      <c r="D116" s="185">
        <f>VLOOKUP('415.1'!A88,'415.1'!A88:N222,14,FALSE)</f>
        <v>3984.2530000000006</v>
      </c>
    </row>
    <row r="117" spans="1:4" ht="54" thickTop="1" thickBot="1">
      <c r="A117" s="143" t="s">
        <v>1128</v>
      </c>
      <c r="B117" s="144" t="s">
        <v>2164</v>
      </c>
      <c r="C117" s="139" t="s">
        <v>233</v>
      </c>
      <c r="D117" s="185">
        <f>VLOOKUP('420.1'!A87,'420.1'!A87:N223,14,FALSE)</f>
        <v>2597.7703664356095</v>
      </c>
    </row>
    <row r="118" spans="1:4" ht="54" thickTop="1" thickBot="1">
      <c r="A118" s="143" t="s">
        <v>1129</v>
      </c>
      <c r="B118" s="144" t="s">
        <v>2163</v>
      </c>
      <c r="C118" s="148" t="s">
        <v>233</v>
      </c>
      <c r="D118" s="185">
        <f>VLOOKUP('420.2 '!A88,'420.2 '!A59:N107,14,FALSE)</f>
        <v>2669.2703664356095</v>
      </c>
    </row>
    <row r="119" spans="1:4" ht="54" thickTop="1" thickBot="1">
      <c r="A119" s="143" t="s">
        <v>1635</v>
      </c>
      <c r="B119" s="144" t="s">
        <v>1636</v>
      </c>
      <c r="C119" s="139" t="s">
        <v>233</v>
      </c>
      <c r="D119" s="185">
        <f>VLOOKUP('420.3'!A88,'420.3'!A88:N225,14,FALSE)</f>
        <v>4685.2817664356098</v>
      </c>
    </row>
    <row r="120" spans="1:4" ht="54" thickTop="1" thickBot="1">
      <c r="A120" s="143" t="s">
        <v>1130</v>
      </c>
      <c r="B120" s="144" t="s">
        <v>1292</v>
      </c>
      <c r="C120" s="139" t="s">
        <v>233</v>
      </c>
      <c r="D120" s="185">
        <f>VLOOKUP('421.1'!A88,'421.1'!A88:N226,14,FALSE)</f>
        <v>1565.6269164356095</v>
      </c>
    </row>
    <row r="121" spans="1:4" ht="54" thickTop="1" thickBot="1">
      <c r="A121" s="143" t="s">
        <v>1131</v>
      </c>
      <c r="B121" s="144" t="s">
        <v>1293</v>
      </c>
      <c r="C121" s="139" t="s">
        <v>233</v>
      </c>
      <c r="D121" s="185">
        <f>VLOOKUP('421.2'!A88,'421.2'!A88:N227,14,FALSE)</f>
        <v>1518.6338664356092</v>
      </c>
    </row>
    <row r="122" spans="1:4" ht="54" thickTop="1" thickBot="1">
      <c r="A122" s="143" t="s">
        <v>1132</v>
      </c>
      <c r="B122" s="144" t="s">
        <v>2068</v>
      </c>
      <c r="C122" s="139" t="s">
        <v>233</v>
      </c>
      <c r="D122" s="185">
        <f>VLOOKUP('421.3'!A88,'421.3'!A88:N228,14,FALSE)</f>
        <v>1824.8462664356096</v>
      </c>
    </row>
    <row r="123" spans="1:4" ht="54" thickTop="1" thickBot="1">
      <c r="A123" s="143" t="s">
        <v>1133</v>
      </c>
      <c r="B123" s="144" t="s">
        <v>2069</v>
      </c>
      <c r="C123" s="139" t="s">
        <v>233</v>
      </c>
      <c r="D123" s="185">
        <f>VLOOKUP('421.4'!A88,'421.4'!A88:N229,14,FALSE)</f>
        <v>1978.9879164356098</v>
      </c>
    </row>
    <row r="124" spans="1:4" ht="54" thickTop="1" thickBot="1">
      <c r="A124" s="143" t="s">
        <v>1640</v>
      </c>
      <c r="B124" s="146" t="s">
        <v>1641</v>
      </c>
      <c r="C124" s="139" t="s">
        <v>233</v>
      </c>
      <c r="D124" s="185">
        <f>VLOOKUP('430.1.1'!A87,'430.1.1'!A87:N230,14,FALSE)</f>
        <v>7340.4890453167673</v>
      </c>
    </row>
    <row r="125" spans="1:4" ht="54" thickTop="1" thickBot="1">
      <c r="A125" s="143" t="s">
        <v>1642</v>
      </c>
      <c r="B125" s="144" t="s">
        <v>1643</v>
      </c>
      <c r="C125" s="139" t="s">
        <v>233</v>
      </c>
      <c r="D125" s="185">
        <f>VLOOKUP('430.1.2'!A88,'430.1.2'!A88:N231,14,FALSE)</f>
        <v>6054.9647273167675</v>
      </c>
    </row>
    <row r="126" spans="1:4" ht="54" thickTop="1" thickBot="1">
      <c r="A126" s="143" t="s">
        <v>1644</v>
      </c>
      <c r="B126" s="144" t="s">
        <v>1693</v>
      </c>
      <c r="C126" s="139" t="s">
        <v>233</v>
      </c>
      <c r="D126" s="185">
        <f>VLOOKUP('430.2.1'!A88,'430.2.1'!A88:N232,14,FALSE)</f>
        <v>7340.4890453167673</v>
      </c>
    </row>
    <row r="127" spans="1:4" ht="54" thickTop="1" thickBot="1">
      <c r="A127" s="143" t="s">
        <v>1646</v>
      </c>
      <c r="B127" s="144" t="s">
        <v>1694</v>
      </c>
      <c r="C127" s="139" t="s">
        <v>233</v>
      </c>
      <c r="D127" s="185">
        <f>VLOOKUP('430.2.2'!A88,'430.2.2'!A88:N233,14,FALSE)</f>
        <v>6054.9647273167675</v>
      </c>
    </row>
    <row r="128" spans="1:4" ht="54" thickTop="1" thickBot="1">
      <c r="A128" s="143" t="s">
        <v>1647</v>
      </c>
      <c r="B128" s="144" t="s">
        <v>1695</v>
      </c>
      <c r="C128" s="139" t="s">
        <v>233</v>
      </c>
      <c r="D128" s="185">
        <f>VLOOKUP('431.1.1'!A88,'431.1.1'!A88:N234,14,FALSE)</f>
        <v>14362.860245824388</v>
      </c>
    </row>
    <row r="129" spans="1:4" ht="54" thickTop="1" thickBot="1">
      <c r="A129" s="143" t="s">
        <v>1649</v>
      </c>
      <c r="B129" s="144" t="s">
        <v>1696</v>
      </c>
      <c r="C129" s="139" t="s">
        <v>233</v>
      </c>
      <c r="D129" s="185">
        <f>VLOOKUP('431.1.2'!A88,'431.1.2'!A88:N235,14,FALSE)</f>
        <v>11467.969441824391</v>
      </c>
    </row>
    <row r="130" spans="1:4" ht="54" thickTop="1" thickBot="1">
      <c r="A130" s="143" t="s">
        <v>1652</v>
      </c>
      <c r="B130" s="144" t="s">
        <v>1697</v>
      </c>
      <c r="C130" s="139" t="s">
        <v>233</v>
      </c>
      <c r="D130" s="185">
        <f>VLOOKUP('431.2.1'!A88,'431.2.1'!A88:N236,14,FALSE)</f>
        <v>18700.418405824392</v>
      </c>
    </row>
    <row r="131" spans="1:4" ht="54" thickTop="1" thickBot="1">
      <c r="A131" s="143" t="s">
        <v>1653</v>
      </c>
      <c r="B131" s="144" t="s">
        <v>1698</v>
      </c>
      <c r="C131" s="139" t="s">
        <v>233</v>
      </c>
      <c r="D131" s="185">
        <f>VLOOKUP('431.2.2'!A88,'431.2.2'!A88:N237,14,FALSE)</f>
        <v>14782.518601824391</v>
      </c>
    </row>
    <row r="132" spans="1:4" ht="54" thickTop="1" thickBot="1">
      <c r="A132" s="143" t="s">
        <v>1134</v>
      </c>
      <c r="B132" s="144" t="s">
        <v>1294</v>
      </c>
      <c r="C132" s="139" t="s">
        <v>233</v>
      </c>
      <c r="D132" s="185">
        <f>VLOOKUP('432.1'!A88,'432.1'!A88:N238,14,FALSE)</f>
        <v>4851.2119348964279</v>
      </c>
    </row>
    <row r="133" spans="1:4" ht="54" thickTop="1" thickBot="1">
      <c r="A133" s="143" t="s">
        <v>1135</v>
      </c>
      <c r="B133" s="144" t="s">
        <v>2070</v>
      </c>
      <c r="C133" s="139" t="s">
        <v>233</v>
      </c>
      <c r="D133" s="185">
        <f>VLOOKUP('432.2'!A88,'432.2'!A88:N239,14,FALSE)</f>
        <v>4981.748184896428</v>
      </c>
    </row>
    <row r="134" spans="1:4" ht="54" thickTop="1" thickBot="1">
      <c r="A134" s="143" t="s">
        <v>1136</v>
      </c>
      <c r="B134" s="144" t="s">
        <v>2071</v>
      </c>
      <c r="C134" s="139" t="s">
        <v>233</v>
      </c>
      <c r="D134" s="185">
        <f>VLOOKUP('433.1'!A88,'433.1'!A88:N240,14,FALSE)</f>
        <v>4760.2519422111791</v>
      </c>
    </row>
    <row r="135" spans="1:4" ht="54" thickTop="1" thickBot="1">
      <c r="A135" s="143" t="s">
        <v>1137</v>
      </c>
      <c r="B135" s="144" t="s">
        <v>2072</v>
      </c>
      <c r="C135" s="139" t="s">
        <v>233</v>
      </c>
      <c r="D135" s="185">
        <f>VLOOKUP('433.2'!A88,'433.2'!A88:N241,14,FALSE)</f>
        <v>4414.2932544611785</v>
      </c>
    </row>
    <row r="136" spans="1:4" ht="54" thickTop="1" thickBot="1">
      <c r="A136" s="143" t="s">
        <v>1138</v>
      </c>
      <c r="B136" s="144" t="s">
        <v>2073</v>
      </c>
      <c r="C136" s="139" t="s">
        <v>233</v>
      </c>
      <c r="D136" s="185">
        <f>VLOOKUP('433.3'!A88,'433.3'!A88:N242,14,FALSE)</f>
        <v>5151.2548662111785</v>
      </c>
    </row>
    <row r="137" spans="1:4" ht="54" thickTop="1" thickBot="1">
      <c r="A137" s="143" t="s">
        <v>1139</v>
      </c>
      <c r="B137" s="144" t="s">
        <v>1295</v>
      </c>
      <c r="C137" s="139" t="s">
        <v>233</v>
      </c>
      <c r="D137" s="185">
        <f>VLOOKUP('433.4'!A88,'433.4'!A88:N243,14,FALSE)</f>
        <v>3337.4922467111778</v>
      </c>
    </row>
    <row r="138" spans="1:4" ht="54" thickTop="1" thickBot="1">
      <c r="A138" s="143" t="s">
        <v>1140</v>
      </c>
      <c r="B138" s="144" t="s">
        <v>2074</v>
      </c>
      <c r="C138" s="139" t="s">
        <v>233</v>
      </c>
      <c r="D138" s="185">
        <f>VLOOKUP('433.5'!A88,'433.5'!A88:N244,14,FALSE)</f>
        <v>8117.9354922111797</v>
      </c>
    </row>
    <row r="139" spans="1:4" ht="54" thickTop="1" thickBot="1">
      <c r="A139" s="143" t="s">
        <v>1141</v>
      </c>
      <c r="B139" s="144" t="s">
        <v>2075</v>
      </c>
      <c r="C139" s="139" t="s">
        <v>233</v>
      </c>
      <c r="D139" s="185">
        <f>VLOOKUP('433.6'!A88,'433.6'!A88:N245,14,FALSE)</f>
        <v>7653.1664634611789</v>
      </c>
    </row>
    <row r="140" spans="1:4" ht="54" thickTop="1" thickBot="1">
      <c r="A140" s="143" t="s">
        <v>1142</v>
      </c>
      <c r="B140" s="144" t="s">
        <v>2076</v>
      </c>
      <c r="C140" s="139" t="s">
        <v>233</v>
      </c>
      <c r="D140" s="185">
        <f>VLOOKUP('433.7'!A88,'433.7'!A88:N246,14,FALSE)</f>
        <v>9077.161786211178</v>
      </c>
    </row>
    <row r="141" spans="1:4" ht="54" thickTop="1" thickBot="1">
      <c r="A141" s="143" t="s">
        <v>1143</v>
      </c>
      <c r="B141" s="144" t="s">
        <v>1296</v>
      </c>
      <c r="C141" s="139" t="s">
        <v>233</v>
      </c>
      <c r="D141" s="185">
        <f>VLOOKUP('433.8'!A88,'433.8'!A88:N247,14,FALSE)</f>
        <v>5791.1840717111772</v>
      </c>
    </row>
    <row r="142" spans="1:4" ht="54" thickTop="1" thickBot="1">
      <c r="A142" s="143" t="s">
        <v>1144</v>
      </c>
      <c r="B142" s="144" t="s">
        <v>2077</v>
      </c>
      <c r="C142" s="139" t="s">
        <v>388</v>
      </c>
      <c r="D142" s="185">
        <f>VLOOKUP('440.1'!A89,'440.1'!A89:N248,14,FALSE)</f>
        <v>231287.70409418608</v>
      </c>
    </row>
    <row r="143" spans="1:4" ht="54" thickTop="1" thickBot="1">
      <c r="A143" s="143" t="s">
        <v>1145</v>
      </c>
      <c r="B143" s="144" t="s">
        <v>2078</v>
      </c>
      <c r="C143" s="139" t="s">
        <v>388</v>
      </c>
      <c r="D143" s="185">
        <f>VLOOKUP('440.2'!A93,'440.2'!A93:N250,14,FALSE)</f>
        <v>231287.70409418608</v>
      </c>
    </row>
    <row r="144" spans="1:4" ht="54" thickTop="1" thickBot="1">
      <c r="A144" s="143" t="s">
        <v>1146</v>
      </c>
      <c r="B144" s="144" t="s">
        <v>2079</v>
      </c>
      <c r="C144" s="139" t="s">
        <v>388</v>
      </c>
      <c r="D144" s="185">
        <f>VLOOKUP('440.3'!A93,'440.3'!A93:N252,14,FALSE)</f>
        <v>231287.70409418608</v>
      </c>
    </row>
    <row r="145" spans="1:4" ht="54" thickTop="1" thickBot="1">
      <c r="A145" s="143" t="s">
        <v>1147</v>
      </c>
      <c r="B145" s="144" t="s">
        <v>1297</v>
      </c>
      <c r="C145" s="139" t="s">
        <v>388</v>
      </c>
      <c r="D145" s="185">
        <f>VLOOKUP('440.4'!A93,'440.4'!A93:N254,14,FALSE)</f>
        <v>252460.78519891109</v>
      </c>
    </row>
    <row r="146" spans="1:4" ht="54" thickTop="1" thickBot="1">
      <c r="A146" s="143" t="s">
        <v>1148</v>
      </c>
      <c r="B146" s="144" t="s">
        <v>2080</v>
      </c>
      <c r="C146" s="139" t="s">
        <v>388</v>
      </c>
      <c r="D146" s="185">
        <f>VLOOKUP('441.1'!A93,'441.1'!A93:N256,14,FALSE)</f>
        <v>231287.70409418608</v>
      </c>
    </row>
    <row r="147" spans="1:4" ht="54" thickTop="1" thickBot="1">
      <c r="A147" s="143" t="s">
        <v>1149</v>
      </c>
      <c r="B147" s="144" t="s">
        <v>2081</v>
      </c>
      <c r="C147" s="139" t="s">
        <v>388</v>
      </c>
      <c r="D147" s="185">
        <f>VLOOKUP('441.2'!A92,'441.2'!A92:N258,14,FALSE)</f>
        <v>231287.70409418608</v>
      </c>
    </row>
    <row r="148" spans="1:4" ht="54" thickTop="1" thickBot="1">
      <c r="A148" s="143" t="s">
        <v>1150</v>
      </c>
      <c r="B148" s="144" t="s">
        <v>2082</v>
      </c>
      <c r="C148" s="139" t="s">
        <v>388</v>
      </c>
      <c r="D148" s="185">
        <f>VLOOKUP('441.3'!A93,'441.3'!A93:N260,14,FALSE)</f>
        <v>231287.70409418608</v>
      </c>
    </row>
    <row r="149" spans="1:4" ht="54" thickTop="1" thickBot="1">
      <c r="A149" s="143" t="s">
        <v>1151</v>
      </c>
      <c r="B149" s="144" t="s">
        <v>2083</v>
      </c>
      <c r="C149" s="139" t="s">
        <v>388</v>
      </c>
      <c r="D149" s="185">
        <f>VLOOKUP('441.4'!A92,'441.4'!A92:N262,14,FALSE)</f>
        <v>252456.20269891107</v>
      </c>
    </row>
    <row r="150" spans="1:4" ht="54" thickTop="1" thickBot="1">
      <c r="A150" s="143" t="s">
        <v>1152</v>
      </c>
      <c r="B150" s="144" t="s">
        <v>2063</v>
      </c>
      <c r="C150" s="139" t="s">
        <v>388</v>
      </c>
      <c r="D150" s="185">
        <f>VLOOKUP('450.1'!A95,'450.1'!A95:N264,14,FALSE)</f>
        <v>243423.83987643418</v>
      </c>
    </row>
    <row r="151" spans="1:4" ht="54" thickTop="1" thickBot="1">
      <c r="A151" s="143" t="s">
        <v>1153</v>
      </c>
      <c r="B151" s="144" t="s">
        <v>2084</v>
      </c>
      <c r="C151" s="139" t="s">
        <v>388</v>
      </c>
      <c r="D151" s="185">
        <f>VLOOKUP('450.2'!A93,'450.2'!A93:N266,14,FALSE)</f>
        <v>243423.66112643419</v>
      </c>
    </row>
    <row r="152" spans="1:4" ht="54" thickTop="1" thickBot="1">
      <c r="A152" s="143" t="s">
        <v>1154</v>
      </c>
      <c r="B152" s="144" t="s">
        <v>2085</v>
      </c>
      <c r="C152" s="139" t="s">
        <v>388</v>
      </c>
      <c r="D152" s="185">
        <f>VLOOKUP('450.3'!A93,'450.3'!A93:N268,14,FALSE)</f>
        <v>243423.66112643419</v>
      </c>
    </row>
    <row r="153" spans="1:4" ht="54" thickTop="1" thickBot="1">
      <c r="A153" s="143" t="s">
        <v>1155</v>
      </c>
      <c r="B153" s="144" t="s">
        <v>2086</v>
      </c>
      <c r="C153" s="139" t="s">
        <v>388</v>
      </c>
      <c r="D153" s="185">
        <f>VLOOKUP('450.4'!A92,'450.4'!A92:N270,14,FALSE)</f>
        <v>243423.83987643418</v>
      </c>
    </row>
    <row r="154" spans="1:4" ht="63.75" customHeight="1" thickTop="1" thickBot="1">
      <c r="A154" s="143" t="s">
        <v>1156</v>
      </c>
      <c r="B154" s="144" t="s">
        <v>2087</v>
      </c>
      <c r="C154" s="139" t="s">
        <v>388</v>
      </c>
      <c r="D154" s="185">
        <f>VLOOKUP('450.5'!A92,'450.5'!A92:N272,14,FALSE)</f>
        <v>243423.66112643419</v>
      </c>
    </row>
    <row r="155" spans="1:4" ht="54" thickTop="1" thickBot="1">
      <c r="A155" s="143" t="s">
        <v>1157</v>
      </c>
      <c r="B155" s="144" t="s">
        <v>2088</v>
      </c>
      <c r="C155" s="139" t="s">
        <v>388</v>
      </c>
      <c r="D155" s="185">
        <f>VLOOKUP('450.6'!A93,'450.6'!A93:N274,14,FALSE)</f>
        <v>243423.66112643419</v>
      </c>
    </row>
    <row r="156" spans="1:4" ht="54" thickTop="1" thickBot="1">
      <c r="A156" s="143" t="s">
        <v>1158</v>
      </c>
      <c r="B156" s="144" t="s">
        <v>2089</v>
      </c>
      <c r="C156" s="139" t="s">
        <v>388</v>
      </c>
      <c r="D156" s="185">
        <f>VLOOKUP('450.7'!A93,'450.7'!A93:N275,14,FALSE)</f>
        <v>243423.66112643419</v>
      </c>
    </row>
    <row r="157" spans="1:4" ht="54" thickTop="1" thickBot="1">
      <c r="A157" s="143" t="s">
        <v>1159</v>
      </c>
      <c r="B157" s="144" t="s">
        <v>2090</v>
      </c>
      <c r="C157" s="139" t="s">
        <v>388</v>
      </c>
      <c r="D157" s="185">
        <f>VLOOKUP('450.8'!A93,'450.8'!A93:N276,14,FALSE)</f>
        <v>243428.24362643421</v>
      </c>
    </row>
    <row r="158" spans="1:4" ht="54" thickTop="1" thickBot="1">
      <c r="A158" s="143" t="s">
        <v>1668</v>
      </c>
      <c r="B158" s="144" t="s">
        <v>1699</v>
      </c>
      <c r="C158" s="139" t="s">
        <v>388</v>
      </c>
      <c r="D158" s="185">
        <f>VLOOKUP('450.10'!A92,'450.10'!A92:N277,14,FALSE)</f>
        <v>282010.49796918605</v>
      </c>
    </row>
    <row r="159" spans="1:4" ht="54" thickTop="1" thickBot="1">
      <c r="A159" s="143" t="s">
        <v>1670</v>
      </c>
      <c r="B159" s="144" t="s">
        <v>1700</v>
      </c>
      <c r="C159" s="139" t="s">
        <v>388</v>
      </c>
      <c r="D159" s="185">
        <f>VLOOKUP('450.11'!A92,'450.11'!A92:N278,14,FALSE)</f>
        <v>282010.31921918603</v>
      </c>
    </row>
    <row r="160" spans="1:4" ht="54" thickTop="1" thickBot="1">
      <c r="A160" s="143" t="s">
        <v>1672</v>
      </c>
      <c r="B160" s="144" t="s">
        <v>1701</v>
      </c>
      <c r="C160" s="139" t="s">
        <v>388</v>
      </c>
      <c r="D160" s="185">
        <f>VLOOKUP('450.12'!A92,'450.11'!A92:N279,14,FALSE)</f>
        <v>282010.31921918603</v>
      </c>
    </row>
    <row r="161" spans="1:4" ht="54" thickTop="1" thickBot="1">
      <c r="A161" s="143" t="s">
        <v>1160</v>
      </c>
      <c r="B161" s="144" t="s">
        <v>2091</v>
      </c>
      <c r="C161" s="139" t="s">
        <v>388</v>
      </c>
      <c r="D161" s="185">
        <f>VLOOKUP('451.1'!A92,'451.1'!A92:N280,14,FALSE)</f>
        <v>243423.66112643419</v>
      </c>
    </row>
    <row r="162" spans="1:4" ht="54" thickTop="1" thickBot="1">
      <c r="A162" s="143" t="s">
        <v>1161</v>
      </c>
      <c r="B162" s="144" t="s">
        <v>2092</v>
      </c>
      <c r="C162" s="139" t="s">
        <v>388</v>
      </c>
      <c r="D162" s="185">
        <f>VLOOKUP('451.2'!A93,'451.2'!A93:N281,14,FALSE)</f>
        <v>243423.66112643419</v>
      </c>
    </row>
    <row r="163" spans="1:4" ht="54" thickTop="1" thickBot="1">
      <c r="A163" s="143" t="s">
        <v>1162</v>
      </c>
      <c r="B163" s="144" t="s">
        <v>2093</v>
      </c>
      <c r="C163" s="139" t="s">
        <v>388</v>
      </c>
      <c r="D163" s="185">
        <f>VLOOKUP('451.3'!A92,'451.3'!A92:N282,14,FALSE)</f>
        <v>243423.66112643419</v>
      </c>
    </row>
    <row r="164" spans="1:4" ht="54" thickTop="1" thickBot="1">
      <c r="A164" s="143" t="s">
        <v>1163</v>
      </c>
      <c r="B164" s="144" t="s">
        <v>2094</v>
      </c>
      <c r="C164" s="139" t="s">
        <v>388</v>
      </c>
      <c r="D164" s="185">
        <f>VLOOKUP('451.4'!A92,'451.4'!A92:N283,14,FALSE)</f>
        <v>282010.31921918603</v>
      </c>
    </row>
    <row r="165" spans="1:4" ht="54" thickTop="1" thickBot="1">
      <c r="A165" s="143" t="s">
        <v>1164</v>
      </c>
      <c r="B165" s="144" t="s">
        <v>2095</v>
      </c>
      <c r="C165" s="139" t="s">
        <v>388</v>
      </c>
      <c r="D165" s="185">
        <f>VLOOKUP('452.1'!A93,'452.1'!A93:N284,14,FALSE)</f>
        <v>243423.66112643419</v>
      </c>
    </row>
    <row r="166" spans="1:4" ht="54" thickTop="1" thickBot="1">
      <c r="A166" s="143" t="s">
        <v>1165</v>
      </c>
      <c r="B166" s="144" t="s">
        <v>2096</v>
      </c>
      <c r="C166" s="139" t="s">
        <v>388</v>
      </c>
      <c r="D166" s="185">
        <f>VLOOKUP('452.2'!A93,'452.2'!A93:N285,14,FALSE)</f>
        <v>243423.66112643419</v>
      </c>
    </row>
    <row r="167" spans="1:4" ht="54" thickTop="1" thickBot="1">
      <c r="A167" s="143" t="s">
        <v>1166</v>
      </c>
      <c r="B167" s="144" t="s">
        <v>2097</v>
      </c>
      <c r="C167" s="139" t="s">
        <v>388</v>
      </c>
      <c r="D167" s="185">
        <f>VLOOKUP('452.3'!A92,'452.3'!A92:N286,14,FALSE)</f>
        <v>243423.66112643419</v>
      </c>
    </row>
    <row r="168" spans="1:4" ht="54" thickTop="1" thickBot="1">
      <c r="A168" s="143" t="s">
        <v>1167</v>
      </c>
      <c r="B168" s="144" t="s">
        <v>2098</v>
      </c>
      <c r="C168" s="139" t="s">
        <v>388</v>
      </c>
      <c r="D168" s="185">
        <f>VLOOKUP('452.4'!A93,'452.4'!A93:N287,14,FALSE)</f>
        <v>243423.66112643419</v>
      </c>
    </row>
    <row r="169" spans="1:4" ht="54" thickTop="1" thickBot="1">
      <c r="A169" s="143" t="s">
        <v>1168</v>
      </c>
      <c r="B169" s="144" t="s">
        <v>1298</v>
      </c>
      <c r="C169" s="139" t="s">
        <v>388</v>
      </c>
      <c r="D169" s="185">
        <f>VLOOKUP('453.1'!A92,'453.1'!A92:N288,14,FALSE)</f>
        <v>242636.29049867031</v>
      </c>
    </row>
    <row r="170" spans="1:4" ht="54" thickTop="1" thickBot="1">
      <c r="A170" s="143" t="s">
        <v>1169</v>
      </c>
      <c r="B170" s="144" t="s">
        <v>2099</v>
      </c>
      <c r="C170" s="139" t="s">
        <v>233</v>
      </c>
      <c r="D170" s="185">
        <f>VLOOKUP('460.1'!A87,'460.1'!A87:N289,14,FALSE)</f>
        <v>6165.7735847853637</v>
      </c>
    </row>
    <row r="171" spans="1:4" ht="54" thickTop="1" thickBot="1">
      <c r="A171" s="204" t="s">
        <v>2123</v>
      </c>
      <c r="B171" s="144" t="s">
        <v>2179</v>
      </c>
      <c r="C171" s="139" t="s">
        <v>233</v>
      </c>
      <c r="D171" s="185">
        <f>VLOOKUP('460.2'!A87,'460.2'!A87:N290,14,FALSE)</f>
        <v>3082.8867923926819</v>
      </c>
    </row>
    <row r="172" spans="1:4" ht="51.75" customHeight="1" thickTop="1" thickBot="1">
      <c r="A172" s="143" t="s">
        <v>1170</v>
      </c>
      <c r="B172" s="144" t="s">
        <v>1299</v>
      </c>
      <c r="C172" s="139" t="s">
        <v>388</v>
      </c>
      <c r="D172" s="185">
        <f>VLOOKUP('461.1'!A87,'461.1'!A87:N291,14,FALSE)</f>
        <v>108965.69652642275</v>
      </c>
    </row>
    <row r="173" spans="1:4" ht="54" thickTop="1" thickBot="1">
      <c r="A173" s="143" t="s">
        <v>1171</v>
      </c>
      <c r="B173" s="144" t="s">
        <v>1300</v>
      </c>
      <c r="C173" s="139" t="s">
        <v>388</v>
      </c>
      <c r="D173" s="185">
        <f>VLOOKUP('461.2'!A89,'461.2'!A89:N294,14,FALSE)</f>
        <v>133265.73712039361</v>
      </c>
    </row>
    <row r="174" spans="1:4" ht="54" thickTop="1" thickBot="1">
      <c r="A174" s="143" t="s">
        <v>1682</v>
      </c>
      <c r="B174" s="144" t="s">
        <v>2184</v>
      </c>
      <c r="C174" s="139" t="s">
        <v>388</v>
      </c>
      <c r="D174" s="185">
        <f>VLOOKUP('462.1.1'!A88,'462.1.1'!A88:N293,14,FALSE)</f>
        <v>166063.77496642273</v>
      </c>
    </row>
    <row r="175" spans="1:4" ht="54" thickTop="1" thickBot="1">
      <c r="A175" s="143" t="s">
        <v>1683</v>
      </c>
      <c r="B175" s="144" t="s">
        <v>2185</v>
      </c>
      <c r="C175" s="139" t="s">
        <v>388</v>
      </c>
      <c r="D175" s="185">
        <f>VLOOKUP('462.1.2'!A88,'462.1.2'!A88:N294,14,FALSE)</f>
        <v>161019.63516442274</v>
      </c>
    </row>
    <row r="176" spans="1:4" ht="54" thickTop="1" thickBot="1">
      <c r="A176" s="143" t="s">
        <v>1684</v>
      </c>
      <c r="B176" s="144" t="s">
        <v>2188</v>
      </c>
      <c r="C176" s="139" t="s">
        <v>388</v>
      </c>
      <c r="D176" s="185">
        <f>VLOOKUP('462.2.1'!A88,'462.2.1'!A88:N295,14,FALSE)</f>
        <v>182672.16701570729</v>
      </c>
    </row>
    <row r="177" spans="1:4" ht="54" thickTop="1" thickBot="1">
      <c r="A177" s="143" t="s">
        <v>1685</v>
      </c>
      <c r="B177" s="144" t="s">
        <v>2189</v>
      </c>
      <c r="C177" s="139" t="s">
        <v>388</v>
      </c>
      <c r="D177" s="185">
        <f>VLOOKUP('462.2.2'!A88,'462.2.2'!A88:N296,14,FALSE)</f>
        <v>177628.0272137073</v>
      </c>
    </row>
    <row r="178" spans="1:4" ht="54" thickTop="1" thickBot="1">
      <c r="A178" s="143" t="s">
        <v>1172</v>
      </c>
      <c r="B178" s="144" t="s">
        <v>1702</v>
      </c>
      <c r="C178" s="139" t="s">
        <v>233</v>
      </c>
      <c r="D178" s="185">
        <f>VLOOKUP('464.1'!A88,'464.1'!A88:N297,14,FALSE)</f>
        <v>9216.9214384848729</v>
      </c>
    </row>
    <row r="179" spans="1:4" ht="54" thickTop="1" thickBot="1">
      <c r="A179" s="143" t="s">
        <v>1173</v>
      </c>
      <c r="B179" s="144" t="s">
        <v>1703</v>
      </c>
      <c r="C179" s="139" t="s">
        <v>388</v>
      </c>
      <c r="D179" s="185">
        <f>VLOOKUP('465.1'!A92,'465.1'!A92:N298,14,FALSE)</f>
        <v>91771.774551180744</v>
      </c>
    </row>
    <row r="180" spans="1:4" ht="54" thickTop="1" thickBot="1">
      <c r="A180" s="143" t="s">
        <v>1686</v>
      </c>
      <c r="B180" s="144" t="s">
        <v>1704</v>
      </c>
      <c r="C180" s="139" t="s">
        <v>388</v>
      </c>
      <c r="D180" s="185">
        <f>VLOOKUP('465.2'!A92,'465.2'!A92:N299,14,FALSE)</f>
        <v>31783.603210632653</v>
      </c>
    </row>
    <row r="181" spans="1:4" ht="54" thickTop="1" thickBot="1">
      <c r="A181" s="143" t="s">
        <v>1174</v>
      </c>
      <c r="B181" s="144" t="s">
        <v>1705</v>
      </c>
      <c r="C181" s="139" t="s">
        <v>144</v>
      </c>
      <c r="D181" s="185">
        <f>VLOOKUP('466.1'!A92,'466.1'!A92:N300,14,FALSE)</f>
        <v>3344.8955092193873</v>
      </c>
    </row>
    <row r="182" spans="1:4" ht="54" thickTop="1" thickBot="1">
      <c r="A182" s="143" t="s">
        <v>1175</v>
      </c>
      <c r="B182" s="144" t="s">
        <v>1706</v>
      </c>
      <c r="C182" s="139" t="s">
        <v>144</v>
      </c>
      <c r="D182" s="185">
        <f>VLOOKUP('466.2'!A96,'466.2'!A96:N301,14,FALSE)</f>
        <v>3981.3063318860541</v>
      </c>
    </row>
    <row r="183" spans="1:4" ht="54" thickTop="1" thickBot="1">
      <c r="A183" s="145" t="s">
        <v>1176</v>
      </c>
      <c r="B183" s="146" t="s">
        <v>1819</v>
      </c>
      <c r="C183" s="139" t="s">
        <v>388</v>
      </c>
      <c r="D183" s="185">
        <f>VLOOKUP('500.1'!A95,'500.1'!A95:N302,14,FALSE)</f>
        <v>766234.33985375392</v>
      </c>
    </row>
    <row r="184" spans="1:4" ht="54" thickTop="1" thickBot="1">
      <c r="A184" s="143" t="s">
        <v>1708</v>
      </c>
      <c r="B184" s="144" t="s">
        <v>1820</v>
      </c>
      <c r="C184" s="139" t="s">
        <v>388</v>
      </c>
      <c r="D184" s="185">
        <f>VLOOKUP('500.2'!A95,'500.2'!A95:N303,14,FALSE)</f>
        <v>781644.70209375396</v>
      </c>
    </row>
    <row r="185" spans="1:4" ht="54" thickTop="1" thickBot="1">
      <c r="A185" s="143" t="s">
        <v>1177</v>
      </c>
      <c r="B185" s="144" t="s">
        <v>1959</v>
      </c>
      <c r="C185" s="139" t="s">
        <v>377</v>
      </c>
      <c r="D185" s="185">
        <f>VLOOKUP('501.1'!A88,'501.1'!A88:N304,14,FALSE)</f>
        <v>3082.7420000000002</v>
      </c>
    </row>
    <row r="186" spans="1:4" ht="55.2" thickTop="1" thickBot="1">
      <c r="A186" s="143" t="s">
        <v>1710</v>
      </c>
      <c r="B186" s="144" t="s">
        <v>1960</v>
      </c>
      <c r="C186" s="139" t="s">
        <v>377</v>
      </c>
      <c r="D186" s="185">
        <f>VLOOKUP('501.10'!A88,'501.10'!A88:N305,14,FALSE)</f>
        <v>1144</v>
      </c>
    </row>
    <row r="187" spans="1:4" ht="55.2" thickTop="1" thickBot="1">
      <c r="A187" s="143" t="s">
        <v>1711</v>
      </c>
      <c r="B187" s="144" t="s">
        <v>1961</v>
      </c>
      <c r="C187" s="139" t="s">
        <v>377</v>
      </c>
      <c r="D187" s="185">
        <f>VLOOKUP('501.20'!A88,'501.20'!A88:N306,14,FALSE)</f>
        <v>572</v>
      </c>
    </row>
    <row r="188" spans="1:4" ht="54" thickTop="1" thickBot="1">
      <c r="A188" s="143" t="s">
        <v>1712</v>
      </c>
      <c r="B188" s="144" t="s">
        <v>1821</v>
      </c>
      <c r="C188" s="139" t="s">
        <v>388</v>
      </c>
      <c r="D188" s="185">
        <f>VLOOKUP('505.1'!A84,'505.1'!A84:N307,14,FALSE)</f>
        <v>689871.97143773362</v>
      </c>
    </row>
    <row r="189" spans="1:4" ht="54" thickTop="1" thickBot="1">
      <c r="A189" s="143" t="s">
        <v>1178</v>
      </c>
      <c r="B189" s="144" t="s">
        <v>1822</v>
      </c>
      <c r="C189" s="139" t="s">
        <v>233</v>
      </c>
      <c r="D189" s="185">
        <f>VLOOKUP('510.1'!A84,'510.1'!A84:N308,14,FALSE)</f>
        <v>77935.139158944599</v>
      </c>
    </row>
    <row r="190" spans="1:4" ht="54" thickTop="1" thickBot="1">
      <c r="A190" s="143" t="s">
        <v>1716</v>
      </c>
      <c r="B190" s="144" t="s">
        <v>1301</v>
      </c>
      <c r="C190" s="139" t="s">
        <v>388</v>
      </c>
      <c r="D190" s="185">
        <f>VLOOKUP('600.1.1'!A85,'600.1.1'!A85:N311,14,FALSE)</f>
        <v>23934.867863365849</v>
      </c>
    </row>
    <row r="191" spans="1:4" ht="54" thickTop="1" thickBot="1">
      <c r="A191" s="143" t="s">
        <v>1717</v>
      </c>
      <c r="B191" s="144" t="s">
        <v>1823</v>
      </c>
      <c r="C191" s="139" t="s">
        <v>388</v>
      </c>
      <c r="D191" s="185">
        <f>VLOOKUP('600.2.1'!A88,'600.2.1'!A88:N310,14,FALSE)</f>
        <v>99951.611534419178</v>
      </c>
    </row>
    <row r="192" spans="1:4" ht="54" thickTop="1" thickBot="1">
      <c r="A192" s="143" t="s">
        <v>1718</v>
      </c>
      <c r="B192" s="144" t="s">
        <v>1824</v>
      </c>
      <c r="C192" s="139" t="s">
        <v>388</v>
      </c>
      <c r="D192" s="185">
        <f>VLOOKUP('600.2.2'!A90,'600.2.2'!A90:N312,14,FALSE)</f>
        <v>143524.64806324372</v>
      </c>
    </row>
    <row r="193" spans="1:4" ht="54" thickTop="1" thickBot="1">
      <c r="A193" s="143" t="s">
        <v>1719</v>
      </c>
      <c r="B193" s="144" t="s">
        <v>1825</v>
      </c>
      <c r="C193" s="139" t="s">
        <v>388</v>
      </c>
      <c r="D193" s="185">
        <f>VLOOKUP('600.2.3'!A89,'600.2.3'!A89:N312,14,FALSE)</f>
        <v>22634.277310508704</v>
      </c>
    </row>
    <row r="194" spans="1:4" ht="54" thickTop="1" thickBot="1">
      <c r="A194" s="143" t="s">
        <v>1720</v>
      </c>
      <c r="B194" s="144" t="s">
        <v>1826</v>
      </c>
      <c r="C194" s="139" t="s">
        <v>388</v>
      </c>
      <c r="D194" s="185">
        <f>VLOOKUP('600.2.4'!A88,'600.2.4'!A88:N312,14,FALSE)</f>
        <v>29648.078752752604</v>
      </c>
    </row>
    <row r="195" spans="1:4" ht="54" thickTop="1" thickBot="1">
      <c r="A195" s="143" t="s">
        <v>1179</v>
      </c>
      <c r="B195" s="144" t="s">
        <v>2200</v>
      </c>
      <c r="C195" s="139" t="s">
        <v>388</v>
      </c>
      <c r="D195" s="185">
        <f>VLOOKUP('610.1'!A89,'610.1'!A89:N314,14,FALSE)</f>
        <v>63746.977865948982</v>
      </c>
    </row>
    <row r="196" spans="1:4" ht="54" thickTop="1" thickBot="1">
      <c r="A196" s="143" t="s">
        <v>1180</v>
      </c>
      <c r="B196" s="144" t="s">
        <v>1827</v>
      </c>
      <c r="C196" s="139" t="s">
        <v>388</v>
      </c>
      <c r="D196" s="185">
        <f>VLOOKUP('610.2'!A89,'610.2'!A89:N315,14,FALSE)</f>
        <v>63302.490965948979</v>
      </c>
    </row>
    <row r="197" spans="1:4" ht="54" thickTop="1" thickBot="1">
      <c r="A197" s="143" t="s">
        <v>1722</v>
      </c>
      <c r="B197" s="144" t="s">
        <v>1828</v>
      </c>
      <c r="C197" s="139" t="s">
        <v>388</v>
      </c>
      <c r="D197" s="185">
        <f>VLOOKUP('610.3'!A89,'610.3'!A89:N316,14,FALSE)</f>
        <v>99505.873765948971</v>
      </c>
    </row>
    <row r="198" spans="1:4" ht="54" thickTop="1" thickBot="1">
      <c r="A198" s="143" t="s">
        <v>1724</v>
      </c>
      <c r="B198" s="144" t="s">
        <v>1829</v>
      </c>
      <c r="C198" s="139" t="s">
        <v>388</v>
      </c>
      <c r="D198" s="185">
        <f>VLOOKUP('610.4'!A89,'610.4'!A89:N317,14,FALSE)</f>
        <v>107264.54546594898</v>
      </c>
    </row>
    <row r="199" spans="1:4" ht="54" thickTop="1" thickBot="1">
      <c r="A199" s="143" t="s">
        <v>1726</v>
      </c>
      <c r="B199" s="144" t="s">
        <v>1302</v>
      </c>
      <c r="C199" s="139" t="s">
        <v>388</v>
      </c>
      <c r="D199" s="185">
        <f>VLOOKUP('610.5'!A89,'610.5'!A89:N318,14,FALSE)</f>
        <v>104571.50186594896</v>
      </c>
    </row>
    <row r="200" spans="1:4" ht="54" thickTop="1" thickBot="1">
      <c r="A200" s="143" t="s">
        <v>1728</v>
      </c>
      <c r="B200" s="144" t="s">
        <v>1830</v>
      </c>
      <c r="C200" s="139" t="s">
        <v>388</v>
      </c>
      <c r="D200" s="185">
        <f>VLOOKUP('610.6'!A89,'610.6'!A89:N319,14,FALSE)</f>
        <v>141491.14046594896</v>
      </c>
    </row>
    <row r="201" spans="1:4" ht="54" thickTop="1" thickBot="1">
      <c r="A201" s="143" t="s">
        <v>1730</v>
      </c>
      <c r="B201" s="144" t="s">
        <v>1831</v>
      </c>
      <c r="C201" s="139" t="s">
        <v>388</v>
      </c>
      <c r="D201" s="185">
        <f>VLOOKUP('610.7'!A89,'610.7'!A89:N320,14,FALSE)</f>
        <v>96533.879710632667</v>
      </c>
    </row>
    <row r="202" spans="1:4" ht="54" thickTop="1" thickBot="1">
      <c r="A202" s="143" t="s">
        <v>1181</v>
      </c>
      <c r="B202" s="144" t="s">
        <v>1832</v>
      </c>
      <c r="C202" s="139" t="s">
        <v>144</v>
      </c>
      <c r="D202" s="185">
        <f>VLOOKUP('620.1'!A88,'620.1'!A88:N321,14,FALSE)</f>
        <v>315237.75834896171</v>
      </c>
    </row>
    <row r="203" spans="1:4" ht="54" thickTop="1" thickBot="1">
      <c r="A203" s="143" t="s">
        <v>1182</v>
      </c>
      <c r="B203" s="144" t="s">
        <v>1962</v>
      </c>
      <c r="C203" s="139" t="s">
        <v>144</v>
      </c>
      <c r="D203" s="185">
        <f>VLOOKUP('620.2'!A88,'620.2'!A88:N322,14,FALSE)</f>
        <v>315237.75834896171</v>
      </c>
    </row>
    <row r="204" spans="1:4" ht="54" thickTop="1" thickBot="1">
      <c r="A204" s="143" t="s">
        <v>1183</v>
      </c>
      <c r="B204" s="144" t="s">
        <v>1833</v>
      </c>
      <c r="C204" s="139" t="s">
        <v>1929</v>
      </c>
      <c r="D204" s="185">
        <f>VLOOKUP('620.3'!A93,'620.3'!A93:N323,14,FALSE)</f>
        <v>72183835.943445325</v>
      </c>
    </row>
    <row r="205" spans="1:4" ht="54" thickTop="1" thickBot="1">
      <c r="A205" s="143" t="s">
        <v>1734</v>
      </c>
      <c r="B205" s="144" t="s">
        <v>1834</v>
      </c>
      <c r="C205" s="139" t="s">
        <v>144</v>
      </c>
      <c r="D205" s="185">
        <f>VLOOKUP('621.1.1'!A95,'621.1.1'!A95:N325,14,FALSE)</f>
        <v>2303900.9187559425</v>
      </c>
    </row>
    <row r="206" spans="1:4" ht="54" thickTop="1" thickBot="1">
      <c r="A206" s="143" t="s">
        <v>1736</v>
      </c>
      <c r="B206" s="144" t="s">
        <v>1835</v>
      </c>
      <c r="C206" s="139" t="s">
        <v>144</v>
      </c>
      <c r="D206" s="185">
        <f>VLOOKUP('621.1.2'!A99,'621.1.2'!A99:N326,14,FALSE)</f>
        <v>3717347.0997543829</v>
      </c>
    </row>
    <row r="207" spans="1:4" ht="54" thickTop="1" thickBot="1">
      <c r="A207" s="143" t="s">
        <v>1184</v>
      </c>
      <c r="B207" s="144" t="s">
        <v>1836</v>
      </c>
      <c r="C207" s="139" t="s">
        <v>388</v>
      </c>
      <c r="D207" s="185">
        <f>VLOOKUP('621.2'!A89,'621.2'!A89:N326,14,FALSE)</f>
        <v>2485490.8664609054</v>
      </c>
    </row>
    <row r="208" spans="1:4" ht="54" thickTop="1" thickBot="1">
      <c r="A208" s="143" t="s">
        <v>1185</v>
      </c>
      <c r="B208" s="144" t="s">
        <v>1837</v>
      </c>
      <c r="C208" s="139" t="s">
        <v>144</v>
      </c>
      <c r="D208" s="185">
        <f>VLOOKUP('621.3'!A93,'621.3'!A93:N327,14,FALSE)</f>
        <v>69972553.737055615</v>
      </c>
    </row>
    <row r="209" spans="1:4" ht="54" thickTop="1" thickBot="1">
      <c r="A209" s="143" t="s">
        <v>1186</v>
      </c>
      <c r="B209" s="144" t="s">
        <v>1838</v>
      </c>
      <c r="C209" s="139" t="s">
        <v>388</v>
      </c>
      <c r="D209" s="185">
        <f>VLOOKUP('621.4'!A93,'621.4'!A93:N328,14,FALSE)</f>
        <v>63462602.952055603</v>
      </c>
    </row>
    <row r="210" spans="1:4" ht="54" thickTop="1" thickBot="1">
      <c r="A210" s="143" t="s">
        <v>1187</v>
      </c>
      <c r="B210" s="144" t="s">
        <v>1839</v>
      </c>
      <c r="C210" s="139" t="s">
        <v>144</v>
      </c>
      <c r="D210" s="185">
        <f>VLOOKUP('621.5'!A89,'621.5'!A89:N329,14,FALSE)</f>
        <v>4506184.351283337</v>
      </c>
    </row>
    <row r="211" spans="1:4" ht="54" thickTop="1" thickBot="1">
      <c r="A211" s="143" t="s">
        <v>1740</v>
      </c>
      <c r="B211" s="144" t="s">
        <v>1840</v>
      </c>
      <c r="C211" s="139" t="s">
        <v>144</v>
      </c>
      <c r="D211" s="185">
        <f>VLOOKUP('621.5.1'!A89,'621.5.1'!A89:N330,14,FALSE)</f>
        <v>662921.72943135747</v>
      </c>
    </row>
    <row r="212" spans="1:4" ht="54" thickTop="1" thickBot="1">
      <c r="A212" s="143" t="s">
        <v>1188</v>
      </c>
      <c r="B212" s="144" t="s">
        <v>1841</v>
      </c>
      <c r="C212" s="139" t="s">
        <v>1929</v>
      </c>
      <c r="D212" s="185">
        <f>VLOOKUP('621.6'!A98,'621.6'!A98:N331,14,FALSE)</f>
        <v>70851143.636131316</v>
      </c>
    </row>
    <row r="213" spans="1:4" ht="54" thickTop="1" thickBot="1">
      <c r="A213" s="143" t="s">
        <v>1815</v>
      </c>
      <c r="B213" s="144" t="s">
        <v>1842</v>
      </c>
      <c r="C213" s="139" t="s">
        <v>1929</v>
      </c>
      <c r="D213" s="185">
        <f>VLOOKUP('621.7'!A89,'621.7'!A89:N332,14,FALSE)</f>
        <v>2672135.2651673341</v>
      </c>
    </row>
    <row r="214" spans="1:4" ht="54" thickTop="1" thickBot="1">
      <c r="A214" s="143" t="s">
        <v>1189</v>
      </c>
      <c r="B214" s="144" t="s">
        <v>2100</v>
      </c>
      <c r="C214" s="139" t="s">
        <v>233</v>
      </c>
      <c r="D214" s="185">
        <f>VLOOKUP('622.1'!A89,'622.1'!A89:N333,14,FALSE)</f>
        <v>89801.546787517393</v>
      </c>
    </row>
    <row r="215" spans="1:4" ht="54" thickTop="1" thickBot="1">
      <c r="A215" s="143" t="s">
        <v>1190</v>
      </c>
      <c r="B215" s="144" t="s">
        <v>1843</v>
      </c>
      <c r="C215" s="139" t="s">
        <v>233</v>
      </c>
      <c r="D215" s="185">
        <f>VLOOKUP('622.2'!A89,'622.2'!A89:N335,14,FALSE)</f>
        <v>290596.63548435422</v>
      </c>
    </row>
    <row r="216" spans="1:4" ht="54" thickTop="1" thickBot="1">
      <c r="A216" s="143" t="s">
        <v>1191</v>
      </c>
      <c r="B216" s="144" t="s">
        <v>1844</v>
      </c>
      <c r="C216" s="139" t="s">
        <v>233</v>
      </c>
      <c r="D216" s="185">
        <f>VLOOKUP('622.3'!A89,'622.3'!A89:N336,14,FALSE)</f>
        <v>793352.37021413259</v>
      </c>
    </row>
    <row r="217" spans="1:4" ht="54" thickTop="1" thickBot="1">
      <c r="A217" s="143" t="s">
        <v>1192</v>
      </c>
      <c r="B217" s="144" t="s">
        <v>1845</v>
      </c>
      <c r="C217" s="139" t="s">
        <v>233</v>
      </c>
      <c r="D217" s="185">
        <f>VLOOKUP('622.4'!A89,'622.4'!A89:N337,14,FALSE)</f>
        <v>794401.4026141325</v>
      </c>
    </row>
    <row r="218" spans="1:4" ht="54" thickTop="1" thickBot="1">
      <c r="A218" s="143" t="s">
        <v>1193</v>
      </c>
      <c r="B218" s="144" t="s">
        <v>1846</v>
      </c>
      <c r="C218" s="139" t="s">
        <v>144</v>
      </c>
      <c r="D218" s="185">
        <f>VLOOKUP('622.5'!A89,'622.5'!A89:N338,14,FALSE)</f>
        <v>82931.925513548675</v>
      </c>
    </row>
    <row r="219" spans="1:4" ht="54" thickTop="1" thickBot="1">
      <c r="A219" s="143" t="s">
        <v>1194</v>
      </c>
      <c r="B219" s="144" t="s">
        <v>1847</v>
      </c>
      <c r="C219" s="139" t="s">
        <v>144</v>
      </c>
      <c r="D219" s="185">
        <f>VLOOKUP('623.1'!A103,'623.1'!A103:N339,14,FALSE)</f>
        <v>449069.41712071013</v>
      </c>
    </row>
    <row r="220" spans="1:4" ht="54" thickTop="1" thickBot="1">
      <c r="A220" s="143" t="s">
        <v>1195</v>
      </c>
      <c r="B220" s="144" t="s">
        <v>1303</v>
      </c>
      <c r="C220" s="139" t="s">
        <v>2101</v>
      </c>
      <c r="D220" s="185">
        <f>VLOOKUP('623.2'!A89,'623.2'!A89:N340,14,FALSE)</f>
        <v>3127534.2981255297</v>
      </c>
    </row>
    <row r="221" spans="1:4" ht="54" thickTop="1" thickBot="1">
      <c r="A221" s="143" t="s">
        <v>1196</v>
      </c>
      <c r="B221" s="144" t="s">
        <v>2220</v>
      </c>
      <c r="C221" s="139" t="s">
        <v>388</v>
      </c>
      <c r="D221" s="185">
        <f>VLOOKUP('630.1'!A89,'630.1'!A89:N341,14,FALSE)</f>
        <v>1206007.982941454</v>
      </c>
    </row>
    <row r="222" spans="1:4" ht="54" thickTop="1" thickBot="1">
      <c r="A222" s="143" t="s">
        <v>1197</v>
      </c>
      <c r="B222" s="144" t="s">
        <v>2221</v>
      </c>
      <c r="C222" s="139" t="s">
        <v>388</v>
      </c>
      <c r="D222" s="185">
        <f>VLOOKUP('630.2'!A89,'630.2'!A89:N342,14,FALSE)</f>
        <v>1135550.5560531633</v>
      </c>
    </row>
    <row r="223" spans="1:4" ht="54" thickTop="1" thickBot="1">
      <c r="A223" s="143" t="s">
        <v>1198</v>
      </c>
      <c r="B223" s="144" t="s">
        <v>2222</v>
      </c>
      <c r="C223" s="139" t="s">
        <v>388</v>
      </c>
      <c r="D223" s="185">
        <f>VLOOKUP('630.3'!A89,'630.3'!A89:N343,14,FALSE)</f>
        <v>766813.38725316315</v>
      </c>
    </row>
    <row r="224" spans="1:4" ht="54" thickTop="1" thickBot="1">
      <c r="A224" s="143" t="s">
        <v>1199</v>
      </c>
      <c r="B224" s="144" t="s">
        <v>2223</v>
      </c>
      <c r="C224" s="139" t="s">
        <v>388</v>
      </c>
      <c r="D224" s="185">
        <f>VLOOKUP('630.4'!A89,'630.4'!A89:N344,14,FALSE)</f>
        <v>648756.60945316334</v>
      </c>
    </row>
    <row r="225" spans="1:4" ht="54" thickTop="1" thickBot="1">
      <c r="A225" s="143" t="s">
        <v>1200</v>
      </c>
      <c r="B225" s="144" t="s">
        <v>2224</v>
      </c>
      <c r="C225" s="139" t="s">
        <v>388</v>
      </c>
      <c r="D225" s="185">
        <f>VLOOKUP('630.5'!A93,'630.5'!A93:N345,14,FALSE)</f>
        <v>436795.30028290814</v>
      </c>
    </row>
    <row r="226" spans="1:4" ht="54" thickTop="1" thickBot="1">
      <c r="A226" s="143" t="s">
        <v>1201</v>
      </c>
      <c r="B226" s="144" t="s">
        <v>2225</v>
      </c>
      <c r="C226" s="139" t="s">
        <v>388</v>
      </c>
      <c r="D226" s="185">
        <f>VLOOKUP('630.6'!A93,'630.6'!A89:N346,14,FALSE)</f>
        <v>371941.60644290817</v>
      </c>
    </row>
    <row r="227" spans="1:4" ht="54" thickTop="1" thickBot="1">
      <c r="A227" s="143" t="s">
        <v>1202</v>
      </c>
      <c r="B227" s="144" t="s">
        <v>2226</v>
      </c>
      <c r="C227" s="139" t="s">
        <v>388</v>
      </c>
      <c r="D227" s="185">
        <f>VLOOKUP('630.7'!A93,'630.7'!A90:N347,14,FALSE)</f>
        <v>268679.97804232646</v>
      </c>
    </row>
    <row r="228" spans="1:4" ht="54" thickTop="1" thickBot="1">
      <c r="A228" s="143" t="s">
        <v>1203</v>
      </c>
      <c r="B228" s="144" t="s">
        <v>1848</v>
      </c>
      <c r="C228" s="139" t="s">
        <v>144</v>
      </c>
      <c r="D228" s="185">
        <f>VLOOKUP('632.1'!A90,'632.1'!A90:N349,14,FALSE)</f>
        <v>400971.81720589491</v>
      </c>
    </row>
    <row r="229" spans="1:4" ht="54" thickTop="1" thickBot="1">
      <c r="A229" s="143" t="s">
        <v>1743</v>
      </c>
      <c r="B229" s="144" t="s">
        <v>1849</v>
      </c>
      <c r="C229" s="139" t="s">
        <v>144</v>
      </c>
      <c r="D229" s="185">
        <f>VLOOKUP('632.2'!A90,'632.2'!A90:N350,14,FALSE)</f>
        <v>406027.30764589494</v>
      </c>
    </row>
    <row r="230" spans="1:4" ht="54" thickTop="1" thickBot="1">
      <c r="A230" s="143" t="s">
        <v>1746</v>
      </c>
      <c r="B230" s="144" t="s">
        <v>1850</v>
      </c>
      <c r="C230" s="139" t="s">
        <v>377</v>
      </c>
      <c r="D230" s="185">
        <f>VLOOKUP('640.1'!A90,'640.1'!A90:N351,14,FALSE)</f>
        <v>6550.6293315493313</v>
      </c>
    </row>
    <row r="231" spans="1:4" ht="54" thickTop="1" thickBot="1">
      <c r="A231" s="143" t="s">
        <v>1747</v>
      </c>
      <c r="B231" s="144" t="s">
        <v>1851</v>
      </c>
      <c r="C231" s="139" t="s">
        <v>377</v>
      </c>
      <c r="D231" s="185">
        <f>VLOOKUP('640.2'!A90,'640.2'!A90:N352,14,FALSE)</f>
        <v>6460.0069815493298</v>
      </c>
    </row>
    <row r="232" spans="1:4" ht="54" thickTop="1" thickBot="1">
      <c r="A232" s="143" t="s">
        <v>1204</v>
      </c>
      <c r="B232" s="144" t="s">
        <v>1852</v>
      </c>
      <c r="C232" s="139" t="s">
        <v>1748</v>
      </c>
      <c r="D232" s="185">
        <f>VLOOKUP('641.1'!A90,'641.1'!A90:N353,14,FALSE)</f>
        <v>1935.1957318256036</v>
      </c>
    </row>
    <row r="233" spans="1:4" ht="54" thickTop="1" thickBot="1">
      <c r="A233" s="143" t="s">
        <v>1205</v>
      </c>
      <c r="B233" s="144" t="s">
        <v>1852</v>
      </c>
      <c r="C233" s="139" t="s">
        <v>377</v>
      </c>
      <c r="D233" s="185">
        <f>VLOOKUP('641.2'!A90,'641.2'!A90:N354,14,FALSE)</f>
        <v>44177.984891825596</v>
      </c>
    </row>
    <row r="234" spans="1:4" ht="54" thickTop="1" thickBot="1">
      <c r="A234" s="143" t="s">
        <v>1206</v>
      </c>
      <c r="B234" s="144" t="s">
        <v>1853</v>
      </c>
      <c r="C234" s="139" t="s">
        <v>1929</v>
      </c>
      <c r="D234" s="185">
        <f>VLOOKUP('642.1'!A90,'642.1'!A90:N355,14,FALSE)</f>
        <v>599860.48026361282</v>
      </c>
    </row>
    <row r="235" spans="1:4" ht="54" thickTop="1" thickBot="1">
      <c r="A235" s="143" t="s">
        <v>1207</v>
      </c>
      <c r="B235" s="144" t="s">
        <v>1854</v>
      </c>
      <c r="C235" s="139" t="s">
        <v>144</v>
      </c>
      <c r="D235" s="185">
        <f>VLOOKUP('642.2'!A90,'642.2'!A90:N356,14,FALSE)</f>
        <v>37505.359852126523</v>
      </c>
    </row>
    <row r="236" spans="1:4" ht="54" thickTop="1" thickBot="1">
      <c r="A236" s="143" t="s">
        <v>1208</v>
      </c>
      <c r="B236" s="144" t="s">
        <v>1855</v>
      </c>
      <c r="C236" s="139" t="s">
        <v>377</v>
      </c>
      <c r="D236" s="185">
        <f>VLOOKUP('650.1'!A95,'650.1'!A95:N358,14,FALSE)</f>
        <v>14032.440556016709</v>
      </c>
    </row>
    <row r="237" spans="1:4" ht="54" thickTop="1" thickBot="1">
      <c r="A237" s="143" t="s">
        <v>1209</v>
      </c>
      <c r="B237" s="144" t="s">
        <v>2233</v>
      </c>
      <c r="C237" s="139" t="s">
        <v>377</v>
      </c>
      <c r="D237" s="185">
        <f>VLOOKUP('650.2'!A93,'650.2'!A93:N359,14,FALSE)</f>
        <v>12076.933957756059</v>
      </c>
    </row>
    <row r="238" spans="1:4" ht="54" thickTop="1" thickBot="1">
      <c r="A238" s="143" t="s">
        <v>1210</v>
      </c>
      <c r="B238" s="144" t="s">
        <v>1856</v>
      </c>
      <c r="C238" s="139" t="s">
        <v>377</v>
      </c>
      <c r="D238" s="210">
        <f>VLOOKUP('650.3'!A90,'650.3'!A90:N360,14,FALSE)</f>
        <v>0.7410000000000001</v>
      </c>
    </row>
    <row r="239" spans="1:4" ht="54" thickTop="1" thickBot="1">
      <c r="A239" s="143" t="s">
        <v>1211</v>
      </c>
      <c r="B239" s="144" t="s">
        <v>2237</v>
      </c>
      <c r="C239" s="139" t="s">
        <v>377</v>
      </c>
      <c r="D239" s="185">
        <f>VLOOKUP('650.4'!A93,'650.4'!A93:N361,14,FALSE)</f>
        <v>4494.0798217560578</v>
      </c>
    </row>
    <row r="240" spans="1:4" ht="55.2" thickTop="1" thickBot="1">
      <c r="A240" s="143" t="s">
        <v>1212</v>
      </c>
      <c r="B240" s="144" t="s">
        <v>1857</v>
      </c>
      <c r="C240" s="139" t="s">
        <v>233</v>
      </c>
      <c r="D240" s="185">
        <f>VLOOKUP('660.1'!A87,'660.1'!A87:N362,14,FALSE)</f>
        <v>388487.53446588555</v>
      </c>
    </row>
    <row r="241" spans="1:4" ht="73.2" thickTop="1" thickBot="1">
      <c r="A241" s="143" t="s">
        <v>1213</v>
      </c>
      <c r="B241" s="144" t="s">
        <v>1964</v>
      </c>
      <c r="C241" s="139" t="s">
        <v>144</v>
      </c>
      <c r="D241" s="185">
        <f>VLOOKUP('660.2'!A87,'660.2'!A87:N363,14,FALSE)</f>
        <v>442189.21964588563</v>
      </c>
    </row>
    <row r="242" spans="1:4" ht="54" thickTop="1" thickBot="1">
      <c r="A242" s="143" t="s">
        <v>1761</v>
      </c>
      <c r="B242" s="144" t="s">
        <v>1858</v>
      </c>
      <c r="C242" s="139" t="s">
        <v>144</v>
      </c>
      <c r="D242" s="185">
        <f>VLOOKUP('661.1'!A87,'661.1'!A87:N364,14,FALSE)</f>
        <v>651699.4956745141</v>
      </c>
    </row>
    <row r="243" spans="1:4" ht="54" thickTop="1" thickBot="1">
      <c r="A243" s="143" t="s">
        <v>1214</v>
      </c>
      <c r="B243" s="144" t="s">
        <v>1859</v>
      </c>
      <c r="C243" s="139" t="s">
        <v>144</v>
      </c>
      <c r="D243" s="185">
        <f>VLOOKUP('662.1'!A87,'662.1'!A87:N365,14,FALSE)</f>
        <v>453283.79260236147</v>
      </c>
    </row>
    <row r="244" spans="1:4" ht="54" thickTop="1" thickBot="1">
      <c r="A244" s="143" t="s">
        <v>1215</v>
      </c>
      <c r="B244" s="144" t="s">
        <v>1860</v>
      </c>
      <c r="C244" s="139" t="s">
        <v>144</v>
      </c>
      <c r="D244" s="185">
        <f>VLOOKUP('662.2'!A87,'662.2'!A87:N366,14,FALSE)</f>
        <v>435245.2439356948</v>
      </c>
    </row>
    <row r="245" spans="1:4" ht="54" thickTop="1" thickBot="1">
      <c r="A245" s="143" t="s">
        <v>1762</v>
      </c>
      <c r="B245" s="144" t="s">
        <v>1861</v>
      </c>
      <c r="C245" s="139" t="s">
        <v>144</v>
      </c>
      <c r="D245" s="185">
        <f>VLOOKUP('663.1'!A87,'663.1'!A87:N367,14,FALSE)</f>
        <v>20565.165755316328</v>
      </c>
    </row>
    <row r="246" spans="1:4" ht="54" thickTop="1" thickBot="1">
      <c r="A246" s="143" t="s">
        <v>1216</v>
      </c>
      <c r="B246" s="144" t="s">
        <v>1862</v>
      </c>
      <c r="C246" s="139" t="s">
        <v>388</v>
      </c>
      <c r="D246" s="185">
        <f>VLOOKUP('670.1'!A87,'670.1'!A87:N368,14,FALSE)</f>
        <v>259525.4022397449</v>
      </c>
    </row>
    <row r="247" spans="1:4" ht="54" thickTop="1" thickBot="1">
      <c r="A247" s="143" t="s">
        <v>1217</v>
      </c>
      <c r="B247" s="144" t="s">
        <v>1863</v>
      </c>
      <c r="C247" s="139" t="s">
        <v>388</v>
      </c>
      <c r="D247" s="185">
        <f>VLOOKUP('670.2'!A87,'670.2'!A87:N369,14,FALSE)</f>
        <v>280188.8177397449</v>
      </c>
    </row>
    <row r="248" spans="1:4" ht="54" thickTop="1" thickBot="1">
      <c r="A248" s="143" t="s">
        <v>1764</v>
      </c>
      <c r="B248" s="144" t="s">
        <v>1864</v>
      </c>
      <c r="C248" s="139" t="s">
        <v>388</v>
      </c>
      <c r="D248" s="185">
        <f>VLOOKUP('670.3'!A87,'670.3'!A87:N370,14,FALSE)</f>
        <v>286931.58623974491</v>
      </c>
    </row>
    <row r="249" spans="1:4" ht="54" thickTop="1" thickBot="1">
      <c r="A249" s="143" t="s">
        <v>1765</v>
      </c>
      <c r="B249" s="144" t="s">
        <v>1865</v>
      </c>
      <c r="C249" s="139" t="s">
        <v>388</v>
      </c>
      <c r="D249" s="185">
        <f>VLOOKUP('670.4'!A87,'670.4'!A87:N371,14,FALSE)</f>
        <v>286923.35073974484</v>
      </c>
    </row>
    <row r="250" spans="1:4" ht="54" thickTop="1" thickBot="1">
      <c r="A250" s="143" t="s">
        <v>1766</v>
      </c>
      <c r="B250" s="144" t="s">
        <v>1866</v>
      </c>
      <c r="C250" s="139" t="s">
        <v>388</v>
      </c>
      <c r="D250" s="185">
        <f>VLOOKUP('670.5'!A89,'670.5'!A89:N372,14,FALSE)</f>
        <v>303040.01981890819</v>
      </c>
    </row>
    <row r="251" spans="1:4" ht="54" thickTop="1" thickBot="1">
      <c r="A251" s="143" t="s">
        <v>1218</v>
      </c>
      <c r="B251" s="144" t="s">
        <v>1867</v>
      </c>
      <c r="C251" s="139" t="s">
        <v>388</v>
      </c>
      <c r="D251" s="185">
        <f>VLOOKUP('671.1'!A89,'671.1'!A89:N373,14,FALSE)</f>
        <v>553481.19246316329</v>
      </c>
    </row>
    <row r="252" spans="1:4" ht="54" thickTop="1" thickBot="1">
      <c r="A252" s="143" t="s">
        <v>1219</v>
      </c>
      <c r="B252" s="144" t="s">
        <v>1868</v>
      </c>
      <c r="C252" s="139" t="s">
        <v>144</v>
      </c>
      <c r="D252" s="185">
        <f>VLOOKUP('671.2'!A89,'671.2'!A89:N374,14,FALSE)</f>
        <v>61761.931069502039</v>
      </c>
    </row>
    <row r="253" spans="1:4" ht="54" thickTop="1" thickBot="1">
      <c r="A253" s="143" t="s">
        <v>1767</v>
      </c>
      <c r="B253" s="144" t="s">
        <v>1869</v>
      </c>
      <c r="C253" s="139" t="s">
        <v>388</v>
      </c>
      <c r="D253" s="185">
        <f>VLOOKUP('671.3'!A87,'671.3'!A87:N375,14,FALSE)</f>
        <v>596791.15668442857</v>
      </c>
    </row>
    <row r="254" spans="1:4" ht="54" thickTop="1" thickBot="1">
      <c r="A254" s="143" t="s">
        <v>1768</v>
      </c>
      <c r="B254" s="144" t="s">
        <v>1870</v>
      </c>
      <c r="C254" s="139" t="s">
        <v>144</v>
      </c>
      <c r="D254" s="185">
        <f>VLOOKUP('671.4'!A87,'671.4'!A87:N376,14,FALSE)</f>
        <v>65144.406884253061</v>
      </c>
    </row>
    <row r="255" spans="1:4" ht="54" thickTop="1" thickBot="1">
      <c r="A255" s="143" t="s">
        <v>1220</v>
      </c>
      <c r="B255" s="144" t="s">
        <v>1871</v>
      </c>
      <c r="C255" s="139" t="s">
        <v>144</v>
      </c>
      <c r="D255" s="185">
        <f>VLOOKUP('672.1'!A87,'672.1'!A87:N377,14,FALSE)</f>
        <v>41705.545925316328</v>
      </c>
    </row>
    <row r="256" spans="1:4" ht="54" thickTop="1" thickBot="1">
      <c r="A256" s="143" t="s">
        <v>1769</v>
      </c>
      <c r="B256" s="144" t="s">
        <v>1872</v>
      </c>
      <c r="C256" s="139" t="s">
        <v>144</v>
      </c>
      <c r="D256" s="185">
        <f>VLOOKUP('672.2'!A87,'672.2'!A87:N378,14,FALSE)</f>
        <v>48508.988769502037</v>
      </c>
    </row>
    <row r="257" spans="1:4" ht="54" thickTop="1" thickBot="1">
      <c r="A257" s="143" t="s">
        <v>1770</v>
      </c>
      <c r="B257" s="144" t="s">
        <v>1873</v>
      </c>
      <c r="C257" s="139" t="s">
        <v>144</v>
      </c>
      <c r="D257" s="185">
        <f>VLOOKUP('672.3'!A87,'672.3'!A87:N379,14,FALSE)</f>
        <v>43491.880546379602</v>
      </c>
    </row>
    <row r="258" spans="1:4" ht="54" thickTop="1" thickBot="1">
      <c r="A258" s="143" t="s">
        <v>1771</v>
      </c>
      <c r="B258" s="144" t="s">
        <v>1874</v>
      </c>
      <c r="C258" s="139" t="s">
        <v>144</v>
      </c>
      <c r="D258" s="185">
        <f>VLOOKUP('672.4'!A87,'672.3'!A87:N380,14,FALSE)</f>
        <v>43491.880546379602</v>
      </c>
    </row>
    <row r="259" spans="1:4" ht="54" thickTop="1" thickBot="1">
      <c r="A259" s="143" t="s">
        <v>1816</v>
      </c>
      <c r="B259" s="144" t="s">
        <v>1875</v>
      </c>
      <c r="C259" s="139" t="s">
        <v>233</v>
      </c>
      <c r="D259" s="185">
        <f>VLOOKUP('673.1.1'!A87,'673.1.1'!A87:N381,14,FALSE)</f>
        <v>8869.4411592193901</v>
      </c>
    </row>
    <row r="260" spans="1:4" ht="54" thickTop="1" thickBot="1">
      <c r="A260" s="143" t="s">
        <v>1817</v>
      </c>
      <c r="B260" s="144" t="s">
        <v>2152</v>
      </c>
      <c r="C260" s="139" t="s">
        <v>233</v>
      </c>
      <c r="D260" s="185">
        <f>VLOOKUP('673.1.2'!A87,'673.1.2'!A87:N382,14,FALSE)</f>
        <v>10776.28895921939</v>
      </c>
    </row>
    <row r="261" spans="1:4" ht="54" thickTop="1" thickBot="1">
      <c r="A261" s="143" t="s">
        <v>1221</v>
      </c>
      <c r="B261" s="144" t="s">
        <v>1876</v>
      </c>
      <c r="C261" s="139" t="s">
        <v>388</v>
      </c>
      <c r="D261" s="185">
        <f>VLOOKUP('673.2'!A87,'673.2'!A87:N383,14,FALSE)</f>
        <v>77672.947112759197</v>
      </c>
    </row>
    <row r="262" spans="1:4" ht="54" thickTop="1" thickBot="1">
      <c r="A262" s="143" t="s">
        <v>1222</v>
      </c>
      <c r="B262" s="144" t="s">
        <v>1877</v>
      </c>
      <c r="C262" s="139" t="s">
        <v>388</v>
      </c>
      <c r="D262" s="185">
        <f>VLOOKUP('673.3'!A89,'673.3'!A89:N384,14,FALSE)</f>
        <v>83437.504120393598</v>
      </c>
    </row>
    <row r="263" spans="1:4" ht="54" thickTop="1" thickBot="1">
      <c r="A263" s="143" t="s">
        <v>1223</v>
      </c>
      <c r="B263" s="144" t="s">
        <v>2102</v>
      </c>
      <c r="C263" s="139" t="s">
        <v>144</v>
      </c>
      <c r="D263" s="185">
        <f>VLOOKUP('674.1'!A89,'674.1'!A89:N385,14,FALSE)</f>
        <v>107254.59032594899</v>
      </c>
    </row>
    <row r="264" spans="1:4" ht="54" thickTop="1" thickBot="1">
      <c r="A264" s="143" t="s">
        <v>1224</v>
      </c>
      <c r="B264" s="144" t="s">
        <v>1878</v>
      </c>
      <c r="C264" s="139" t="s">
        <v>144</v>
      </c>
      <c r="D264" s="185">
        <f>VLOOKUP('674.2'!A89,'674.2'!A89:N386,14,FALSE)</f>
        <v>194389.22410253057</v>
      </c>
    </row>
    <row r="265" spans="1:4" ht="54" thickTop="1" thickBot="1">
      <c r="A265" s="143" t="s">
        <v>1225</v>
      </c>
      <c r="B265" s="144" t="s">
        <v>1879</v>
      </c>
      <c r="C265" s="139" t="s">
        <v>233</v>
      </c>
      <c r="D265" s="185">
        <f>VLOOKUP('680.1'!A87,'680.1'!A87:N387,14,FALSE)</f>
        <v>193810.79119948714</v>
      </c>
    </row>
    <row r="266" spans="1:4" ht="54" thickTop="1" thickBot="1">
      <c r="A266" s="143" t="s">
        <v>1226</v>
      </c>
      <c r="B266" s="144" t="s">
        <v>1880</v>
      </c>
      <c r="C266" s="139" t="s">
        <v>144</v>
      </c>
      <c r="D266" s="185">
        <f>VLOOKUP('680.2'!A87,'680.2'!A87:N388,14,FALSE)</f>
        <v>9306.1530344472303</v>
      </c>
    </row>
    <row r="267" spans="1:4" ht="54" thickTop="1" thickBot="1">
      <c r="A267" s="143" t="s">
        <v>1227</v>
      </c>
      <c r="B267" s="144" t="s">
        <v>1881</v>
      </c>
      <c r="C267" s="139" t="s">
        <v>388</v>
      </c>
      <c r="D267" s="185">
        <f>VLOOKUP('680.3'!A89,'680.3'!A89:N389,14,FALSE)</f>
        <v>64713.514096096944</v>
      </c>
    </row>
    <row r="268" spans="1:4" ht="54" thickTop="1" thickBot="1">
      <c r="A268" s="143" t="s">
        <v>1228</v>
      </c>
      <c r="B268" s="144" t="s">
        <v>1882</v>
      </c>
      <c r="C268" s="139" t="s">
        <v>388</v>
      </c>
      <c r="D268" s="185">
        <f>VLOOKUP('681.1'!A89,'681.1'!A89:N390,14,FALSE)</f>
        <v>172320.47708189793</v>
      </c>
    </row>
    <row r="269" spans="1:4" ht="54" thickTop="1" thickBot="1">
      <c r="A269" s="143" t="s">
        <v>1776</v>
      </c>
      <c r="B269" s="144" t="s">
        <v>1883</v>
      </c>
      <c r="C269" s="139" t="s">
        <v>388</v>
      </c>
      <c r="D269" s="185">
        <f>VLOOKUP('681.2'!A89,'681.2'!A89:N391,14,FALSE)</f>
        <v>192983.89258189793</v>
      </c>
    </row>
    <row r="270" spans="1:4" ht="54" thickTop="1" thickBot="1">
      <c r="A270" s="143" t="s">
        <v>1777</v>
      </c>
      <c r="B270" s="144" t="s">
        <v>1884</v>
      </c>
      <c r="C270" s="139" t="s">
        <v>388</v>
      </c>
      <c r="D270" s="185">
        <f>VLOOKUP('681.3'!A89,'681.3'!A89:N392,14,FALSE)</f>
        <v>199726.66108189797</v>
      </c>
    </row>
    <row r="271" spans="1:4" ht="54" thickTop="1" thickBot="1">
      <c r="A271" s="143" t="s">
        <v>1778</v>
      </c>
      <c r="B271" s="144" t="s">
        <v>1885</v>
      </c>
      <c r="C271" s="139" t="s">
        <v>388</v>
      </c>
      <c r="D271" s="185">
        <f>VLOOKUP('681.4'!A89,'681.4'!A89:N393,14,FALSE)</f>
        <v>199718.42558189796</v>
      </c>
    </row>
    <row r="272" spans="1:4" ht="54" thickTop="1" thickBot="1">
      <c r="A272" s="143" t="s">
        <v>1229</v>
      </c>
      <c r="B272" s="144" t="s">
        <v>1886</v>
      </c>
      <c r="C272" s="139" t="s">
        <v>388</v>
      </c>
      <c r="D272" s="185">
        <f>VLOOKUP('682.1'!A89,'682.1'!A89:N394,14,FALSE)</f>
        <v>235277.51083189793</v>
      </c>
    </row>
    <row r="273" spans="1:4" ht="54" thickTop="1" thickBot="1">
      <c r="A273" s="143" t="s">
        <v>1779</v>
      </c>
      <c r="B273" s="144" t="s">
        <v>1887</v>
      </c>
      <c r="C273" s="139" t="s">
        <v>388</v>
      </c>
      <c r="D273" s="185">
        <f>VLOOKUP('682.2'!A89,'682.2'!A89:N395,14,FALSE)</f>
        <v>235277.51083189793</v>
      </c>
    </row>
    <row r="274" spans="1:4" ht="54" thickTop="1" thickBot="1">
      <c r="A274" s="143" t="s">
        <v>1781</v>
      </c>
      <c r="B274" s="144" t="s">
        <v>1888</v>
      </c>
      <c r="C274" s="139" t="s">
        <v>388</v>
      </c>
      <c r="D274" s="185">
        <f>VLOOKUP('682.3'!A89,'682.3'!A89:N396,14,FALSE)</f>
        <v>235277.51083189793</v>
      </c>
    </row>
    <row r="275" spans="1:4" ht="54" thickTop="1" thickBot="1">
      <c r="A275" s="143" t="s">
        <v>1783</v>
      </c>
      <c r="B275" s="144" t="s">
        <v>2103</v>
      </c>
      <c r="C275" s="139" t="s">
        <v>388</v>
      </c>
      <c r="D275" s="185">
        <f>VLOOKUP('682.4'!A89,'682.4'!A89:N397,14,FALSE)</f>
        <v>235277.51083189793</v>
      </c>
    </row>
    <row r="276" spans="1:4" ht="54" thickTop="1" thickBot="1">
      <c r="A276" s="143" t="s">
        <v>1785</v>
      </c>
      <c r="B276" s="144" t="s">
        <v>1889</v>
      </c>
      <c r="C276" s="139" t="s">
        <v>233</v>
      </c>
      <c r="D276" s="185">
        <f>VLOOKUP('683.1'!A89,'683.1'!A89:N398,14,FALSE)</f>
        <v>11049.345003037901</v>
      </c>
    </row>
    <row r="277" spans="1:4" ht="54" thickTop="1" thickBot="1">
      <c r="A277" s="143" t="s">
        <v>1787</v>
      </c>
      <c r="B277" s="144" t="s">
        <v>1890</v>
      </c>
      <c r="C277" s="139" t="s">
        <v>233</v>
      </c>
      <c r="D277" s="185">
        <f>VLOOKUP('683.2'!A89,'683.2'!A89:N399,14,FALSE)</f>
        <v>28198.163703037899</v>
      </c>
    </row>
    <row r="278" spans="1:4" ht="54" thickTop="1" thickBot="1">
      <c r="A278" s="143" t="s">
        <v>1789</v>
      </c>
      <c r="B278" s="144" t="s">
        <v>1891</v>
      </c>
      <c r="C278" s="139" t="s">
        <v>233</v>
      </c>
      <c r="D278" s="185">
        <f>VLOOKUP('683.3'!A89,'683.3'!A89:N400,14,FALSE)</f>
        <v>11049.345003037901</v>
      </c>
    </row>
    <row r="279" spans="1:4" ht="54" thickTop="1" thickBot="1">
      <c r="A279" s="143" t="s">
        <v>1790</v>
      </c>
      <c r="B279" s="144" t="s">
        <v>1892</v>
      </c>
      <c r="C279" s="139" t="s">
        <v>233</v>
      </c>
      <c r="D279" s="185">
        <f>VLOOKUP('683.4'!A89,'683.4'!A89:N401,14,FALSE)</f>
        <v>28198.163703037899</v>
      </c>
    </row>
    <row r="280" spans="1:4" ht="54" thickTop="1" thickBot="1">
      <c r="A280" s="143" t="s">
        <v>1791</v>
      </c>
      <c r="B280" s="144" t="s">
        <v>1893</v>
      </c>
      <c r="C280" s="139" t="s">
        <v>233</v>
      </c>
      <c r="D280" s="185">
        <f>VLOOKUP('683.5'!A87,'683.5'!A87:N402,14,FALSE)</f>
        <v>72784.256420970356</v>
      </c>
    </row>
    <row r="281" spans="1:4" ht="54" thickTop="1" thickBot="1">
      <c r="A281" s="143" t="s">
        <v>2153</v>
      </c>
      <c r="B281" s="144" t="s">
        <v>1894</v>
      </c>
      <c r="C281" s="139" t="s">
        <v>233</v>
      </c>
      <c r="D281" s="185">
        <f>VLOOKUP('690.1.1'!A89,'690.1.1'!A89:N403,14,FALSE)</f>
        <v>13202.436804253059</v>
      </c>
    </row>
    <row r="282" spans="1:4" ht="54" thickTop="1" thickBot="1">
      <c r="A282" s="143" t="s">
        <v>1794</v>
      </c>
      <c r="B282" s="144" t="s">
        <v>1895</v>
      </c>
      <c r="C282" s="139" t="s">
        <v>233</v>
      </c>
      <c r="D282" s="185">
        <f>VLOOKUP('690.1.2'!A89,'690.1.2'!A89:N404,14,FALSE)</f>
        <v>32496.645471265299</v>
      </c>
    </row>
    <row r="283" spans="1:4" ht="54" thickTop="1" thickBot="1">
      <c r="A283" s="143" t="s">
        <v>1230</v>
      </c>
      <c r="B283" s="144" t="s">
        <v>1896</v>
      </c>
      <c r="C283" s="139" t="s">
        <v>144</v>
      </c>
      <c r="D283" s="185">
        <f>VLOOKUP('700.1'!A89,'700.1'!A89:N405,14,FALSE)</f>
        <v>1900.6050114881709</v>
      </c>
    </row>
    <row r="284" spans="1:4" ht="54" thickTop="1" thickBot="1">
      <c r="A284" s="143" t="s">
        <v>1231</v>
      </c>
      <c r="B284" s="144" t="s">
        <v>1897</v>
      </c>
      <c r="C284" s="139" t="s">
        <v>144</v>
      </c>
      <c r="D284" s="185">
        <f>VLOOKUP('700.2'!A89,'700.2'!A89:N406,14,FALSE)</f>
        <v>1827.5694629842988</v>
      </c>
    </row>
    <row r="285" spans="1:4" ht="54" thickTop="1" thickBot="1">
      <c r="A285" s="143" t="s">
        <v>1232</v>
      </c>
      <c r="B285" s="144" t="s">
        <v>1898</v>
      </c>
      <c r="C285" s="139" t="s">
        <v>233</v>
      </c>
      <c r="D285" s="185">
        <f>VLOOKUP('700.3'!A89,'700.3'!A89:N407,14,FALSE)</f>
        <v>41586.458069402972</v>
      </c>
    </row>
    <row r="286" spans="1:4" ht="54" thickTop="1" thickBot="1">
      <c r="A286" s="143" t="s">
        <v>1233</v>
      </c>
      <c r="B286" s="144" t="s">
        <v>1899</v>
      </c>
      <c r="C286" s="139" t="s">
        <v>233</v>
      </c>
      <c r="D286" s="185">
        <f>VLOOKUP('700.4'!A89,'700.4'!A89:N408,14,FALSE)</f>
        <v>46179.847622601555</v>
      </c>
    </row>
    <row r="287" spans="1:4" ht="54" thickTop="1" thickBot="1">
      <c r="A287" s="143" t="s">
        <v>1234</v>
      </c>
      <c r="B287" s="144" t="s">
        <v>1900</v>
      </c>
      <c r="C287" s="139" t="s">
        <v>1929</v>
      </c>
      <c r="D287" s="185">
        <f>VLOOKUP('701.1'!A89,'701.1'!A89:N409,14,FALSE)</f>
        <v>9857.1975248712188</v>
      </c>
    </row>
    <row r="288" spans="1:4" ht="54" thickTop="1" thickBot="1">
      <c r="A288" s="143" t="s">
        <v>1797</v>
      </c>
      <c r="B288" s="144" t="s">
        <v>1901</v>
      </c>
      <c r="C288" s="139" t="s">
        <v>1929</v>
      </c>
      <c r="D288" s="185">
        <f>VLOOKUP('710.1'!A89,'710.1'!A89:N410,14,FALSE)</f>
        <v>496420.33611260168</v>
      </c>
    </row>
    <row r="289" spans="1:4" ht="54" thickTop="1" thickBot="1">
      <c r="A289" s="143" t="s">
        <v>1235</v>
      </c>
      <c r="B289" s="144" t="s">
        <v>1902</v>
      </c>
      <c r="C289" s="139" t="s">
        <v>233</v>
      </c>
      <c r="D289" s="185">
        <f>VLOOKUP('710.2'!A89,'710.2'!A89:N411,14,FALSE)</f>
        <v>461742.83611260168</v>
      </c>
    </row>
    <row r="290" spans="1:4" ht="54" thickTop="1" thickBot="1">
      <c r="A290" s="143" t="s">
        <v>1236</v>
      </c>
      <c r="B290" s="144" t="s">
        <v>1903</v>
      </c>
      <c r="C290" s="139" t="s">
        <v>1929</v>
      </c>
      <c r="D290" s="185">
        <f>VLOOKUP('720.1'!A89,'720.1'!A89:N412,14,FALSE)</f>
        <v>170962.15591630075</v>
      </c>
    </row>
    <row r="291" spans="1:4" ht="54" thickTop="1" thickBot="1">
      <c r="A291" s="143" t="s">
        <v>1237</v>
      </c>
      <c r="B291" s="144" t="s">
        <v>1904</v>
      </c>
      <c r="C291" s="139" t="s">
        <v>144</v>
      </c>
      <c r="D291" s="185">
        <f>VLOOKUP('730.1'!A89,'730.1'!A89:N413,14,FALSE)</f>
        <v>173319.90652271075</v>
      </c>
    </row>
    <row r="292" spans="1:4" ht="54" thickTop="1" thickBot="1">
      <c r="A292" s="143" t="s">
        <v>1238</v>
      </c>
      <c r="B292" s="144" t="s">
        <v>1905</v>
      </c>
      <c r="C292" s="139" t="s">
        <v>1929</v>
      </c>
      <c r="D292" s="185">
        <f>VLOOKUP('730.2'!A89,'730.2'!A89:N414,14,FALSE)</f>
        <v>82636.26169570729</v>
      </c>
    </row>
    <row r="293" spans="1:4" ht="54" thickTop="1" thickBot="1">
      <c r="A293" s="143" t="s">
        <v>1239</v>
      </c>
      <c r="B293" s="144" t="s">
        <v>1906</v>
      </c>
      <c r="C293" s="139" t="s">
        <v>1929</v>
      </c>
      <c r="D293" s="185">
        <f>VLOOKUP('730.3'!A89,'730.3'!A89:N415,14,FALSE)</f>
        <v>77418.802478317884</v>
      </c>
    </row>
    <row r="294" spans="1:4" ht="54" thickTop="1" thickBot="1">
      <c r="A294" s="143" t="s">
        <v>1798</v>
      </c>
      <c r="B294" s="144" t="s">
        <v>1907</v>
      </c>
      <c r="C294" s="139" t="s">
        <v>1929</v>
      </c>
      <c r="D294" s="185">
        <f>VLOOKUP('730.4'!A89,'730.4'!A89:N416,14,FALSE)</f>
        <v>43143.808478317878</v>
      </c>
    </row>
    <row r="295" spans="1:4" ht="54" thickTop="1" thickBot="1">
      <c r="A295" s="143" t="s">
        <v>1240</v>
      </c>
      <c r="B295" s="144" t="s">
        <v>1908</v>
      </c>
      <c r="C295" s="139" t="s">
        <v>144</v>
      </c>
      <c r="D295" s="185">
        <f>VLOOKUP('731.1'!A89,'731.1'!A89:N417,14,FALSE)</f>
        <v>177277.3808716443</v>
      </c>
    </row>
    <row r="296" spans="1:4" ht="54" thickTop="1" thickBot="1">
      <c r="A296" s="143" t="s">
        <v>1241</v>
      </c>
      <c r="B296" s="144" t="s">
        <v>1909</v>
      </c>
      <c r="C296" s="139" t="s">
        <v>2101</v>
      </c>
      <c r="D296" s="185">
        <f>VLOOKUP('740.1'!A89,'740.1'!A89:N418,14,FALSE)</f>
        <v>19028.290863365848</v>
      </c>
    </row>
    <row r="297" spans="1:4" ht="54" thickTop="1" thickBot="1">
      <c r="A297" s="143" t="s">
        <v>1801</v>
      </c>
      <c r="B297" s="144" t="s">
        <v>1910</v>
      </c>
      <c r="C297" s="139" t="s">
        <v>1929</v>
      </c>
      <c r="D297" s="185">
        <f>VLOOKUP('741.1'!A89,'741.1'!A89:N419,14,FALSE)</f>
        <v>53043.051275085352</v>
      </c>
    </row>
    <row r="298" spans="1:4" ht="54" thickTop="1" thickBot="1">
      <c r="A298" s="143" t="s">
        <v>1242</v>
      </c>
      <c r="B298" s="144" t="s">
        <v>1911</v>
      </c>
      <c r="C298" s="139" t="s">
        <v>144</v>
      </c>
      <c r="D298" s="185">
        <f>VLOOKUP('800.1'!A89,'800.1'!A89:N420,14,FALSE)</f>
        <v>8625.804819262974</v>
      </c>
    </row>
    <row r="299" spans="1:4" ht="54" thickTop="1" thickBot="1">
      <c r="A299" s="143" t="s">
        <v>1243</v>
      </c>
      <c r="B299" s="144" t="s">
        <v>1912</v>
      </c>
      <c r="C299" s="139" t="s">
        <v>144</v>
      </c>
      <c r="D299" s="185">
        <f>VLOOKUP('800.2'!A89,'800.2'!A89:N421,14,FALSE)</f>
        <v>19824.978779262972</v>
      </c>
    </row>
    <row r="300" spans="1:4" ht="54" thickTop="1" thickBot="1">
      <c r="A300" s="143" t="s">
        <v>1244</v>
      </c>
      <c r="B300" s="144" t="s">
        <v>1913</v>
      </c>
      <c r="C300" s="139" t="s">
        <v>144</v>
      </c>
      <c r="D300" s="185">
        <f>VLOOKUP('800.3'!A89,'800.3'!A89:N422,14,FALSE)</f>
        <v>43826.681997051892</v>
      </c>
    </row>
    <row r="301" spans="1:4" ht="54" thickTop="1" thickBot="1">
      <c r="A301" s="143" t="s">
        <v>1245</v>
      </c>
      <c r="B301" s="144" t="s">
        <v>1914</v>
      </c>
      <c r="C301" s="139" t="s">
        <v>144</v>
      </c>
      <c r="D301" s="185">
        <f>VLOOKUP('800.4'!A89,'800.4'!A89:N423,14,FALSE)</f>
        <v>54644.629917051891</v>
      </c>
    </row>
    <row r="302" spans="1:4" ht="54" thickTop="1" thickBot="1">
      <c r="A302" s="143" t="s">
        <v>1802</v>
      </c>
      <c r="B302" s="144" t="s">
        <v>1915</v>
      </c>
      <c r="C302" s="139" t="s">
        <v>1929</v>
      </c>
      <c r="D302" s="185">
        <f>VLOOKUP('802.1'!A89,'802.1'!A89:N424,14,FALSE)</f>
        <v>378136.18510126334</v>
      </c>
    </row>
    <row r="303" spans="1:4" ht="54" thickTop="1" thickBot="1">
      <c r="A303" s="143" t="s">
        <v>1803</v>
      </c>
      <c r="B303" s="144" t="s">
        <v>1965</v>
      </c>
      <c r="C303" s="139" t="s">
        <v>1929</v>
      </c>
      <c r="D303" s="185">
        <f>VLOOKUP('802.2'!A89,'802.2'!A89:N425,14,FALSE)</f>
        <v>69334.010075947488</v>
      </c>
    </row>
    <row r="304" spans="1:4" ht="54" thickTop="1" thickBot="1">
      <c r="A304" s="143" t="s">
        <v>1804</v>
      </c>
      <c r="B304" s="144" t="s">
        <v>1916</v>
      </c>
      <c r="C304" s="139" t="s">
        <v>1929</v>
      </c>
      <c r="D304" s="185">
        <f>VLOOKUP('802.3'!A89,'802.3'!A89:N426,14,FALSE)</f>
        <v>44991.975594373158</v>
      </c>
    </row>
    <row r="305" spans="1:4" ht="54" thickTop="1" thickBot="1">
      <c r="A305" s="143" t="s">
        <v>1805</v>
      </c>
      <c r="B305" s="144" t="s">
        <v>1917</v>
      </c>
      <c r="C305" s="139" t="s">
        <v>1929</v>
      </c>
      <c r="D305" s="185">
        <f>VLOOKUP('802.4'!A89,'802.4'!A89:N427,14,FALSE)</f>
        <v>38629.852945779872</v>
      </c>
    </row>
    <row r="306" spans="1:4" ht="54" thickTop="1" thickBot="1">
      <c r="A306" s="143" t="s">
        <v>1806</v>
      </c>
      <c r="B306" s="144" t="s">
        <v>1918</v>
      </c>
      <c r="C306" s="139" t="s">
        <v>1929</v>
      </c>
      <c r="D306" s="185">
        <f>VLOOKUP('802.5'!A89,'802.5'!A89:N428,14,FALSE)</f>
        <v>248296.79396879481</v>
      </c>
    </row>
    <row r="307" spans="1:4" ht="54" thickTop="1" thickBot="1">
      <c r="A307" s="143" t="s">
        <v>1807</v>
      </c>
      <c r="B307" s="144" t="s">
        <v>1919</v>
      </c>
      <c r="C307" s="139" t="s">
        <v>1929</v>
      </c>
      <c r="D307" s="185">
        <f>VLOOKUP('802.6'!A89,'802.6'!A89:N429,14,FALSE)</f>
        <v>242495.51406879484</v>
      </c>
    </row>
    <row r="308" spans="1:4" ht="54" thickTop="1" thickBot="1">
      <c r="A308" s="143" t="s">
        <v>1808</v>
      </c>
      <c r="B308" s="144" t="s">
        <v>1920</v>
      </c>
      <c r="C308" s="139" t="s">
        <v>1929</v>
      </c>
      <c r="D308" s="185">
        <f>VLOOKUP('802.7'!A89,'802.7'!A89:N430,14,FALSE)</f>
        <v>159598.2371678272</v>
      </c>
    </row>
    <row r="309" spans="1:4" ht="54" thickTop="1" thickBot="1">
      <c r="A309" s="143" t="s">
        <v>1809</v>
      </c>
      <c r="B309" s="144" t="s">
        <v>1921</v>
      </c>
      <c r="C309" s="139" t="s">
        <v>1929</v>
      </c>
      <c r="D309" s="185">
        <f>VLOOKUP('802.8'!A89,'802.8'!A89:N431,14,FALSE)</f>
        <v>137053.22819759045</v>
      </c>
    </row>
    <row r="310" spans="1:4" ht="54" thickTop="1" thickBot="1">
      <c r="A310" s="143" t="s">
        <v>1246</v>
      </c>
      <c r="B310" s="144" t="s">
        <v>1922</v>
      </c>
      <c r="C310" s="139" t="s">
        <v>233</v>
      </c>
      <c r="D310" s="185">
        <f>VLOOKUP('810.1'!A89,'810.1'!A89:N432,14,FALSE)</f>
        <v>18016.086122236149</v>
      </c>
    </row>
    <row r="311" spans="1:4" ht="54" thickTop="1" thickBot="1">
      <c r="A311" s="143" t="s">
        <v>1247</v>
      </c>
      <c r="B311" s="144" t="s">
        <v>1923</v>
      </c>
      <c r="C311" s="139" t="s">
        <v>233</v>
      </c>
      <c r="D311" s="185">
        <f>VLOOKUP('810.2'!A89,'810.2'!A89:N433,14,FALSE)</f>
        <v>10122.46334389446</v>
      </c>
    </row>
    <row r="312" spans="1:4" ht="54" thickTop="1" thickBot="1">
      <c r="A312" s="143" t="s">
        <v>1248</v>
      </c>
      <c r="B312" s="144" t="s">
        <v>1924</v>
      </c>
      <c r="C312" s="139" t="s">
        <v>233</v>
      </c>
      <c r="D312" s="185">
        <f>VLOOKUP('810.3'!A89,'810.3'!A89:N435,14,FALSE)</f>
        <v>6038.3260541184409</v>
      </c>
    </row>
    <row r="313" spans="1:4" ht="55.2" thickTop="1" thickBot="1">
      <c r="A313" s="143" t="s">
        <v>1810</v>
      </c>
      <c r="B313" s="144" t="s">
        <v>2156</v>
      </c>
      <c r="C313" s="139" t="s">
        <v>233</v>
      </c>
      <c r="D313" s="185">
        <f>VLOOKUP('811.1'!A89,'811.1'!A89:N436,14,FALSE)</f>
        <v>33996.236588155465</v>
      </c>
    </row>
    <row r="314" spans="1:4" ht="55.2" thickTop="1" thickBot="1">
      <c r="A314" s="143" t="s">
        <v>1811</v>
      </c>
      <c r="B314" s="144" t="s">
        <v>2157</v>
      </c>
      <c r="C314" s="139" t="s">
        <v>233</v>
      </c>
      <c r="D314" s="185">
        <f>VLOOKUP('811.2'!A89,'811.2'!A89:N437,14,FALSE)</f>
        <v>43469.855288155464</v>
      </c>
    </row>
    <row r="315" spans="1:4" ht="54" thickTop="1" thickBot="1">
      <c r="A315" s="143" t="s">
        <v>1249</v>
      </c>
      <c r="B315" s="144" t="s">
        <v>2159</v>
      </c>
      <c r="C315" s="139" t="s">
        <v>233</v>
      </c>
      <c r="D315" s="185">
        <f>VLOOKUP('812.1'!A89,'812.1'!A89:N438,14,FALSE)</f>
        <v>69178.523374267068</v>
      </c>
    </row>
    <row r="316" spans="1:4" ht="54" thickTop="1" thickBot="1">
      <c r="A316" s="143" t="s">
        <v>1812</v>
      </c>
      <c r="B316" s="144" t="s">
        <v>1925</v>
      </c>
      <c r="C316" s="139" t="s">
        <v>2101</v>
      </c>
      <c r="D316" s="185">
        <f>VLOOKUP('820.1'!A89,'820.1'!A89:N439,14,FALSE)</f>
        <v>61659.808010632645</v>
      </c>
    </row>
    <row r="317" spans="1:4" ht="54" thickTop="1" thickBot="1">
      <c r="A317" s="143" t="s">
        <v>1813</v>
      </c>
      <c r="B317" s="144" t="s">
        <v>1926</v>
      </c>
      <c r="C317" s="139" t="s">
        <v>1068</v>
      </c>
      <c r="D317" s="185">
        <f>VLOOKUP('820.1.2'!A88,'820.1.2'!A88:N440,14,FALSE)</f>
        <v>3791695.9368775501</v>
      </c>
    </row>
    <row r="318" spans="1:4" ht="54" thickTop="1" thickBot="1">
      <c r="A318" s="143" t="s">
        <v>1250</v>
      </c>
      <c r="B318" s="144" t="s">
        <v>1927</v>
      </c>
      <c r="C318" s="139" t="s">
        <v>2104</v>
      </c>
      <c r="D318" s="185">
        <f>VLOOKUP('900.1'!A88,'900.1'!A88:N441,14,FALSE)</f>
        <v>1308.6287901234568</v>
      </c>
    </row>
    <row r="319" spans="1:4" ht="55.2" thickTop="1" thickBot="1">
      <c r="A319" s="143" t="s">
        <v>1251</v>
      </c>
      <c r="B319" s="144" t="s">
        <v>2301</v>
      </c>
      <c r="C319" s="139" t="s">
        <v>2105</v>
      </c>
      <c r="D319" s="185">
        <f>VLOOKUP('900.2'!A88,'900.2'!A88:N442,14,FALSE)</f>
        <v>1606.0444242424244</v>
      </c>
    </row>
    <row r="320" spans="1:4" ht="54" thickTop="1" thickBot="1">
      <c r="A320" s="143" t="s">
        <v>1252</v>
      </c>
      <c r="B320" s="144" t="s">
        <v>1928</v>
      </c>
      <c r="C320" s="139" t="s">
        <v>2105</v>
      </c>
      <c r="D320" s="185">
        <f>VLOOKUP('900.3'!A88,'900.3'!A88:N443,14,FALSE)</f>
        <v>1606.0444242424244</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14" sqref="C14"/>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8" t="s">
        <v>1934</v>
      </c>
      <c r="B1" s="669"/>
      <c r="C1" s="669"/>
      <c r="D1" s="670"/>
    </row>
    <row r="2" spans="1:4" ht="20.25" customHeight="1" thickBot="1">
      <c r="A2" s="671"/>
      <c r="B2" s="672"/>
      <c r="C2" s="672"/>
      <c r="D2" s="673"/>
    </row>
    <row r="3" spans="1:4" ht="15.6" thickTop="1" thickBot="1">
      <c r="A3" s="667" t="s">
        <v>2329</v>
      </c>
      <c r="B3" s="667"/>
      <c r="C3" s="667"/>
      <c r="D3" s="667"/>
    </row>
    <row r="4" spans="1:4" ht="15.6" thickTop="1" thickBot="1">
      <c r="A4" s="667"/>
      <c r="B4" s="667"/>
      <c r="C4" s="667"/>
      <c r="D4" s="667"/>
    </row>
    <row r="5" spans="1:4" ht="15.6" thickTop="1" thickBot="1">
      <c r="A5" s="667"/>
      <c r="B5" s="667"/>
      <c r="C5" s="667"/>
      <c r="D5" s="667"/>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5">
        <v>56173.925726710004</v>
      </c>
    </row>
    <row r="9" spans="1:4" ht="15.6" thickTop="1" thickBot="1">
      <c r="A9" s="9" t="s">
        <v>102</v>
      </c>
      <c r="B9" s="10" t="s">
        <v>1966</v>
      </c>
      <c r="C9" s="11" t="s">
        <v>103</v>
      </c>
      <c r="D9" s="655">
        <v>51067.205206099999</v>
      </c>
    </row>
    <row r="10" spans="1:4" ht="15.6" thickTop="1" thickBot="1">
      <c r="A10" s="9" t="s">
        <v>0</v>
      </c>
      <c r="B10" s="10" t="s">
        <v>1966</v>
      </c>
      <c r="C10" s="11" t="s">
        <v>1</v>
      </c>
      <c r="D10" s="655">
        <v>66387.366767929998</v>
      </c>
    </row>
    <row r="11" spans="1:4" ht="15.6" thickTop="1" thickBot="1">
      <c r="A11" s="9" t="s">
        <v>1758</v>
      </c>
      <c r="B11" s="10" t="s">
        <v>1966</v>
      </c>
      <c r="C11" s="11" t="s">
        <v>1757</v>
      </c>
      <c r="D11" s="655">
        <v>306403.23123659997</v>
      </c>
    </row>
    <row r="12" spans="1:4" ht="15.6" thickTop="1" thickBot="1">
      <c r="A12" s="9" t="s">
        <v>100</v>
      </c>
      <c r="B12" s="10" t="s">
        <v>1966</v>
      </c>
      <c r="C12" s="11" t="s">
        <v>101</v>
      </c>
      <c r="D12" s="655">
        <v>76600.807809149992</v>
      </c>
    </row>
    <row r="13" spans="1:4" ht="15.6" thickTop="1" thickBot="1">
      <c r="A13" s="9" t="s">
        <v>62</v>
      </c>
      <c r="B13" s="10" t="s">
        <v>1966</v>
      </c>
      <c r="C13" s="11" t="s">
        <v>63</v>
      </c>
      <c r="D13" s="655">
        <v>561739.25726709992</v>
      </c>
    </row>
    <row r="14" spans="1:4" ht="15.6" thickTop="1" thickBot="1">
      <c r="A14" s="9" t="s">
        <v>108</v>
      </c>
      <c r="B14" s="10" t="s">
        <v>1966</v>
      </c>
      <c r="C14" s="11" t="s">
        <v>109</v>
      </c>
      <c r="D14" s="655">
        <v>306403.23123659997</v>
      </c>
    </row>
    <row r="15" spans="1:4" ht="15.6" thickTop="1" thickBot="1">
      <c r="A15" s="9" t="s">
        <v>41</v>
      </c>
      <c r="B15" s="10" t="s">
        <v>1966</v>
      </c>
      <c r="C15" s="11" t="s">
        <v>42</v>
      </c>
      <c r="D15" s="655">
        <v>204268.8208244</v>
      </c>
    </row>
    <row r="16" spans="1:4" ht="15.6" thickTop="1" thickBot="1">
      <c r="A16" s="9" t="s">
        <v>43</v>
      </c>
      <c r="B16" s="10" t="s">
        <v>1966</v>
      </c>
      <c r="C16" s="11" t="s">
        <v>44</v>
      </c>
      <c r="D16" s="655">
        <v>306403.23123659997</v>
      </c>
    </row>
    <row r="17" spans="1:4" ht="15.6" thickTop="1" thickBot="1">
      <c r="A17" s="9" t="s">
        <v>106</v>
      </c>
      <c r="B17" s="10" t="s">
        <v>1966</v>
      </c>
      <c r="C17" s="11" t="s">
        <v>107</v>
      </c>
      <c r="D17" s="655">
        <v>102134.4104122</v>
      </c>
    </row>
    <row r="18" spans="1:4" ht="15.6" thickTop="1" thickBot="1">
      <c r="A18" s="9" t="s">
        <v>1759</v>
      </c>
      <c r="B18" s="10" t="s">
        <v>1966</v>
      </c>
      <c r="C18" s="11" t="s">
        <v>2106</v>
      </c>
      <c r="D18" s="655">
        <v>91920.96937097999</v>
      </c>
    </row>
    <row r="19" spans="1:4" ht="15.6" thickTop="1" thickBot="1">
      <c r="A19" s="9" t="s">
        <v>96</v>
      </c>
      <c r="B19" s="10" t="s">
        <v>92</v>
      </c>
      <c r="C19" s="11" t="s">
        <v>97</v>
      </c>
      <c r="D19" s="655">
        <v>2042688.2082439999</v>
      </c>
    </row>
    <row r="20" spans="1:4" ht="15.6" thickTop="1" thickBot="1">
      <c r="A20" s="9" t="s">
        <v>76</v>
      </c>
      <c r="B20" s="10" t="s">
        <v>1966</v>
      </c>
      <c r="C20" s="11" t="s">
        <v>77</v>
      </c>
      <c r="D20" s="655">
        <v>465180.576</v>
      </c>
    </row>
    <row r="21" spans="1:4" ht="15.6" thickTop="1" thickBot="1">
      <c r="A21" s="9" t="s">
        <v>74</v>
      </c>
      <c r="B21" s="10" t="s">
        <v>1966</v>
      </c>
      <c r="C21" s="11" t="s">
        <v>75</v>
      </c>
      <c r="D21" s="655">
        <v>456873.78</v>
      </c>
    </row>
    <row r="22" spans="1:4" ht="15.6" thickTop="1" thickBot="1">
      <c r="A22" s="9" t="s">
        <v>84</v>
      </c>
      <c r="B22" s="10" t="s">
        <v>1966</v>
      </c>
      <c r="C22" s="11" t="s">
        <v>85</v>
      </c>
      <c r="D22" s="655">
        <v>521251.44899999996</v>
      </c>
    </row>
    <row r="23" spans="1:4" ht="15.6" thickTop="1" thickBot="1">
      <c r="A23" s="9" t="s">
        <v>78</v>
      </c>
      <c r="B23" s="10" t="s">
        <v>1966</v>
      </c>
      <c r="C23" s="11" t="s">
        <v>79</v>
      </c>
      <c r="D23" s="655">
        <v>579399.02099999995</v>
      </c>
    </row>
    <row r="24" spans="1:4" ht="15.6" thickTop="1" thickBot="1">
      <c r="A24" s="9" t="s">
        <v>64</v>
      </c>
      <c r="B24" s="10" t="s">
        <v>1966</v>
      </c>
      <c r="C24" s="11" t="s">
        <v>65</v>
      </c>
      <c r="D24" s="655">
        <v>448566.984</v>
      </c>
    </row>
    <row r="25" spans="1:4" ht="15.6" thickTop="1" thickBot="1">
      <c r="A25" s="9" t="s">
        <v>80</v>
      </c>
      <c r="B25" s="10" t="s">
        <v>1966</v>
      </c>
      <c r="C25" s="11" t="s">
        <v>81</v>
      </c>
      <c r="D25" s="655">
        <v>533711.64300000004</v>
      </c>
    </row>
    <row r="26" spans="1:4" ht="15.6" thickTop="1" thickBot="1">
      <c r="A26" s="9" t="s">
        <v>82</v>
      </c>
      <c r="B26" s="10" t="s">
        <v>1966</v>
      </c>
      <c r="C26" s="11" t="s">
        <v>83</v>
      </c>
      <c r="D26" s="655">
        <v>552401.93400000001</v>
      </c>
    </row>
    <row r="27" spans="1:4" ht="15.6" thickTop="1" thickBot="1">
      <c r="A27" s="9" t="s">
        <v>104</v>
      </c>
      <c r="B27" s="10" t="s">
        <v>1966</v>
      </c>
      <c r="C27" s="11" t="s">
        <v>105</v>
      </c>
      <c r="D27" s="655">
        <v>139138.83299999998</v>
      </c>
    </row>
    <row r="28" spans="1:4" ht="15.6" thickTop="1" thickBot="1">
      <c r="A28" s="9" t="s">
        <v>4</v>
      </c>
      <c r="B28" s="10" t="s">
        <v>1966</v>
      </c>
      <c r="C28" s="11" t="s">
        <v>5</v>
      </c>
      <c r="D28" s="655">
        <v>155752.42500000002</v>
      </c>
    </row>
    <row r="29" spans="1:4" ht="16.5" customHeight="1" thickTop="1" thickBot="1">
      <c r="A29" s="9" t="s">
        <v>45</v>
      </c>
      <c r="B29" s="10" t="s">
        <v>1966</v>
      </c>
      <c r="C29" s="11" t="s">
        <v>2332</v>
      </c>
      <c r="D29" s="655">
        <v>153201.61561829998</v>
      </c>
    </row>
    <row r="30" spans="1:4" ht="15.6" thickTop="1" thickBot="1">
      <c r="A30" s="9" t="s">
        <v>66</v>
      </c>
      <c r="B30" s="10" t="s">
        <v>1966</v>
      </c>
      <c r="C30" s="11" t="s">
        <v>67</v>
      </c>
      <c r="D30" s="655">
        <v>153201.61561829998</v>
      </c>
    </row>
    <row r="31" spans="1:4" ht="15.6" thickTop="1" thickBot="1">
      <c r="A31" s="9" t="s">
        <v>23</v>
      </c>
      <c r="B31" s="10" t="s">
        <v>1966</v>
      </c>
      <c r="C31" s="11" t="s">
        <v>24</v>
      </c>
      <c r="D31" s="655">
        <v>510672.05206099997</v>
      </c>
    </row>
    <row r="32" spans="1:4" ht="15.6" thickTop="1" thickBot="1">
      <c r="A32" s="9" t="s">
        <v>7</v>
      </c>
      <c r="B32" s="10" t="s">
        <v>1966</v>
      </c>
      <c r="C32" s="11" t="s">
        <v>8</v>
      </c>
      <c r="D32" s="655">
        <v>102134.4104122</v>
      </c>
    </row>
    <row r="33" spans="1:4" ht="15.6" thickTop="1" thickBot="1">
      <c r="A33" s="9" t="s">
        <v>9</v>
      </c>
      <c r="B33" s="10" t="s">
        <v>1966</v>
      </c>
      <c r="C33" s="11" t="s">
        <v>10</v>
      </c>
      <c r="D33" s="655">
        <v>153201.61561829998</v>
      </c>
    </row>
    <row r="34" spans="1:4" ht="15.6" thickTop="1" thickBot="1">
      <c r="A34" s="9" t="s">
        <v>11</v>
      </c>
      <c r="B34" s="10" t="s">
        <v>1966</v>
      </c>
      <c r="C34" s="11" t="s">
        <v>12</v>
      </c>
      <c r="D34" s="655">
        <v>204268.8208244</v>
      </c>
    </row>
    <row r="35" spans="1:4" ht="15.6" thickTop="1" thickBot="1">
      <c r="A35" s="9" t="s">
        <v>13</v>
      </c>
      <c r="B35" s="10" t="s">
        <v>1966</v>
      </c>
      <c r="C35" s="11" t="s">
        <v>14</v>
      </c>
      <c r="D35" s="655">
        <v>255336.02603049998</v>
      </c>
    </row>
    <row r="36" spans="1:4" ht="15.6" thickTop="1" thickBot="1">
      <c r="A36" s="9" t="s">
        <v>15</v>
      </c>
      <c r="B36" s="10" t="s">
        <v>1966</v>
      </c>
      <c r="C36" s="11" t="s">
        <v>16</v>
      </c>
      <c r="D36" s="655">
        <v>306403.23123659997</v>
      </c>
    </row>
    <row r="37" spans="1:4" ht="15.6" thickTop="1" thickBot="1">
      <c r="A37" s="9" t="s">
        <v>17</v>
      </c>
      <c r="B37" s="10" t="s">
        <v>1966</v>
      </c>
      <c r="C37" s="11" t="s">
        <v>18</v>
      </c>
      <c r="D37" s="655">
        <v>357470.43644269998</v>
      </c>
    </row>
    <row r="38" spans="1:4" ht="15.6" thickTop="1" thickBot="1">
      <c r="A38" s="9" t="s">
        <v>19</v>
      </c>
      <c r="B38" s="10" t="s">
        <v>1966</v>
      </c>
      <c r="C38" s="11" t="s">
        <v>20</v>
      </c>
      <c r="D38" s="655">
        <v>408537.6416488</v>
      </c>
    </row>
    <row r="39" spans="1:4" ht="15.6" thickTop="1" thickBot="1">
      <c r="A39" s="9" t="s">
        <v>21</v>
      </c>
      <c r="B39" s="10" t="s">
        <v>1966</v>
      </c>
      <c r="C39" s="11" t="s">
        <v>22</v>
      </c>
      <c r="D39" s="655">
        <v>459604.84685490001</v>
      </c>
    </row>
    <row r="40" spans="1:4" ht="15.6" thickTop="1" thickBot="1">
      <c r="A40" s="9" t="s">
        <v>72</v>
      </c>
      <c r="B40" s="10" t="s">
        <v>1966</v>
      </c>
      <c r="C40" s="11" t="s">
        <v>73</v>
      </c>
      <c r="D40" s="655">
        <v>56173.925726710004</v>
      </c>
    </row>
    <row r="41" spans="1:4" ht="15.6" thickTop="1" thickBot="1">
      <c r="A41" s="9" t="s">
        <v>27</v>
      </c>
      <c r="B41" s="10" t="s">
        <v>1966</v>
      </c>
      <c r="C41" s="11" t="s">
        <v>28</v>
      </c>
      <c r="D41" s="655">
        <v>112347.85145342001</v>
      </c>
    </row>
    <row r="42" spans="1:4" ht="15.6" thickTop="1" thickBot="1">
      <c r="A42" s="9" t="s">
        <v>25</v>
      </c>
      <c r="B42" s="10" t="s">
        <v>1966</v>
      </c>
      <c r="C42" s="11" t="s">
        <v>26</v>
      </c>
      <c r="D42" s="655">
        <v>112347.85145342001</v>
      </c>
    </row>
    <row r="43" spans="1:4" ht="15.6" thickTop="1" thickBot="1">
      <c r="A43" s="9" t="s">
        <v>30</v>
      </c>
      <c r="B43" s="10" t="s">
        <v>1966</v>
      </c>
      <c r="C43" s="11" t="s">
        <v>31</v>
      </c>
      <c r="D43" s="655">
        <v>102134.4104122</v>
      </c>
    </row>
    <row r="44" spans="1:4" ht="17.25" customHeight="1" thickTop="1" thickBot="1">
      <c r="A44" s="9" t="s">
        <v>40</v>
      </c>
      <c r="B44" s="10" t="s">
        <v>1966</v>
      </c>
      <c r="C44" s="11" t="s">
        <v>2331</v>
      </c>
      <c r="D44" s="655">
        <v>255336.02603049998</v>
      </c>
    </row>
    <row r="45" spans="1:4" ht="15.6" thickTop="1" thickBot="1">
      <c r="A45" s="9" t="s">
        <v>32</v>
      </c>
      <c r="B45" s="10" t="s">
        <v>1966</v>
      </c>
      <c r="C45" s="11" t="s">
        <v>33</v>
      </c>
      <c r="D45" s="655">
        <v>204268.8208244</v>
      </c>
    </row>
    <row r="46" spans="1:4" ht="15.6" thickTop="1" thickBot="1">
      <c r="A46" s="9" t="s">
        <v>34</v>
      </c>
      <c r="B46" s="10" t="s">
        <v>1966</v>
      </c>
      <c r="C46" s="11" t="s">
        <v>35</v>
      </c>
      <c r="D46" s="655">
        <v>306403.23123659997</v>
      </c>
    </row>
    <row r="47" spans="1:4" ht="15.6" thickTop="1" thickBot="1">
      <c r="A47" s="9" t="s">
        <v>70</v>
      </c>
      <c r="B47" s="10" t="s">
        <v>1966</v>
      </c>
      <c r="C47" s="11" t="s">
        <v>71</v>
      </c>
      <c r="D47" s="655">
        <v>270656.18759232998</v>
      </c>
    </row>
    <row r="48" spans="1:4" ht="15.6" thickTop="1" thickBot="1">
      <c r="A48" s="9" t="s">
        <v>36</v>
      </c>
      <c r="B48" s="10" t="s">
        <v>1966</v>
      </c>
      <c r="C48" s="11" t="s">
        <v>37</v>
      </c>
      <c r="D48" s="655">
        <v>112347.85145342001</v>
      </c>
    </row>
    <row r="49" spans="1:4" ht="15.6" thickTop="1" thickBot="1">
      <c r="A49" s="9" t="s">
        <v>38</v>
      </c>
      <c r="B49" s="10" t="s">
        <v>1966</v>
      </c>
      <c r="C49" s="11" t="s">
        <v>39</v>
      </c>
      <c r="D49" s="655">
        <v>122561.29249463999</v>
      </c>
    </row>
    <row r="50" spans="1:4" ht="15.6" thickTop="1" thickBot="1">
      <c r="A50" s="9" t="s">
        <v>89</v>
      </c>
      <c r="B50" s="10" t="s">
        <v>1966</v>
      </c>
      <c r="C50" s="11" t="s">
        <v>90</v>
      </c>
      <c r="D50" s="655">
        <v>127668.01301524999</v>
      </c>
    </row>
    <row r="51" spans="1:4" ht="15.6" thickTop="1" thickBot="1">
      <c r="A51" s="9" t="s">
        <v>46</v>
      </c>
      <c r="B51" s="10" t="s">
        <v>1966</v>
      </c>
      <c r="C51" s="11" t="s">
        <v>47</v>
      </c>
      <c r="D51" s="655">
        <v>51067.205206099999</v>
      </c>
    </row>
    <row r="52" spans="1:4" ht="15.6" thickTop="1" thickBot="1">
      <c r="A52" s="9" t="s">
        <v>48</v>
      </c>
      <c r="B52" s="10" t="s">
        <v>1966</v>
      </c>
      <c r="C52" s="11" t="s">
        <v>49</v>
      </c>
      <c r="D52" s="655">
        <v>102134.4104122</v>
      </c>
    </row>
    <row r="53" spans="1:4" ht="15.6" thickTop="1" thickBot="1">
      <c r="A53" s="9" t="s">
        <v>50</v>
      </c>
      <c r="B53" s="10" t="s">
        <v>1966</v>
      </c>
      <c r="C53" s="11" t="s">
        <v>51</v>
      </c>
      <c r="D53" s="655">
        <v>102134.4104122</v>
      </c>
    </row>
    <row r="54" spans="1:4" ht="15.6" thickTop="1" thickBot="1">
      <c r="A54" s="9" t="s">
        <v>68</v>
      </c>
      <c r="B54" s="10" t="s">
        <v>1966</v>
      </c>
      <c r="C54" s="11" t="s">
        <v>69</v>
      </c>
      <c r="D54" s="655">
        <v>204268.8208244</v>
      </c>
    </row>
    <row r="55" spans="1:4" ht="44.4" thickTop="1" thickBot="1">
      <c r="A55" s="9" t="s">
        <v>29</v>
      </c>
      <c r="B55" s="10" t="s">
        <v>1966</v>
      </c>
      <c r="C55" s="11" t="s">
        <v>1967</v>
      </c>
      <c r="D55" s="655">
        <v>766008.07809149986</v>
      </c>
    </row>
    <row r="56" spans="1:4" ht="15.6" thickTop="1" thickBot="1">
      <c r="A56" s="9" t="s">
        <v>52</v>
      </c>
      <c r="B56" s="10" t="s">
        <v>1966</v>
      </c>
      <c r="C56" s="11" t="s">
        <v>53</v>
      </c>
      <c r="D56" s="655">
        <v>76600.807809149992</v>
      </c>
    </row>
    <row r="57" spans="1:4" ht="15.6" thickTop="1" thickBot="1">
      <c r="A57" s="9" t="s">
        <v>54</v>
      </c>
      <c r="B57" s="10" t="s">
        <v>1966</v>
      </c>
      <c r="C57" s="11" t="s">
        <v>55</v>
      </c>
      <c r="D57" s="655">
        <v>153201.61561829998</v>
      </c>
    </row>
    <row r="58" spans="1:4" ht="15.6" thickTop="1" thickBot="1">
      <c r="A58" s="9" t="s">
        <v>56</v>
      </c>
      <c r="B58" s="10" t="s">
        <v>1966</v>
      </c>
      <c r="C58" s="11" t="s">
        <v>57</v>
      </c>
      <c r="D58" s="655">
        <v>102134.4104122</v>
      </c>
    </row>
    <row r="59" spans="1:4" ht="15.6" thickTop="1" thickBot="1">
      <c r="A59" s="9" t="s">
        <v>2</v>
      </c>
      <c r="B59" s="10" t="s">
        <v>1966</v>
      </c>
      <c r="C59" s="11" t="s">
        <v>3</v>
      </c>
      <c r="D59" s="655">
        <v>204268.8208244</v>
      </c>
    </row>
    <row r="60" spans="1:4" ht="15.6" thickTop="1" thickBot="1">
      <c r="A60" s="9" t="s">
        <v>58</v>
      </c>
      <c r="B60" s="10" t="s">
        <v>1966</v>
      </c>
      <c r="C60" s="11" t="s">
        <v>59</v>
      </c>
      <c r="D60" s="655">
        <v>127668.01301524999</v>
      </c>
    </row>
    <row r="61" spans="1:4" ht="15.6" thickTop="1" thickBot="1">
      <c r="A61" s="9" t="s">
        <v>86</v>
      </c>
      <c r="B61" s="10" t="s">
        <v>1966</v>
      </c>
      <c r="C61" s="11" t="s">
        <v>87</v>
      </c>
      <c r="D61" s="655">
        <v>153201.61561829998</v>
      </c>
    </row>
    <row r="62" spans="1:4" ht="15.6" thickTop="1" thickBot="1">
      <c r="A62" s="9" t="s">
        <v>88</v>
      </c>
      <c r="B62" s="10" t="s">
        <v>1966</v>
      </c>
      <c r="C62" s="11" t="s">
        <v>87</v>
      </c>
      <c r="D62" s="655">
        <v>153201.61561829998</v>
      </c>
    </row>
    <row r="63" spans="1:4" ht="15.6" thickTop="1" thickBot="1">
      <c r="A63" s="9" t="s">
        <v>60</v>
      </c>
      <c r="B63" s="10" t="s">
        <v>1966</v>
      </c>
      <c r="C63" s="11" t="s">
        <v>61</v>
      </c>
      <c r="D63" s="655">
        <v>153201.61561829998</v>
      </c>
    </row>
    <row r="64" spans="1:4" ht="17.25" customHeight="1" thickTop="1" thickBot="1">
      <c r="A64" s="9" t="s">
        <v>6</v>
      </c>
      <c r="B64" s="10" t="s">
        <v>1966</v>
      </c>
      <c r="C64" s="11" t="s">
        <v>2330</v>
      </c>
      <c r="D64" s="655">
        <v>51067.205206099999</v>
      </c>
    </row>
    <row r="65" spans="1:4" ht="15.6" thickTop="1" thickBot="1">
      <c r="A65" s="9" t="s">
        <v>91</v>
      </c>
      <c r="B65" s="10" t="s">
        <v>92</v>
      </c>
      <c r="C65" s="11" t="s">
        <v>93</v>
      </c>
      <c r="D65" s="655">
        <v>510672.05206099997</v>
      </c>
    </row>
    <row r="66" spans="1:4" ht="15.6" thickTop="1" thickBot="1">
      <c r="A66" s="9" t="s">
        <v>94</v>
      </c>
      <c r="B66" s="10" t="s">
        <v>92</v>
      </c>
      <c r="C66" s="11" t="s">
        <v>95</v>
      </c>
      <c r="D66" s="655">
        <v>255336.02603049998</v>
      </c>
    </row>
    <row r="67" spans="1:4" ht="15.6" thickTop="1" thickBot="1">
      <c r="A67" s="9" t="s">
        <v>2334</v>
      </c>
      <c r="B67" s="10" t="s">
        <v>1966</v>
      </c>
      <c r="C67" s="11" t="s">
        <v>2333</v>
      </c>
      <c r="D67" s="655">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0" sqref="F10"/>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6">
        <v>78320.51999999999</v>
      </c>
    </row>
    <row r="8" spans="1:4" ht="30" customHeight="1" thickTop="1" thickBot="1">
      <c r="A8" s="16" t="s">
        <v>112</v>
      </c>
      <c r="B8" s="14" t="s">
        <v>113</v>
      </c>
      <c r="C8" s="17" t="s">
        <v>114</v>
      </c>
      <c r="D8" s="656">
        <v>3279.34</v>
      </c>
    </row>
    <row r="9" spans="1:4" ht="30" customHeight="1" thickTop="1" thickBot="1">
      <c r="A9" s="16" t="s">
        <v>117</v>
      </c>
      <c r="B9" s="14" t="s">
        <v>113</v>
      </c>
      <c r="C9" s="17" t="s">
        <v>118</v>
      </c>
      <c r="D9" s="656">
        <v>86669.2</v>
      </c>
    </row>
    <row r="10" spans="1:4" ht="30" customHeight="1" thickTop="1" thickBot="1">
      <c r="A10" s="16" t="s">
        <v>119</v>
      </c>
      <c r="B10" s="14" t="s">
        <v>113</v>
      </c>
      <c r="C10" s="17" t="s">
        <v>120</v>
      </c>
      <c r="D10" s="656">
        <v>66126.28</v>
      </c>
    </row>
    <row r="11" spans="1:4" ht="30" customHeight="1" thickTop="1" thickBot="1">
      <c r="A11" s="16" t="s">
        <v>123</v>
      </c>
      <c r="B11" s="14" t="s">
        <v>113</v>
      </c>
      <c r="C11" s="17" t="s">
        <v>124</v>
      </c>
      <c r="D11" s="656">
        <v>20287.3</v>
      </c>
    </row>
    <row r="12" spans="1:4" ht="30" customHeight="1" thickTop="1" thickBot="1">
      <c r="A12" s="16" t="s">
        <v>121</v>
      </c>
      <c r="B12" s="14" t="s">
        <v>113</v>
      </c>
      <c r="C12" s="17" t="s">
        <v>122</v>
      </c>
      <c r="D12" s="656">
        <v>77931.759999999995</v>
      </c>
    </row>
    <row r="13" spans="1:4" ht="30" customHeight="1" thickTop="1" thickBot="1">
      <c r="A13" s="16" t="s">
        <v>125</v>
      </c>
      <c r="B13" s="14" t="s">
        <v>113</v>
      </c>
      <c r="C13" s="17" t="s">
        <v>126</v>
      </c>
      <c r="D13" s="656">
        <v>63165.19</v>
      </c>
    </row>
    <row r="14" spans="1:4" ht="30" customHeight="1" thickTop="1" thickBot="1">
      <c r="A14" s="16" t="s">
        <v>131</v>
      </c>
      <c r="B14" s="14" t="s">
        <v>113</v>
      </c>
      <c r="C14" s="17" t="s">
        <v>132</v>
      </c>
      <c r="D14" s="656">
        <v>172770.58000000002</v>
      </c>
    </row>
    <row r="15" spans="1:4" ht="30" customHeight="1" thickTop="1" thickBot="1">
      <c r="A15" s="16" t="s">
        <v>129</v>
      </c>
      <c r="B15" s="14" t="s">
        <v>113</v>
      </c>
      <c r="C15" s="17" t="s">
        <v>130</v>
      </c>
      <c r="D15" s="656">
        <v>158054.23000000001</v>
      </c>
    </row>
    <row r="16" spans="1:4" ht="30" customHeight="1" thickTop="1" thickBot="1">
      <c r="A16" s="16" t="s">
        <v>127</v>
      </c>
      <c r="B16" s="14" t="s">
        <v>113</v>
      </c>
      <c r="C16" s="17" t="s">
        <v>128</v>
      </c>
      <c r="D16" s="656">
        <v>118051.06999999999</v>
      </c>
    </row>
    <row r="17" spans="1:4" ht="30" customHeight="1" thickTop="1" thickBot="1">
      <c r="A17" s="16" t="s">
        <v>1795</v>
      </c>
      <c r="B17" s="14" t="s">
        <v>113</v>
      </c>
      <c r="C17" s="17" t="s">
        <v>1796</v>
      </c>
      <c r="D17" s="656">
        <v>50406.69</v>
      </c>
    </row>
    <row r="18" spans="1:4" ht="30" customHeight="1" thickTop="1" thickBot="1">
      <c r="A18" s="16" t="s">
        <v>133</v>
      </c>
      <c r="B18" s="14" t="s">
        <v>113</v>
      </c>
      <c r="C18" s="17" t="s">
        <v>134</v>
      </c>
      <c r="D18" s="656">
        <v>72020.679999999993</v>
      </c>
    </row>
    <row r="19" spans="1:4" ht="30" customHeight="1" thickTop="1" thickBot="1">
      <c r="A19" s="16" t="s">
        <v>146</v>
      </c>
      <c r="B19" s="14" t="s">
        <v>113</v>
      </c>
      <c r="C19" s="17" t="s">
        <v>147</v>
      </c>
      <c r="D19" s="656">
        <v>181472.26</v>
      </c>
    </row>
    <row r="20" spans="1:4" ht="30" customHeight="1" thickTop="1" thickBot="1">
      <c r="A20" s="16" t="s">
        <v>135</v>
      </c>
      <c r="B20" s="14" t="s">
        <v>113</v>
      </c>
      <c r="C20" s="17" t="s">
        <v>1968</v>
      </c>
      <c r="D20" s="656">
        <v>69621.189999999988</v>
      </c>
    </row>
    <row r="21" spans="1:4" ht="30" customHeight="1" thickTop="1" thickBot="1">
      <c r="A21" s="16" t="s">
        <v>136</v>
      </c>
      <c r="B21" s="14" t="s">
        <v>113</v>
      </c>
      <c r="C21" s="17" t="s">
        <v>137</v>
      </c>
      <c r="D21" s="656">
        <v>185550.07</v>
      </c>
    </row>
    <row r="22" spans="1:4" ht="30" customHeight="1" thickTop="1" thickBot="1">
      <c r="A22" s="16" t="s">
        <v>138</v>
      </c>
      <c r="B22" s="14" t="s">
        <v>113</v>
      </c>
      <c r="C22" s="17" t="s">
        <v>139</v>
      </c>
      <c r="D22" s="656">
        <v>49178.87</v>
      </c>
    </row>
    <row r="23" spans="1:4" ht="30" customHeight="1" thickTop="1" thickBot="1">
      <c r="A23" s="16" t="s">
        <v>143</v>
      </c>
      <c r="B23" s="14" t="s">
        <v>144</v>
      </c>
      <c r="C23" s="17" t="s">
        <v>145</v>
      </c>
      <c r="D23" s="656">
        <v>42161.450000000004</v>
      </c>
    </row>
    <row r="24" spans="1:4" ht="30" customHeight="1" thickTop="1" thickBot="1">
      <c r="A24" s="16" t="s">
        <v>140</v>
      </c>
      <c r="B24" s="14" t="s">
        <v>1082</v>
      </c>
      <c r="C24" s="17" t="s">
        <v>142</v>
      </c>
      <c r="D24" s="656">
        <v>50467.96</v>
      </c>
    </row>
    <row r="25" spans="1:4" ht="30" customHeight="1" thickTop="1" thickBot="1">
      <c r="A25" s="16" t="s">
        <v>148</v>
      </c>
      <c r="B25" s="14" t="s">
        <v>113</v>
      </c>
      <c r="C25" s="17" t="s">
        <v>149</v>
      </c>
      <c r="D25" s="656">
        <v>170719.91</v>
      </c>
    </row>
    <row r="26" spans="1:4" ht="30" customHeight="1" thickTop="1" thickBot="1">
      <c r="A26" s="16" t="s">
        <v>150</v>
      </c>
      <c r="B26" s="14" t="s">
        <v>113</v>
      </c>
      <c r="C26" s="17" t="s">
        <v>151</v>
      </c>
      <c r="D26" s="656">
        <v>183306.65000000002</v>
      </c>
    </row>
    <row r="27" spans="1:4" ht="30" customHeight="1" thickTop="1" thickBot="1">
      <c r="A27" s="16" t="s">
        <v>152</v>
      </c>
      <c r="B27" s="14" t="s">
        <v>113</v>
      </c>
      <c r="C27" s="17" t="s">
        <v>153</v>
      </c>
      <c r="D27" s="656">
        <v>72763.849999999991</v>
      </c>
    </row>
    <row r="28" spans="1:4" ht="30" customHeight="1" thickTop="1" thickBot="1">
      <c r="A28" s="16" t="s">
        <v>154</v>
      </c>
      <c r="B28" s="14" t="s">
        <v>113</v>
      </c>
      <c r="C28" s="17" t="s">
        <v>155</v>
      </c>
      <c r="D28" s="656">
        <v>93803.78</v>
      </c>
    </row>
    <row r="29" spans="1:4" ht="30" customHeight="1" thickTop="1" thickBot="1">
      <c r="A29" s="16" t="s">
        <v>156</v>
      </c>
      <c r="B29" s="14" t="s">
        <v>113</v>
      </c>
      <c r="C29" s="17" t="s">
        <v>157</v>
      </c>
      <c r="D29" s="656">
        <v>936.63</v>
      </c>
    </row>
    <row r="30" spans="1:4" ht="30" customHeight="1" thickTop="1" thickBot="1">
      <c r="A30" s="16" t="s">
        <v>166</v>
      </c>
      <c r="B30" s="14" t="s">
        <v>113</v>
      </c>
      <c r="C30" s="17" t="s">
        <v>167</v>
      </c>
      <c r="D30" s="656">
        <v>119803.87</v>
      </c>
    </row>
    <row r="31" spans="1:4" ht="30" customHeight="1" thickTop="1" thickBot="1">
      <c r="A31" s="16" t="s">
        <v>162</v>
      </c>
      <c r="B31" s="14" t="s">
        <v>113</v>
      </c>
      <c r="C31" s="17" t="s">
        <v>163</v>
      </c>
      <c r="D31" s="656">
        <v>24460.899999999998</v>
      </c>
    </row>
    <row r="32" spans="1:4" ht="30" customHeight="1" thickTop="1" thickBot="1">
      <c r="A32" s="16" t="s">
        <v>164</v>
      </c>
      <c r="B32" s="14" t="s">
        <v>113</v>
      </c>
      <c r="C32" s="17" t="s">
        <v>165</v>
      </c>
      <c r="D32" s="656">
        <v>17285.34</v>
      </c>
    </row>
    <row r="33" spans="1:4" ht="30" customHeight="1" thickTop="1" thickBot="1">
      <c r="A33" s="16" t="s">
        <v>171</v>
      </c>
      <c r="B33" s="14" t="s">
        <v>113</v>
      </c>
      <c r="C33" s="17" t="s">
        <v>172</v>
      </c>
      <c r="D33" s="656">
        <v>24739.35</v>
      </c>
    </row>
    <row r="34" spans="1:4" ht="30" customHeight="1" thickTop="1" thickBot="1">
      <c r="A34" s="16" t="s">
        <v>160</v>
      </c>
      <c r="B34" s="14" t="s">
        <v>113</v>
      </c>
      <c r="C34" s="17" t="s">
        <v>161</v>
      </c>
      <c r="D34" s="656">
        <v>13956.03</v>
      </c>
    </row>
    <row r="35" spans="1:4" ht="30" customHeight="1" thickTop="1" thickBot="1">
      <c r="A35" s="16" t="s">
        <v>173</v>
      </c>
      <c r="B35" s="14" t="s">
        <v>113</v>
      </c>
      <c r="C35" s="17" t="s">
        <v>1970</v>
      </c>
      <c r="D35" s="656">
        <v>146971.72</v>
      </c>
    </row>
    <row r="36" spans="1:4" ht="30" customHeight="1" thickTop="1" thickBot="1">
      <c r="A36" s="16" t="s">
        <v>170</v>
      </c>
      <c r="B36" s="14" t="s">
        <v>113</v>
      </c>
      <c r="C36" s="17" t="s">
        <v>1969</v>
      </c>
      <c r="D36" s="656">
        <v>93773.68</v>
      </c>
    </row>
    <row r="37" spans="1:4" ht="30" customHeight="1" thickTop="1" thickBot="1">
      <c r="A37" s="16" t="s">
        <v>168</v>
      </c>
      <c r="B37" s="14" t="s">
        <v>113</v>
      </c>
      <c r="C37" s="17" t="s">
        <v>169</v>
      </c>
      <c r="D37" s="656">
        <v>110350.20999999999</v>
      </c>
    </row>
    <row r="38" spans="1:4" ht="30" customHeight="1" thickTop="1" thickBot="1">
      <c r="A38" s="16" t="s">
        <v>174</v>
      </c>
      <c r="B38" s="14" t="s">
        <v>113</v>
      </c>
      <c r="C38" s="17" t="s">
        <v>175</v>
      </c>
      <c r="D38" s="656">
        <v>66016.649999999994</v>
      </c>
    </row>
    <row r="39" spans="1:4" ht="30" customHeight="1" thickTop="1" thickBot="1">
      <c r="A39" s="16" t="s">
        <v>176</v>
      </c>
      <c r="B39" s="14" t="s">
        <v>113</v>
      </c>
      <c r="C39" s="17" t="s">
        <v>177</v>
      </c>
      <c r="D39" s="656">
        <v>61634.73</v>
      </c>
    </row>
    <row r="40" spans="1:4" ht="30" customHeight="1" thickTop="1" thickBot="1">
      <c r="A40" s="16" t="s">
        <v>180</v>
      </c>
      <c r="B40" s="14" t="s">
        <v>113</v>
      </c>
      <c r="C40" s="17" t="s">
        <v>181</v>
      </c>
      <c r="D40" s="656">
        <v>90334.87999999999</v>
      </c>
    </row>
    <row r="41" spans="1:4" ht="30" customHeight="1" thickTop="1" thickBot="1">
      <c r="A41" s="16" t="s">
        <v>178</v>
      </c>
      <c r="B41" s="14" t="s">
        <v>113</v>
      </c>
      <c r="C41" s="17" t="s">
        <v>179</v>
      </c>
      <c r="D41" s="656">
        <v>101245.2</v>
      </c>
    </row>
    <row r="42" spans="1:4" ht="30" customHeight="1" thickTop="1" thickBot="1">
      <c r="A42" s="16" t="s">
        <v>182</v>
      </c>
      <c r="B42" s="14" t="s">
        <v>113</v>
      </c>
      <c r="C42" s="17" t="s">
        <v>183</v>
      </c>
      <c r="D42" s="656">
        <v>71109.11</v>
      </c>
    </row>
    <row r="43" spans="1:4" ht="30" customHeight="1" thickTop="1" thickBot="1">
      <c r="A43" s="16" t="s">
        <v>1756</v>
      </c>
      <c r="B43" s="14" t="s">
        <v>113</v>
      </c>
      <c r="C43" s="17" t="s">
        <v>1755</v>
      </c>
      <c r="D43" s="656">
        <v>8544.82</v>
      </c>
    </row>
    <row r="44" spans="1:4" ht="30" customHeight="1" thickTop="1" thickBot="1">
      <c r="A44" s="16" t="s">
        <v>184</v>
      </c>
      <c r="B44" s="14" t="s">
        <v>113</v>
      </c>
      <c r="C44" s="17" t="s">
        <v>185</v>
      </c>
      <c r="D44" s="656">
        <v>44557.760000000002</v>
      </c>
    </row>
    <row r="45" spans="1:4" ht="30" customHeight="1" thickTop="1" thickBot="1">
      <c r="A45" s="16" t="s">
        <v>1687</v>
      </c>
      <c r="B45" s="14" t="s">
        <v>113</v>
      </c>
      <c r="C45" s="17" t="s">
        <v>1688</v>
      </c>
      <c r="D45" s="656">
        <v>3864.31</v>
      </c>
    </row>
    <row r="46" spans="1:4" ht="30" customHeight="1" thickTop="1" thickBot="1">
      <c r="A46" s="16" t="s">
        <v>188</v>
      </c>
      <c r="B46" s="14" t="s">
        <v>113</v>
      </c>
      <c r="C46" s="17" t="s">
        <v>189</v>
      </c>
      <c r="D46" s="656">
        <v>4877.09</v>
      </c>
    </row>
    <row r="47" spans="1:4" ht="30" customHeight="1" thickTop="1" thickBot="1">
      <c r="A47" s="16" t="s">
        <v>186</v>
      </c>
      <c r="B47" s="14" t="s">
        <v>113</v>
      </c>
      <c r="C47" s="17" t="s">
        <v>187</v>
      </c>
      <c r="D47" s="656">
        <v>7236.6900000000005</v>
      </c>
    </row>
    <row r="48" spans="1:4" ht="30" customHeight="1" thickTop="1" thickBot="1">
      <c r="A48" s="16" t="s">
        <v>190</v>
      </c>
      <c r="B48" s="14" t="s">
        <v>113</v>
      </c>
      <c r="C48" s="17" t="s">
        <v>191</v>
      </c>
      <c r="D48" s="656">
        <v>6148.9400000000005</v>
      </c>
    </row>
    <row r="49" spans="1:4" ht="30" customHeight="1" thickTop="1" thickBot="1">
      <c r="A49" s="16" t="s">
        <v>201</v>
      </c>
      <c r="B49" s="14" t="s">
        <v>113</v>
      </c>
      <c r="C49" s="17" t="s">
        <v>1972</v>
      </c>
      <c r="D49" s="656">
        <v>105293.98</v>
      </c>
    </row>
    <row r="50" spans="1:4" ht="30" customHeight="1" thickTop="1" thickBot="1">
      <c r="A50" s="16" t="s">
        <v>192</v>
      </c>
      <c r="B50" s="14" t="s">
        <v>113</v>
      </c>
      <c r="C50" s="17" t="s">
        <v>193</v>
      </c>
      <c r="D50" s="656">
        <v>26312.16</v>
      </c>
    </row>
    <row r="51" spans="1:4" ht="30" customHeight="1" thickTop="1" thickBot="1">
      <c r="A51" s="16" t="s">
        <v>194</v>
      </c>
      <c r="B51" s="14" t="s">
        <v>113</v>
      </c>
      <c r="C51" s="17" t="s">
        <v>1971</v>
      </c>
      <c r="D51" s="656">
        <v>3436.55</v>
      </c>
    </row>
    <row r="52" spans="1:4" ht="30" customHeight="1" thickTop="1" thickBot="1">
      <c r="A52" s="16" t="s">
        <v>224</v>
      </c>
      <c r="B52" s="14" t="s">
        <v>92</v>
      </c>
      <c r="C52" s="17" t="s">
        <v>1975</v>
      </c>
      <c r="D52" s="656">
        <v>154362.16</v>
      </c>
    </row>
    <row r="53" spans="1:4" ht="30" customHeight="1" thickTop="1" thickBot="1">
      <c r="A53" s="16" t="s">
        <v>195</v>
      </c>
      <c r="B53" s="14" t="s">
        <v>113</v>
      </c>
      <c r="C53" s="17" t="s">
        <v>196</v>
      </c>
      <c r="D53" s="656">
        <v>18094.629999999997</v>
      </c>
    </row>
    <row r="54" spans="1:4" ht="30" customHeight="1" thickTop="1" thickBot="1">
      <c r="A54" s="16" t="s">
        <v>214</v>
      </c>
      <c r="B54" s="14" t="s">
        <v>113</v>
      </c>
      <c r="C54" s="17" t="s">
        <v>215</v>
      </c>
      <c r="D54" s="656">
        <v>16480.73</v>
      </c>
    </row>
    <row r="55" spans="1:4" ht="30" customHeight="1" thickTop="1" thickBot="1">
      <c r="A55" s="16" t="s">
        <v>197</v>
      </c>
      <c r="B55" s="14" t="s">
        <v>113</v>
      </c>
      <c r="C55" s="17" t="s">
        <v>198</v>
      </c>
      <c r="D55" s="656">
        <v>134053.75</v>
      </c>
    </row>
    <row r="56" spans="1:4" ht="30" customHeight="1" thickTop="1" thickBot="1">
      <c r="A56" s="16" t="s">
        <v>199</v>
      </c>
      <c r="B56" s="14" t="s">
        <v>113</v>
      </c>
      <c r="C56" s="17" t="s">
        <v>200</v>
      </c>
      <c r="D56" s="656">
        <v>23728.48</v>
      </c>
    </row>
    <row r="57" spans="1:4" ht="30" customHeight="1" thickTop="1" thickBot="1">
      <c r="A57" s="16" t="s">
        <v>202</v>
      </c>
      <c r="B57" s="14" t="s">
        <v>113</v>
      </c>
      <c r="C57" s="17" t="s">
        <v>203</v>
      </c>
      <c r="D57" s="656">
        <v>72259.599999999991</v>
      </c>
    </row>
    <row r="58" spans="1:4" ht="30" customHeight="1" thickTop="1" thickBot="1">
      <c r="A58" s="16" t="s">
        <v>212</v>
      </c>
      <c r="B58" s="14" t="s">
        <v>113</v>
      </c>
      <c r="C58" s="17" t="s">
        <v>213</v>
      </c>
      <c r="D58" s="656">
        <v>23930.489999999998</v>
      </c>
    </row>
    <row r="59" spans="1:4" ht="30" customHeight="1" thickTop="1" thickBot="1">
      <c r="A59" s="16" t="s">
        <v>206</v>
      </c>
      <c r="B59" s="14" t="s">
        <v>113</v>
      </c>
      <c r="C59" s="17" t="s">
        <v>207</v>
      </c>
      <c r="D59" s="656">
        <v>9765.9500000000007</v>
      </c>
    </row>
    <row r="60" spans="1:4" ht="30" customHeight="1" thickTop="1" thickBot="1">
      <c r="A60" s="16" t="s">
        <v>204</v>
      </c>
      <c r="B60" s="14" t="s">
        <v>113</v>
      </c>
      <c r="C60" s="17" t="s">
        <v>205</v>
      </c>
      <c r="D60" s="656">
        <v>17201.699999999997</v>
      </c>
    </row>
    <row r="61" spans="1:4" ht="30" customHeight="1" thickTop="1" thickBot="1">
      <c r="A61" s="16" t="s">
        <v>208</v>
      </c>
      <c r="B61" s="14" t="s">
        <v>113</v>
      </c>
      <c r="C61" s="17" t="s">
        <v>209</v>
      </c>
      <c r="D61" s="656">
        <v>16287.960000000001</v>
      </c>
    </row>
    <row r="62" spans="1:4" ht="30" customHeight="1" thickTop="1" thickBot="1">
      <c r="A62" s="16" t="s">
        <v>210</v>
      </c>
      <c r="B62" s="14" t="s">
        <v>113</v>
      </c>
      <c r="C62" s="17" t="s">
        <v>211</v>
      </c>
      <c r="D62" s="656">
        <v>21063.82</v>
      </c>
    </row>
    <row r="63" spans="1:4" ht="30" customHeight="1" thickTop="1" thickBot="1">
      <c r="A63" s="16" t="s">
        <v>217</v>
      </c>
      <c r="B63" s="14" t="s">
        <v>113</v>
      </c>
      <c r="C63" s="17" t="s">
        <v>218</v>
      </c>
      <c r="D63" s="656">
        <v>30844.799999999999</v>
      </c>
    </row>
    <row r="64" spans="1:4" ht="30" customHeight="1" thickTop="1" thickBot="1">
      <c r="A64" s="16" t="s">
        <v>219</v>
      </c>
      <c r="B64" s="14" t="s">
        <v>113</v>
      </c>
      <c r="C64" s="17" t="s">
        <v>220</v>
      </c>
      <c r="D64" s="656">
        <v>16404.75</v>
      </c>
    </row>
    <row r="65" spans="1:4" ht="30" customHeight="1" thickTop="1" thickBot="1">
      <c r="A65" s="16" t="s">
        <v>216</v>
      </c>
      <c r="B65" s="14" t="s">
        <v>113</v>
      </c>
      <c r="C65" s="17" t="s">
        <v>1973</v>
      </c>
      <c r="D65" s="656">
        <v>24307.46</v>
      </c>
    </row>
    <row r="66" spans="1:4" ht="30" customHeight="1" thickTop="1" thickBot="1">
      <c r="A66" s="16" t="s">
        <v>221</v>
      </c>
      <c r="B66" s="14" t="s">
        <v>113</v>
      </c>
      <c r="C66" s="17" t="s">
        <v>1974</v>
      </c>
      <c r="D66" s="656">
        <v>77244.37999999999</v>
      </c>
    </row>
    <row r="67" spans="1:4" ht="30" customHeight="1" thickTop="1" thickBot="1">
      <c r="A67" s="16" t="s">
        <v>222</v>
      </c>
      <c r="B67" s="14" t="s">
        <v>113</v>
      </c>
      <c r="C67" s="17" t="s">
        <v>223</v>
      </c>
      <c r="D67" s="656">
        <v>29159.519999999997</v>
      </c>
    </row>
    <row r="68" spans="1:4" ht="30" customHeight="1" thickTop="1" thickBot="1">
      <c r="A68" s="16" t="s">
        <v>225</v>
      </c>
      <c r="B68" s="14" t="s">
        <v>113</v>
      </c>
      <c r="C68" s="17" t="s">
        <v>226</v>
      </c>
      <c r="D68" s="656">
        <v>102739.22</v>
      </c>
    </row>
    <row r="69" spans="1:4" ht="30" customHeight="1" thickTop="1" thickBot="1">
      <c r="A69" s="16" t="s">
        <v>227</v>
      </c>
      <c r="B69" s="14" t="s">
        <v>113</v>
      </c>
      <c r="C69" s="17" t="s">
        <v>1976</v>
      </c>
      <c r="D69" s="656">
        <v>23994.05</v>
      </c>
    </row>
    <row r="70" spans="1:4" ht="30" customHeight="1" thickTop="1" thickBot="1">
      <c r="A70" s="16" t="s">
        <v>232</v>
      </c>
      <c r="B70" s="14" t="s">
        <v>233</v>
      </c>
      <c r="C70" s="17" t="s">
        <v>1979</v>
      </c>
      <c r="D70" s="656">
        <v>1475.72</v>
      </c>
    </row>
    <row r="71" spans="1:4" ht="30" customHeight="1" thickTop="1" thickBot="1">
      <c r="A71" s="16" t="s">
        <v>228</v>
      </c>
      <c r="B71" s="14" t="s">
        <v>113</v>
      </c>
      <c r="C71" s="17" t="s">
        <v>1977</v>
      </c>
      <c r="D71" s="656">
        <v>3672.3700000000003</v>
      </c>
    </row>
    <row r="72" spans="1:4" ht="30" customHeight="1" thickTop="1" thickBot="1">
      <c r="A72" s="16" t="s">
        <v>229</v>
      </c>
      <c r="B72" s="14" t="s">
        <v>113</v>
      </c>
      <c r="C72" s="17" t="s">
        <v>1978</v>
      </c>
      <c r="D72" s="656">
        <v>15755.58</v>
      </c>
    </row>
    <row r="73" spans="1:4" ht="30" customHeight="1" thickTop="1" thickBot="1">
      <c r="A73" s="16" t="s">
        <v>230</v>
      </c>
      <c r="B73" s="14" t="s">
        <v>113</v>
      </c>
      <c r="C73" s="17" t="s">
        <v>231</v>
      </c>
      <c r="D73" s="656">
        <v>8163.58</v>
      </c>
    </row>
    <row r="74" spans="1:4" ht="30" customHeight="1" thickTop="1" thickBot="1">
      <c r="A74" s="16" t="s">
        <v>234</v>
      </c>
      <c r="B74" s="14" t="s">
        <v>113</v>
      </c>
      <c r="C74" s="17" t="s">
        <v>235</v>
      </c>
      <c r="D74" s="656">
        <v>18300.949999999997</v>
      </c>
    </row>
    <row r="75" spans="1:4" ht="30" customHeight="1" thickTop="1" thickBot="1">
      <c r="A75" s="16" t="s">
        <v>236</v>
      </c>
      <c r="B75" s="14" t="s">
        <v>113</v>
      </c>
      <c r="C75" s="17" t="s">
        <v>237</v>
      </c>
      <c r="D75" s="656">
        <v>404232.78</v>
      </c>
    </row>
    <row r="76" spans="1:4" ht="30" customHeight="1" thickTop="1" thickBot="1">
      <c r="A76" s="16" t="s">
        <v>238</v>
      </c>
      <c r="B76" s="14" t="s">
        <v>113</v>
      </c>
      <c r="C76" s="17" t="s">
        <v>239</v>
      </c>
      <c r="D76" s="656">
        <v>599478.99</v>
      </c>
    </row>
    <row r="77" spans="1:4" ht="30" customHeight="1" thickTop="1" thickBot="1">
      <c r="A77" s="16" t="s">
        <v>240</v>
      </c>
      <c r="B77" s="14" t="s">
        <v>113</v>
      </c>
      <c r="C77" s="17" t="s">
        <v>1980</v>
      </c>
      <c r="D77" s="656">
        <v>165250.49000000002</v>
      </c>
    </row>
    <row r="78" spans="1:4" ht="30" customHeight="1" thickTop="1" thickBot="1">
      <c r="A78" s="16" t="s">
        <v>241</v>
      </c>
      <c r="B78" s="14" t="s">
        <v>113</v>
      </c>
      <c r="C78" s="17" t="s">
        <v>1981</v>
      </c>
      <c r="D78" s="656">
        <v>168580</v>
      </c>
    </row>
    <row r="79" spans="1:4" ht="30" customHeight="1" thickTop="1" thickBot="1">
      <c r="A79" s="16" t="s">
        <v>246</v>
      </c>
      <c r="B79" s="14" t="s">
        <v>113</v>
      </c>
      <c r="C79" s="17" t="s">
        <v>1986</v>
      </c>
      <c r="D79" s="656">
        <v>136027.04</v>
      </c>
    </row>
    <row r="80" spans="1:4" ht="30" customHeight="1" thickTop="1" thickBot="1">
      <c r="A80" s="16" t="s">
        <v>243</v>
      </c>
      <c r="B80" s="14" t="s">
        <v>113</v>
      </c>
      <c r="C80" s="17" t="s">
        <v>1983</v>
      </c>
      <c r="D80" s="656">
        <v>164897.68000000002</v>
      </c>
    </row>
    <row r="81" spans="1:4" ht="30" customHeight="1" thickTop="1" thickBot="1">
      <c r="A81" s="16" t="s">
        <v>244</v>
      </c>
      <c r="B81" s="14" t="s">
        <v>113</v>
      </c>
      <c r="C81" s="17" t="s">
        <v>1984</v>
      </c>
      <c r="D81" s="656">
        <v>292786.39</v>
      </c>
    </row>
    <row r="82" spans="1:4" ht="30" customHeight="1" thickTop="1" thickBot="1">
      <c r="A82" s="16" t="s">
        <v>245</v>
      </c>
      <c r="B82" s="14" t="s">
        <v>113</v>
      </c>
      <c r="C82" s="17" t="s">
        <v>1985</v>
      </c>
      <c r="D82" s="656">
        <v>192990.01</v>
      </c>
    </row>
    <row r="83" spans="1:4" ht="30" customHeight="1" thickTop="1" thickBot="1">
      <c r="A83" s="16" t="s">
        <v>247</v>
      </c>
      <c r="B83" s="14" t="s">
        <v>113</v>
      </c>
      <c r="C83" s="17" t="s">
        <v>1987</v>
      </c>
      <c r="D83" s="656">
        <v>123585.18</v>
      </c>
    </row>
    <row r="84" spans="1:4" ht="30" customHeight="1" thickTop="1" thickBot="1">
      <c r="A84" s="16" t="s">
        <v>242</v>
      </c>
      <c r="B84" s="14" t="s">
        <v>113</v>
      </c>
      <c r="C84" s="17" t="s">
        <v>1982</v>
      </c>
      <c r="D84" s="656">
        <v>150876</v>
      </c>
    </row>
    <row r="85" spans="1:4" ht="30" customHeight="1" thickTop="1" thickBot="1">
      <c r="A85" s="16" t="s">
        <v>248</v>
      </c>
      <c r="B85" s="14" t="s">
        <v>113</v>
      </c>
      <c r="C85" s="17" t="s">
        <v>1988</v>
      </c>
      <c r="D85" s="656">
        <v>274346.58</v>
      </c>
    </row>
    <row r="86" spans="1:4" ht="30" customHeight="1" thickTop="1" thickBot="1">
      <c r="A86" s="16" t="s">
        <v>249</v>
      </c>
      <c r="B86" s="14" t="s">
        <v>113</v>
      </c>
      <c r="C86" s="17" t="s">
        <v>250</v>
      </c>
      <c r="D86" s="656">
        <v>10865.710000000001</v>
      </c>
    </row>
    <row r="87" spans="1:4" ht="30" customHeight="1" thickTop="1" thickBot="1">
      <c r="A87" s="16" t="s">
        <v>255</v>
      </c>
      <c r="B87" s="14" t="s">
        <v>113</v>
      </c>
      <c r="C87" s="17" t="s">
        <v>256</v>
      </c>
      <c r="D87" s="656">
        <v>1481922.36</v>
      </c>
    </row>
    <row r="88" spans="1:4" ht="30" customHeight="1" thickTop="1" thickBot="1">
      <c r="A88" s="16" t="s">
        <v>253</v>
      </c>
      <c r="B88" s="14" t="s">
        <v>113</v>
      </c>
      <c r="C88" s="17" t="s">
        <v>254</v>
      </c>
      <c r="D88" s="656">
        <v>19197.019999999997</v>
      </c>
    </row>
    <row r="89" spans="1:4" ht="30" customHeight="1" thickTop="1" thickBot="1">
      <c r="A89" s="16" t="s">
        <v>251</v>
      </c>
      <c r="B89" s="14" t="s">
        <v>113</v>
      </c>
      <c r="C89" s="17" t="s">
        <v>252</v>
      </c>
      <c r="D89" s="656">
        <v>25179.199999999997</v>
      </c>
    </row>
    <row r="90" spans="1:4" ht="30" customHeight="1" thickTop="1" thickBot="1">
      <c r="A90" s="16" t="s">
        <v>257</v>
      </c>
      <c r="B90" s="14" t="s">
        <v>113</v>
      </c>
      <c r="C90" s="17" t="s">
        <v>258</v>
      </c>
      <c r="D90" s="656">
        <v>10975.48</v>
      </c>
    </row>
    <row r="91" spans="1:4" ht="30" customHeight="1" thickTop="1" thickBot="1">
      <c r="A91" s="16" t="s">
        <v>259</v>
      </c>
      <c r="B91" s="14" t="s">
        <v>113</v>
      </c>
      <c r="C91" s="17" t="s">
        <v>260</v>
      </c>
      <c r="D91" s="656">
        <v>71689.539999999994</v>
      </c>
    </row>
    <row r="92" spans="1:4" ht="30" customHeight="1" thickTop="1" thickBot="1">
      <c r="A92" s="16" t="s">
        <v>261</v>
      </c>
      <c r="B92" s="14" t="s">
        <v>113</v>
      </c>
      <c r="C92" s="17" t="s">
        <v>262</v>
      </c>
      <c r="D92" s="656">
        <v>13201.23</v>
      </c>
    </row>
    <row r="93" spans="1:4" ht="30" customHeight="1" thickTop="1" thickBot="1">
      <c r="A93" s="16" t="s">
        <v>263</v>
      </c>
      <c r="B93" s="14" t="s">
        <v>113</v>
      </c>
      <c r="C93" s="17" t="s">
        <v>264</v>
      </c>
      <c r="D93" s="656">
        <v>15597.87</v>
      </c>
    </row>
    <row r="94" spans="1:4" ht="30" customHeight="1" thickTop="1" thickBot="1">
      <c r="A94" s="16" t="s">
        <v>265</v>
      </c>
      <c r="B94" s="14" t="s">
        <v>113</v>
      </c>
      <c r="C94" s="17" t="s">
        <v>266</v>
      </c>
      <c r="D94" s="656">
        <v>33214.5</v>
      </c>
    </row>
    <row r="95" spans="1:4" ht="30" customHeight="1" thickTop="1" thickBot="1">
      <c r="A95" s="16" t="s">
        <v>267</v>
      </c>
      <c r="B95" s="14" t="s">
        <v>113</v>
      </c>
      <c r="C95" s="17" t="s">
        <v>268</v>
      </c>
      <c r="D95" s="656">
        <v>102525.2</v>
      </c>
    </row>
    <row r="96" spans="1:4" ht="30" customHeight="1" thickTop="1" thickBot="1">
      <c r="A96" s="16" t="s">
        <v>269</v>
      </c>
      <c r="B96" s="14" t="s">
        <v>113</v>
      </c>
      <c r="C96" s="17" t="s">
        <v>270</v>
      </c>
      <c r="D96" s="656">
        <v>200352.12</v>
      </c>
    </row>
    <row r="97" spans="1:4" ht="30" customHeight="1" thickTop="1" thickBot="1">
      <c r="A97" s="16" t="s">
        <v>271</v>
      </c>
      <c r="B97" s="14" t="s">
        <v>113</v>
      </c>
      <c r="C97" s="17" t="s">
        <v>272</v>
      </c>
      <c r="D97" s="656">
        <v>125365.42</v>
      </c>
    </row>
    <row r="98" spans="1:4" ht="30" customHeight="1" thickTop="1" thickBot="1">
      <c r="A98" s="16" t="s">
        <v>273</v>
      </c>
      <c r="B98" s="14" t="s">
        <v>113</v>
      </c>
      <c r="C98" s="17" t="s">
        <v>274</v>
      </c>
      <c r="D98" s="656">
        <v>9658.44</v>
      </c>
    </row>
    <row r="99" spans="1:4" ht="30" customHeight="1" thickTop="1" thickBot="1">
      <c r="A99" s="16" t="s">
        <v>275</v>
      </c>
      <c r="B99" s="14" t="s">
        <v>113</v>
      </c>
      <c r="C99" s="17" t="s">
        <v>276</v>
      </c>
      <c r="D99" s="656">
        <v>18071.689999999999</v>
      </c>
    </row>
    <row r="100" spans="1:4" ht="30" customHeight="1" thickTop="1" thickBot="1">
      <c r="A100" s="16" t="s">
        <v>277</v>
      </c>
      <c r="B100" s="14" t="s">
        <v>113</v>
      </c>
      <c r="C100" s="17" t="s">
        <v>278</v>
      </c>
      <c r="D100" s="656">
        <v>276335.92</v>
      </c>
    </row>
    <row r="101" spans="1:4" ht="30" customHeight="1" thickTop="1" thickBot="1">
      <c r="A101" s="16" t="s">
        <v>279</v>
      </c>
      <c r="B101" s="14" t="s">
        <v>113</v>
      </c>
      <c r="C101" s="17" t="s">
        <v>1989</v>
      </c>
      <c r="D101" s="656">
        <v>240156.53</v>
      </c>
    </row>
    <row r="102" spans="1:4" ht="30" customHeight="1" thickTop="1" thickBot="1">
      <c r="A102" s="16" t="s">
        <v>280</v>
      </c>
      <c r="B102" s="14" t="s">
        <v>113</v>
      </c>
      <c r="C102" s="17" t="s">
        <v>281</v>
      </c>
      <c r="D102" s="656">
        <v>621303.74</v>
      </c>
    </row>
    <row r="103" spans="1:4" ht="30" customHeight="1" thickTop="1" thickBot="1">
      <c r="A103" s="16" t="s">
        <v>282</v>
      </c>
      <c r="B103" s="14" t="s">
        <v>113</v>
      </c>
      <c r="C103" s="17" t="s">
        <v>283</v>
      </c>
      <c r="D103" s="656">
        <v>443657.96</v>
      </c>
    </row>
    <row r="104" spans="1:4" ht="30" customHeight="1" thickTop="1" thickBot="1">
      <c r="A104" s="16" t="s">
        <v>284</v>
      </c>
      <c r="B104" s="14" t="s">
        <v>113</v>
      </c>
      <c r="C104" s="17" t="s">
        <v>285</v>
      </c>
      <c r="D104" s="656">
        <v>588432.74</v>
      </c>
    </row>
    <row r="105" spans="1:4" ht="30" customHeight="1" thickTop="1" thickBot="1">
      <c r="A105" s="16" t="s">
        <v>286</v>
      </c>
      <c r="B105" s="14" t="s">
        <v>113</v>
      </c>
      <c r="C105" s="17" t="s">
        <v>287</v>
      </c>
      <c r="D105" s="656">
        <v>390068.8</v>
      </c>
    </row>
    <row r="106" spans="1:4" ht="30" customHeight="1" thickTop="1" thickBot="1">
      <c r="A106" s="16" t="s">
        <v>288</v>
      </c>
      <c r="B106" s="14" t="s">
        <v>113</v>
      </c>
      <c r="C106" s="17" t="s">
        <v>289</v>
      </c>
      <c r="D106" s="656">
        <v>17991.699999999997</v>
      </c>
    </row>
    <row r="107" spans="1:4" ht="30" customHeight="1" thickTop="1" thickBot="1">
      <c r="A107" s="16" t="s">
        <v>290</v>
      </c>
      <c r="B107" s="14" t="s">
        <v>113</v>
      </c>
      <c r="C107" s="17" t="s">
        <v>291</v>
      </c>
      <c r="D107" s="656">
        <v>505977.7</v>
      </c>
    </row>
    <row r="108" spans="1:4" ht="30" customHeight="1" thickTop="1" thickBot="1">
      <c r="A108" s="16" t="s">
        <v>292</v>
      </c>
      <c r="B108" s="14" t="s">
        <v>113</v>
      </c>
      <c r="C108" s="17" t="s">
        <v>293</v>
      </c>
      <c r="D108" s="656">
        <v>18245.98</v>
      </c>
    </row>
    <row r="109" spans="1:4" ht="30" customHeight="1" thickTop="1" thickBot="1">
      <c r="A109" s="16" t="s">
        <v>294</v>
      </c>
      <c r="B109" s="14" t="s">
        <v>113</v>
      </c>
      <c r="C109" s="17" t="s">
        <v>1990</v>
      </c>
      <c r="D109" s="656">
        <v>831277.26</v>
      </c>
    </row>
    <row r="110" spans="1:4" ht="30" customHeight="1" thickTop="1" thickBot="1">
      <c r="A110" s="16" t="s">
        <v>295</v>
      </c>
      <c r="B110" s="14" t="s">
        <v>113</v>
      </c>
      <c r="C110" s="17" t="s">
        <v>296</v>
      </c>
      <c r="D110" s="656">
        <v>5919.2</v>
      </c>
    </row>
    <row r="111" spans="1:4" ht="30" customHeight="1" thickTop="1" thickBot="1">
      <c r="A111" s="16" t="s">
        <v>297</v>
      </c>
      <c r="B111" s="14" t="s">
        <v>113</v>
      </c>
      <c r="C111" s="17" t="s">
        <v>298</v>
      </c>
      <c r="D111" s="656">
        <v>195205.37</v>
      </c>
    </row>
    <row r="112" spans="1:4" ht="30" customHeight="1" thickTop="1" thickBot="1">
      <c r="A112" s="16" t="s">
        <v>299</v>
      </c>
      <c r="B112" s="14" t="s">
        <v>113</v>
      </c>
      <c r="C112" s="17" t="s">
        <v>300</v>
      </c>
      <c r="D112" s="656">
        <v>600916.94000000006</v>
      </c>
    </row>
    <row r="113" spans="1:4" ht="30" customHeight="1" thickTop="1" thickBot="1">
      <c r="A113" s="16" t="s">
        <v>301</v>
      </c>
      <c r="B113" s="14" t="s">
        <v>113</v>
      </c>
      <c r="C113" s="17" t="s">
        <v>302</v>
      </c>
      <c r="D113" s="656">
        <v>10858.880000000001</v>
      </c>
    </row>
    <row r="114" spans="1:4" ht="30" customHeight="1" thickTop="1" thickBot="1">
      <c r="A114" s="16" t="s">
        <v>305</v>
      </c>
      <c r="B114" s="14" t="s">
        <v>113</v>
      </c>
      <c r="C114" s="17" t="s">
        <v>306</v>
      </c>
      <c r="D114" s="656">
        <v>112277.83</v>
      </c>
    </row>
    <row r="115" spans="1:4" ht="30" customHeight="1" thickTop="1" thickBot="1">
      <c r="A115" s="16" t="s">
        <v>303</v>
      </c>
      <c r="B115" s="14" t="s">
        <v>113</v>
      </c>
      <c r="C115" s="17" t="s">
        <v>304</v>
      </c>
      <c r="D115" s="656">
        <v>121088.54</v>
      </c>
    </row>
    <row r="116" spans="1:4" ht="30" customHeight="1" thickTop="1" thickBot="1">
      <c r="A116" s="16" t="s">
        <v>309</v>
      </c>
      <c r="B116" s="14" t="s">
        <v>113</v>
      </c>
      <c r="C116" s="17" t="s">
        <v>1991</v>
      </c>
      <c r="D116" s="656">
        <v>118813.54999999999</v>
      </c>
    </row>
    <row r="117" spans="1:4" ht="30" customHeight="1" thickTop="1" thickBot="1">
      <c r="A117" s="16" t="s">
        <v>310</v>
      </c>
      <c r="B117" s="14" t="s">
        <v>113</v>
      </c>
      <c r="C117" s="17" t="s">
        <v>311</v>
      </c>
      <c r="D117" s="656">
        <v>214957.21000000002</v>
      </c>
    </row>
    <row r="118" spans="1:4" ht="30" customHeight="1" thickTop="1" thickBot="1">
      <c r="A118" s="16" t="s">
        <v>313</v>
      </c>
      <c r="B118" s="14" t="s">
        <v>113</v>
      </c>
      <c r="C118" s="17" t="s">
        <v>1993</v>
      </c>
      <c r="D118" s="656">
        <v>282093.62</v>
      </c>
    </row>
    <row r="119" spans="1:4" ht="30" customHeight="1" thickTop="1" thickBot="1">
      <c r="A119" s="16" t="s">
        <v>318</v>
      </c>
      <c r="B119" s="14" t="s">
        <v>113</v>
      </c>
      <c r="C119" s="17" t="s">
        <v>319</v>
      </c>
      <c r="D119" s="656">
        <v>216373.79</v>
      </c>
    </row>
    <row r="120" spans="1:4" ht="30" customHeight="1" thickTop="1" thickBot="1">
      <c r="A120" s="16" t="s">
        <v>314</v>
      </c>
      <c r="B120" s="14" t="s">
        <v>113</v>
      </c>
      <c r="C120" s="17" t="s">
        <v>315</v>
      </c>
      <c r="D120" s="656">
        <v>203507.54</v>
      </c>
    </row>
    <row r="121" spans="1:4" ht="30" customHeight="1" thickTop="1" thickBot="1">
      <c r="A121" s="16" t="s">
        <v>1732</v>
      </c>
      <c r="B121" s="14" t="s">
        <v>113</v>
      </c>
      <c r="C121" s="17" t="s">
        <v>1733</v>
      </c>
      <c r="D121" s="656">
        <v>107078.93999999999</v>
      </c>
    </row>
    <row r="122" spans="1:4" ht="30" customHeight="1" thickTop="1" thickBot="1">
      <c r="A122" s="16" t="s">
        <v>322</v>
      </c>
      <c r="B122" s="14" t="s">
        <v>113</v>
      </c>
      <c r="C122" s="17" t="s">
        <v>323</v>
      </c>
      <c r="D122" s="656">
        <v>123584.78</v>
      </c>
    </row>
    <row r="123" spans="1:4" ht="30" customHeight="1" thickTop="1" thickBot="1">
      <c r="A123" s="16" t="s">
        <v>320</v>
      </c>
      <c r="B123" s="14" t="s">
        <v>113</v>
      </c>
      <c r="C123" s="17" t="s">
        <v>321</v>
      </c>
      <c r="D123" s="656">
        <v>141902.25</v>
      </c>
    </row>
    <row r="124" spans="1:4" ht="30" customHeight="1" thickTop="1" thickBot="1">
      <c r="A124" s="16" t="s">
        <v>312</v>
      </c>
      <c r="B124" s="14" t="s">
        <v>113</v>
      </c>
      <c r="C124" s="17" t="s">
        <v>1992</v>
      </c>
      <c r="D124" s="656">
        <v>218466.06</v>
      </c>
    </row>
    <row r="125" spans="1:4" ht="30" customHeight="1" thickTop="1" thickBot="1">
      <c r="A125" s="16" t="s">
        <v>316</v>
      </c>
      <c r="B125" s="14" t="s">
        <v>113</v>
      </c>
      <c r="C125" s="17" t="s">
        <v>317</v>
      </c>
      <c r="D125" s="656">
        <v>151057.55000000002</v>
      </c>
    </row>
    <row r="126" spans="1:4" ht="30" customHeight="1" thickTop="1" thickBot="1">
      <c r="A126" s="16" t="s">
        <v>307</v>
      </c>
      <c r="B126" s="14" t="s">
        <v>113</v>
      </c>
      <c r="C126" s="17" t="s">
        <v>308</v>
      </c>
      <c r="D126" s="656">
        <v>128205.23</v>
      </c>
    </row>
    <row r="127" spans="1:4" ht="30" customHeight="1" thickTop="1" thickBot="1">
      <c r="A127" s="16" t="s">
        <v>324</v>
      </c>
      <c r="B127" s="14" t="s">
        <v>113</v>
      </c>
      <c r="C127" s="17" t="s">
        <v>325</v>
      </c>
      <c r="D127" s="656">
        <v>7284.52</v>
      </c>
    </row>
    <row r="128" spans="1:4" ht="30" customHeight="1" thickTop="1" thickBot="1">
      <c r="A128" s="16" t="s">
        <v>326</v>
      </c>
      <c r="B128" s="14" t="s">
        <v>113</v>
      </c>
      <c r="C128" s="17" t="s">
        <v>327</v>
      </c>
      <c r="D128" s="656">
        <v>108730.26</v>
      </c>
    </row>
    <row r="129" spans="1:4" ht="30" customHeight="1" thickTop="1" thickBot="1">
      <c r="A129" s="16" t="s">
        <v>328</v>
      </c>
      <c r="B129" s="14" t="s">
        <v>113</v>
      </c>
      <c r="C129" s="17" t="s">
        <v>329</v>
      </c>
      <c r="D129" s="656">
        <v>7354.9000000000005</v>
      </c>
    </row>
    <row r="130" spans="1:4" ht="30" customHeight="1" thickTop="1" thickBot="1">
      <c r="A130" s="16" t="s">
        <v>330</v>
      </c>
      <c r="B130" s="14" t="s">
        <v>113</v>
      </c>
      <c r="C130" s="17" t="s">
        <v>331</v>
      </c>
      <c r="D130" s="656">
        <v>5122.0200000000004</v>
      </c>
    </row>
    <row r="131" spans="1:4" ht="30" customHeight="1" thickTop="1" thickBot="1">
      <c r="A131" s="16" t="s">
        <v>332</v>
      </c>
      <c r="B131" s="14" t="s">
        <v>113</v>
      </c>
      <c r="C131" s="17" t="s">
        <v>333</v>
      </c>
      <c r="D131" s="656">
        <v>4806.2299999999996</v>
      </c>
    </row>
    <row r="132" spans="1:4" ht="30" customHeight="1" thickTop="1" thickBot="1">
      <c r="A132" s="16" t="s">
        <v>334</v>
      </c>
      <c r="B132" s="14" t="s">
        <v>113</v>
      </c>
      <c r="C132" s="17" t="s">
        <v>1760</v>
      </c>
      <c r="D132" s="656">
        <v>7331.46</v>
      </c>
    </row>
    <row r="133" spans="1:4" ht="30" customHeight="1" thickTop="1" thickBot="1">
      <c r="A133" s="16" t="s">
        <v>335</v>
      </c>
      <c r="B133" s="14" t="s">
        <v>92</v>
      </c>
      <c r="C133" s="17" t="s">
        <v>1994</v>
      </c>
      <c r="D133" s="656">
        <v>285417.40000000002</v>
      </c>
    </row>
    <row r="134" spans="1:4" ht="30" customHeight="1" thickTop="1" thickBot="1">
      <c r="A134" s="16" t="s">
        <v>336</v>
      </c>
      <c r="B134" s="14" t="s">
        <v>113</v>
      </c>
      <c r="C134" s="17" t="s">
        <v>337</v>
      </c>
      <c r="D134" s="656">
        <v>60625.41</v>
      </c>
    </row>
    <row r="135" spans="1:4" ht="30" customHeight="1" thickTop="1" thickBot="1">
      <c r="A135" s="16" t="s">
        <v>338</v>
      </c>
      <c r="B135" s="14" t="s">
        <v>339</v>
      </c>
      <c r="C135" s="17" t="s">
        <v>340</v>
      </c>
      <c r="D135" s="656">
        <v>1400.2</v>
      </c>
    </row>
    <row r="136" spans="1:4" ht="30" customHeight="1" thickTop="1" thickBot="1">
      <c r="A136" s="16" t="s">
        <v>352</v>
      </c>
      <c r="B136" s="14" t="s">
        <v>339</v>
      </c>
      <c r="C136" s="17" t="s">
        <v>353</v>
      </c>
      <c r="D136" s="656">
        <v>1548.27</v>
      </c>
    </row>
    <row r="137" spans="1:4" ht="30" customHeight="1" thickTop="1" thickBot="1">
      <c r="A137" s="16" t="s">
        <v>343</v>
      </c>
      <c r="B137" s="14" t="s">
        <v>344</v>
      </c>
      <c r="C137" s="17" t="s">
        <v>345</v>
      </c>
      <c r="D137" s="656">
        <v>1392.18</v>
      </c>
    </row>
    <row r="138" spans="1:4" ht="30" customHeight="1" thickTop="1" thickBot="1">
      <c r="A138" s="16" t="s">
        <v>346</v>
      </c>
      <c r="B138" s="14" t="s">
        <v>344</v>
      </c>
      <c r="C138" s="17" t="s">
        <v>347</v>
      </c>
      <c r="D138" s="656">
        <v>1430.52</v>
      </c>
    </row>
    <row r="139" spans="1:4" ht="30" customHeight="1" thickTop="1" thickBot="1">
      <c r="A139" s="16" t="s">
        <v>350</v>
      </c>
      <c r="B139" s="14" t="s">
        <v>339</v>
      </c>
      <c r="C139" s="17" t="s">
        <v>351</v>
      </c>
      <c r="D139" s="656">
        <v>1687.92</v>
      </c>
    </row>
    <row r="140" spans="1:4" ht="30" customHeight="1" thickTop="1" thickBot="1">
      <c r="A140" s="16" t="s">
        <v>348</v>
      </c>
      <c r="B140" s="14" t="s">
        <v>339</v>
      </c>
      <c r="C140" s="17" t="s">
        <v>349</v>
      </c>
      <c r="D140" s="656">
        <v>1479.85</v>
      </c>
    </row>
    <row r="141" spans="1:4" ht="30" customHeight="1" thickTop="1" thickBot="1">
      <c r="A141" s="16" t="s">
        <v>356</v>
      </c>
      <c r="B141" s="14" t="s">
        <v>113</v>
      </c>
      <c r="C141" s="17" t="s">
        <v>357</v>
      </c>
      <c r="D141" s="656">
        <v>51122.43</v>
      </c>
    </row>
    <row r="142" spans="1:4" ht="30" customHeight="1" thickTop="1" thickBot="1">
      <c r="A142" s="16" t="s">
        <v>341</v>
      </c>
      <c r="B142" s="14" t="s">
        <v>339</v>
      </c>
      <c r="C142" s="17" t="s">
        <v>342</v>
      </c>
      <c r="D142" s="656">
        <v>1385.31</v>
      </c>
    </row>
    <row r="143" spans="1:4" ht="30" customHeight="1" thickTop="1" thickBot="1">
      <c r="A143" s="16" t="s">
        <v>354</v>
      </c>
      <c r="B143" s="14" t="s">
        <v>113</v>
      </c>
      <c r="C143" s="17" t="s">
        <v>355</v>
      </c>
      <c r="D143" s="656">
        <v>39311.630000000005</v>
      </c>
    </row>
    <row r="144" spans="1:4" ht="30" customHeight="1" thickTop="1" thickBot="1">
      <c r="A144" s="16" t="s">
        <v>359</v>
      </c>
      <c r="B144" s="14" t="s">
        <v>113</v>
      </c>
      <c r="C144" s="17" t="s">
        <v>360</v>
      </c>
      <c r="D144" s="656">
        <v>156358.80000000002</v>
      </c>
    </row>
    <row r="145" spans="1:4" ht="68.25" customHeight="1" thickTop="1" thickBot="1">
      <c r="A145" s="16" t="s">
        <v>358</v>
      </c>
      <c r="B145" s="14" t="s">
        <v>113</v>
      </c>
      <c r="C145" s="17" t="s">
        <v>2303</v>
      </c>
      <c r="D145" s="656">
        <v>209965.76</v>
      </c>
    </row>
    <row r="146" spans="1:4" ht="30" customHeight="1" thickTop="1" thickBot="1">
      <c r="A146" s="16" t="s">
        <v>361</v>
      </c>
      <c r="B146" s="14" t="s">
        <v>113</v>
      </c>
      <c r="C146" s="17" t="s">
        <v>1995</v>
      </c>
      <c r="D146" s="656">
        <v>120488.68</v>
      </c>
    </row>
    <row r="147" spans="1:4" ht="30" customHeight="1" thickTop="1" thickBot="1">
      <c r="A147" s="16" t="s">
        <v>362</v>
      </c>
      <c r="B147" s="14" t="s">
        <v>113</v>
      </c>
      <c r="C147" s="17" t="s">
        <v>1996</v>
      </c>
      <c r="D147" s="656">
        <v>119317.12999999999</v>
      </c>
    </row>
    <row r="148" spans="1:4" ht="30" customHeight="1" thickTop="1" thickBot="1">
      <c r="A148" s="16" t="s">
        <v>367</v>
      </c>
      <c r="B148" s="14" t="s">
        <v>113</v>
      </c>
      <c r="C148" s="17" t="s">
        <v>368</v>
      </c>
      <c r="D148" s="656">
        <v>20500.14</v>
      </c>
    </row>
    <row r="149" spans="1:4" ht="30" customHeight="1" thickTop="1" thickBot="1">
      <c r="A149" s="16" t="s">
        <v>363</v>
      </c>
      <c r="B149" s="14" t="s">
        <v>113</v>
      </c>
      <c r="C149" s="17" t="s">
        <v>364</v>
      </c>
      <c r="D149" s="656">
        <v>10399.130000000001</v>
      </c>
    </row>
    <row r="150" spans="1:4" ht="30" customHeight="1" thickTop="1" thickBot="1">
      <c r="A150" s="16" t="s">
        <v>158</v>
      </c>
      <c r="B150" s="14" t="s">
        <v>113</v>
      </c>
      <c r="C150" s="17" t="s">
        <v>159</v>
      </c>
      <c r="D150" s="656">
        <v>72590.22</v>
      </c>
    </row>
    <row r="151" spans="1:4" ht="30" customHeight="1" thickTop="1" thickBot="1">
      <c r="A151" s="16" t="s">
        <v>369</v>
      </c>
      <c r="B151" s="14" t="s">
        <v>113</v>
      </c>
      <c r="C151" s="17" t="s">
        <v>370</v>
      </c>
      <c r="D151" s="656">
        <v>130853.97</v>
      </c>
    </row>
    <row r="152" spans="1:4" ht="30" customHeight="1" thickTop="1" thickBot="1">
      <c r="A152" s="16" t="s">
        <v>371</v>
      </c>
      <c r="B152" s="14" t="s">
        <v>113</v>
      </c>
      <c r="C152" s="17" t="s">
        <v>372</v>
      </c>
      <c r="D152" s="656">
        <v>133294.91</v>
      </c>
    </row>
    <row r="153" spans="1:4" ht="30" customHeight="1" thickTop="1" thickBot="1">
      <c r="A153" s="16" t="s">
        <v>365</v>
      </c>
      <c r="B153" s="14" t="s">
        <v>113</v>
      </c>
      <c r="C153" s="17" t="s">
        <v>366</v>
      </c>
      <c r="D153" s="656">
        <v>130397.18999999999</v>
      </c>
    </row>
    <row r="154" spans="1:4" ht="30" customHeight="1" thickTop="1" thickBot="1">
      <c r="A154" s="16" t="s">
        <v>373</v>
      </c>
      <c r="B154" s="14" t="s">
        <v>113</v>
      </c>
      <c r="C154" s="17" t="s">
        <v>374</v>
      </c>
      <c r="D154" s="656">
        <v>81537.64</v>
      </c>
    </row>
    <row r="155" spans="1:4" ht="15.6" thickTop="1" thickBot="1">
      <c r="D155" s="656"/>
    </row>
    <row r="156"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8" sqref="E8"/>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4" t="s">
        <v>1934</v>
      </c>
      <c r="B1" s="685"/>
      <c r="C1" s="685"/>
      <c r="D1" s="686"/>
    </row>
    <row r="2" spans="1:4" ht="60.75" customHeight="1" thickTop="1" thickBot="1">
      <c r="A2" s="683" t="s">
        <v>375</v>
      </c>
      <c r="B2" s="683"/>
      <c r="C2" s="683"/>
      <c r="D2" s="683"/>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7">
        <v>4544.24</v>
      </c>
    </row>
    <row r="7" spans="1:4" ht="15.6" thickTop="1" thickBot="1">
      <c r="A7" s="200" t="s">
        <v>814</v>
      </c>
      <c r="B7" s="200" t="s">
        <v>377</v>
      </c>
      <c r="C7" s="205" t="s">
        <v>815</v>
      </c>
      <c r="D7" s="657">
        <v>3530.9300000000003</v>
      </c>
    </row>
    <row r="8" spans="1:4" ht="15.6" thickTop="1" thickBot="1">
      <c r="A8" s="200" t="s">
        <v>810</v>
      </c>
      <c r="B8" s="200" t="s">
        <v>377</v>
      </c>
      <c r="C8" s="205" t="s">
        <v>811</v>
      </c>
      <c r="D8" s="657">
        <v>3836.1600000000003</v>
      </c>
    </row>
    <row r="9" spans="1:4" ht="15.6" thickTop="1" thickBot="1">
      <c r="A9" s="200" t="s">
        <v>812</v>
      </c>
      <c r="B9" s="200" t="s">
        <v>377</v>
      </c>
      <c r="C9" s="205" t="s">
        <v>813</v>
      </c>
      <c r="D9" s="657">
        <v>3902.55</v>
      </c>
    </row>
    <row r="10" spans="1:4" ht="15.6" thickTop="1" thickBot="1">
      <c r="A10" s="200" t="s">
        <v>1752</v>
      </c>
      <c r="B10" s="200" t="s">
        <v>377</v>
      </c>
      <c r="C10" s="205" t="s">
        <v>1751</v>
      </c>
      <c r="D10" s="657">
        <v>3402.34</v>
      </c>
    </row>
    <row r="11" spans="1:4" ht="15.6" thickTop="1" thickBot="1">
      <c r="A11" s="200" t="s">
        <v>818</v>
      </c>
      <c r="B11" s="200" t="s">
        <v>377</v>
      </c>
      <c r="C11" s="205" t="s">
        <v>819</v>
      </c>
      <c r="D11" s="657">
        <v>10584.04</v>
      </c>
    </row>
    <row r="12" spans="1:4" ht="15.6" thickTop="1" thickBot="1">
      <c r="A12" s="200" t="s">
        <v>816</v>
      </c>
      <c r="B12" s="200" t="s">
        <v>377</v>
      </c>
      <c r="C12" s="205" t="s">
        <v>817</v>
      </c>
      <c r="D12" s="657">
        <v>5521.82</v>
      </c>
    </row>
    <row r="13" spans="1:4" ht="15.6" thickTop="1" thickBot="1">
      <c r="A13" s="200" t="s">
        <v>820</v>
      </c>
      <c r="B13" s="200" t="s">
        <v>92</v>
      </c>
      <c r="C13" s="205" t="s">
        <v>2029</v>
      </c>
      <c r="D13" s="657">
        <v>1578.65</v>
      </c>
    </row>
    <row r="14" spans="1:4" ht="15.6" thickTop="1" thickBot="1">
      <c r="A14" s="200" t="s">
        <v>822</v>
      </c>
      <c r="B14" s="200" t="s">
        <v>233</v>
      </c>
      <c r="C14" s="205" t="s">
        <v>2031</v>
      </c>
      <c r="D14" s="657">
        <v>39293.54</v>
      </c>
    </row>
    <row r="15" spans="1:4" ht="15.6" thickTop="1" thickBot="1">
      <c r="A15" s="200" t="s">
        <v>823</v>
      </c>
      <c r="B15" s="200" t="s">
        <v>92</v>
      </c>
      <c r="C15" s="205" t="s">
        <v>2032</v>
      </c>
      <c r="D15" s="657">
        <v>1234</v>
      </c>
    </row>
    <row r="16" spans="1:4" ht="15.6" thickTop="1" thickBot="1">
      <c r="A16" s="200" t="s">
        <v>821</v>
      </c>
      <c r="B16" s="200" t="s">
        <v>233</v>
      </c>
      <c r="C16" s="205" t="s">
        <v>2030</v>
      </c>
      <c r="D16" s="657">
        <v>39251.090000000004</v>
      </c>
    </row>
    <row r="17" spans="1:4" ht="15.6" thickTop="1" thickBot="1">
      <c r="A17" s="200" t="s">
        <v>847</v>
      </c>
      <c r="B17" s="200" t="s">
        <v>425</v>
      </c>
      <c r="C17" s="205" t="s">
        <v>848</v>
      </c>
      <c r="D17" s="657">
        <v>10184.11</v>
      </c>
    </row>
    <row r="18" spans="1:4" ht="15.6" thickTop="1" thickBot="1">
      <c r="A18" s="200" t="s">
        <v>824</v>
      </c>
      <c r="B18" s="200" t="s">
        <v>388</v>
      </c>
      <c r="C18" s="205" t="s">
        <v>2033</v>
      </c>
      <c r="D18" s="657">
        <v>59568.03</v>
      </c>
    </row>
    <row r="19" spans="1:4" ht="30" thickTop="1" thickBot="1">
      <c r="A19" s="200" t="s">
        <v>825</v>
      </c>
      <c r="B19" s="200" t="s">
        <v>388</v>
      </c>
      <c r="C19" s="205" t="s">
        <v>826</v>
      </c>
      <c r="D19" s="657">
        <v>65990.64</v>
      </c>
    </row>
    <row r="20" spans="1:4" ht="15.6" thickTop="1" thickBot="1">
      <c r="A20" s="200" t="s">
        <v>831</v>
      </c>
      <c r="B20" s="200" t="s">
        <v>388</v>
      </c>
      <c r="C20" s="205" t="s">
        <v>832</v>
      </c>
      <c r="D20" s="657">
        <v>65104.1</v>
      </c>
    </row>
    <row r="21" spans="1:4" ht="30" thickTop="1" thickBot="1">
      <c r="A21" s="200" t="s">
        <v>827</v>
      </c>
      <c r="B21" s="200" t="s">
        <v>388</v>
      </c>
      <c r="C21" s="205" t="s">
        <v>828</v>
      </c>
      <c r="D21" s="657">
        <v>46877.1</v>
      </c>
    </row>
    <row r="22" spans="1:4" ht="30" thickTop="1" thickBot="1">
      <c r="A22" s="200" t="s">
        <v>829</v>
      </c>
      <c r="B22" s="200" t="s">
        <v>388</v>
      </c>
      <c r="C22" s="205" t="s">
        <v>830</v>
      </c>
      <c r="D22" s="657">
        <v>48004.53</v>
      </c>
    </row>
    <row r="23" spans="1:4" ht="15.6" thickTop="1" thickBot="1">
      <c r="A23" s="200" t="s">
        <v>833</v>
      </c>
      <c r="B23" s="200" t="s">
        <v>388</v>
      </c>
      <c r="C23" s="205" t="s">
        <v>834</v>
      </c>
      <c r="D23" s="657">
        <v>71117.09</v>
      </c>
    </row>
    <row r="24" spans="1:4" ht="15.6" thickTop="1" thickBot="1">
      <c r="A24" s="200" t="s">
        <v>843</v>
      </c>
      <c r="B24" s="200" t="s">
        <v>388</v>
      </c>
      <c r="C24" s="205" t="s">
        <v>844</v>
      </c>
      <c r="D24" s="657">
        <v>20841.75</v>
      </c>
    </row>
    <row r="25" spans="1:4" ht="15.6" thickTop="1" thickBot="1">
      <c r="A25" s="200" t="s">
        <v>835</v>
      </c>
      <c r="B25" s="200" t="s">
        <v>388</v>
      </c>
      <c r="C25" s="205" t="s">
        <v>836</v>
      </c>
      <c r="D25" s="657">
        <v>65231.670000000006</v>
      </c>
    </row>
    <row r="26" spans="1:4" ht="15.6" thickTop="1" thickBot="1">
      <c r="A26" s="200" t="s">
        <v>838</v>
      </c>
      <c r="B26" s="200" t="s">
        <v>388</v>
      </c>
      <c r="C26" s="205" t="s">
        <v>2108</v>
      </c>
      <c r="D26" s="657">
        <v>53278.880000000005</v>
      </c>
    </row>
    <row r="27" spans="1:4" ht="15.6" thickTop="1" thickBot="1">
      <c r="A27" s="200" t="s">
        <v>837</v>
      </c>
      <c r="B27" s="200" t="s">
        <v>388</v>
      </c>
      <c r="C27" s="205" t="s">
        <v>2110</v>
      </c>
      <c r="D27" s="657">
        <v>54439.72</v>
      </c>
    </row>
    <row r="28" spans="1:4" ht="15.6" thickTop="1" thickBot="1">
      <c r="A28" s="200" t="s">
        <v>840</v>
      </c>
      <c r="B28" s="200" t="s">
        <v>388</v>
      </c>
      <c r="C28" s="205" t="s">
        <v>2109</v>
      </c>
      <c r="D28" s="657">
        <v>55962.48</v>
      </c>
    </row>
    <row r="29" spans="1:4" ht="15.6" thickTop="1" thickBot="1">
      <c r="A29" s="200" t="s">
        <v>839</v>
      </c>
      <c r="B29" s="200" t="s">
        <v>388</v>
      </c>
      <c r="C29" s="205" t="s">
        <v>2107</v>
      </c>
      <c r="D29" s="657">
        <v>59333.53</v>
      </c>
    </row>
    <row r="30" spans="1:4" ht="30" thickTop="1" thickBot="1">
      <c r="A30" s="200" t="s">
        <v>841</v>
      </c>
      <c r="B30" s="200" t="s">
        <v>388</v>
      </c>
      <c r="C30" s="205" t="s">
        <v>842</v>
      </c>
      <c r="D30" s="657">
        <v>77304.42</v>
      </c>
    </row>
    <row r="31" spans="1:4" ht="15.6" thickTop="1" thickBot="1">
      <c r="A31" s="200" t="s">
        <v>845</v>
      </c>
      <c r="B31" s="200" t="s">
        <v>425</v>
      </c>
      <c r="C31" s="205" t="s">
        <v>846</v>
      </c>
      <c r="D31" s="657">
        <v>50</v>
      </c>
    </row>
    <row r="32" spans="1:4" ht="15.6" thickTop="1" thickBot="1">
      <c r="A32" s="200" t="s">
        <v>850</v>
      </c>
      <c r="B32" s="200" t="s">
        <v>144</v>
      </c>
      <c r="C32" s="205" t="s">
        <v>2035</v>
      </c>
      <c r="D32" s="657">
        <v>479.67</v>
      </c>
    </row>
    <row r="33" spans="1:4" ht="15.6" thickTop="1" thickBot="1">
      <c r="A33" s="200" t="s">
        <v>851</v>
      </c>
      <c r="B33" s="200" t="s">
        <v>377</v>
      </c>
      <c r="C33" s="205" t="s">
        <v>852</v>
      </c>
      <c r="D33" s="657">
        <v>5815.4000000000005</v>
      </c>
    </row>
    <row r="34" spans="1:4" ht="15.6" thickTop="1" thickBot="1">
      <c r="A34" s="200" t="s">
        <v>857</v>
      </c>
      <c r="B34" s="200" t="s">
        <v>377</v>
      </c>
      <c r="C34" s="205" t="s">
        <v>858</v>
      </c>
      <c r="D34" s="657">
        <v>4770.08</v>
      </c>
    </row>
    <row r="35" spans="1:4" ht="15.6" thickTop="1" thickBot="1">
      <c r="A35" s="200" t="s">
        <v>853</v>
      </c>
      <c r="B35" s="200" t="s">
        <v>377</v>
      </c>
      <c r="C35" s="205" t="s">
        <v>854</v>
      </c>
      <c r="D35" s="657">
        <v>6258.1500000000005</v>
      </c>
    </row>
    <row r="36" spans="1:4" ht="15.6" thickTop="1" thickBot="1">
      <c r="A36" s="200" t="s">
        <v>855</v>
      </c>
      <c r="B36" s="200" t="s">
        <v>377</v>
      </c>
      <c r="C36" s="205" t="s">
        <v>856</v>
      </c>
      <c r="D36" s="657">
        <v>5086.0700000000006</v>
      </c>
    </row>
    <row r="37" spans="1:4" ht="15.6" thickTop="1" thickBot="1">
      <c r="A37" s="200" t="s">
        <v>976</v>
      </c>
      <c r="B37" s="200" t="s">
        <v>377</v>
      </c>
      <c r="C37" s="205" t="s">
        <v>977</v>
      </c>
      <c r="D37" s="657">
        <v>4480.22</v>
      </c>
    </row>
    <row r="38" spans="1:4" ht="15.6" thickTop="1" thickBot="1">
      <c r="A38" s="200" t="s">
        <v>859</v>
      </c>
      <c r="B38" s="200" t="s">
        <v>377</v>
      </c>
      <c r="C38" s="205" t="s">
        <v>860</v>
      </c>
      <c r="D38" s="657">
        <v>4130.9400000000005</v>
      </c>
    </row>
    <row r="39" spans="1:4" ht="30" thickTop="1" thickBot="1">
      <c r="A39" s="200" t="s">
        <v>999</v>
      </c>
      <c r="B39" s="200" t="s">
        <v>92</v>
      </c>
      <c r="C39" s="205" t="s">
        <v>1000</v>
      </c>
      <c r="D39" s="657">
        <v>459819.33</v>
      </c>
    </row>
    <row r="40" spans="1:4" ht="15.6" thickTop="1" thickBot="1">
      <c r="A40" s="200" t="s">
        <v>974</v>
      </c>
      <c r="B40" s="200" t="s">
        <v>92</v>
      </c>
      <c r="C40" s="205" t="s">
        <v>975</v>
      </c>
      <c r="D40" s="657">
        <v>29630.449999999997</v>
      </c>
    </row>
    <row r="41" spans="1:4" ht="15.6" thickTop="1" thickBot="1">
      <c r="A41" s="200" t="s">
        <v>899</v>
      </c>
      <c r="B41" s="200" t="s">
        <v>92</v>
      </c>
      <c r="C41" s="205" t="s">
        <v>900</v>
      </c>
      <c r="D41" s="657">
        <v>885</v>
      </c>
    </row>
    <row r="42" spans="1:4" ht="15.6" thickTop="1" thickBot="1">
      <c r="A42" s="200" t="s">
        <v>437</v>
      </c>
      <c r="B42" s="200" t="s">
        <v>92</v>
      </c>
      <c r="C42" s="205" t="s">
        <v>438</v>
      </c>
      <c r="D42" s="657">
        <v>15901.1</v>
      </c>
    </row>
    <row r="43" spans="1:4" ht="15.6" thickTop="1" thickBot="1">
      <c r="A43" s="200" t="s">
        <v>376</v>
      </c>
      <c r="B43" s="200" t="s">
        <v>377</v>
      </c>
      <c r="C43" s="205" t="s">
        <v>378</v>
      </c>
      <c r="D43" s="657">
        <v>5777.91</v>
      </c>
    </row>
    <row r="44" spans="1:4" ht="30" thickTop="1" thickBot="1">
      <c r="A44" s="200" t="s">
        <v>379</v>
      </c>
      <c r="B44" s="200" t="s">
        <v>144</v>
      </c>
      <c r="C44" s="205" t="s">
        <v>380</v>
      </c>
      <c r="D44" s="657">
        <v>12055.5</v>
      </c>
    </row>
    <row r="45" spans="1:4" ht="15.6" thickTop="1" thickBot="1">
      <c r="A45" s="200" t="s">
        <v>849</v>
      </c>
      <c r="B45" s="200" t="s">
        <v>377</v>
      </c>
      <c r="C45" s="205" t="s">
        <v>2034</v>
      </c>
      <c r="D45" s="657">
        <v>6975.5300000000007</v>
      </c>
    </row>
    <row r="46" spans="1:4" ht="15.6" thickTop="1" thickBot="1">
      <c r="A46" s="200" t="s">
        <v>995</v>
      </c>
      <c r="B46" s="200" t="s">
        <v>92</v>
      </c>
      <c r="C46" s="205" t="s">
        <v>2060</v>
      </c>
      <c r="D46" s="657">
        <v>1026.67</v>
      </c>
    </row>
    <row r="47" spans="1:4" ht="15.6" thickTop="1" thickBot="1">
      <c r="A47" s="200" t="s">
        <v>996</v>
      </c>
      <c r="B47" s="200" t="s">
        <v>92</v>
      </c>
      <c r="C47" s="205" t="s">
        <v>2061</v>
      </c>
      <c r="D47" s="657">
        <v>19755.949999999997</v>
      </c>
    </row>
    <row r="48" spans="1:4" ht="15.6" thickTop="1" thickBot="1">
      <c r="A48" s="200" t="s">
        <v>868</v>
      </c>
      <c r="B48" s="200" t="s">
        <v>388</v>
      </c>
      <c r="C48" s="205" t="s">
        <v>869</v>
      </c>
      <c r="D48" s="657">
        <v>39262.590000000004</v>
      </c>
    </row>
    <row r="49" spans="1:4" ht="15.6" thickTop="1" thickBot="1">
      <c r="A49" s="200" t="s">
        <v>871</v>
      </c>
      <c r="B49" s="200" t="s">
        <v>388</v>
      </c>
      <c r="C49" s="205" t="s">
        <v>872</v>
      </c>
      <c r="D49" s="657">
        <v>40025.21</v>
      </c>
    </row>
    <row r="50" spans="1:4" ht="15.6" thickTop="1" thickBot="1">
      <c r="A50" s="200" t="s">
        <v>870</v>
      </c>
      <c r="B50" s="200" t="s">
        <v>388</v>
      </c>
      <c r="C50" s="205" t="s">
        <v>2037</v>
      </c>
      <c r="D50" s="657">
        <v>51361.950000000004</v>
      </c>
    </row>
    <row r="51" spans="1:4" ht="15.6" thickTop="1" thickBot="1">
      <c r="A51" s="200" t="s">
        <v>867</v>
      </c>
      <c r="B51" s="200" t="s">
        <v>388</v>
      </c>
      <c r="C51" s="205" t="s">
        <v>2036</v>
      </c>
      <c r="D51" s="657">
        <v>56693.48</v>
      </c>
    </row>
    <row r="52" spans="1:4" ht="15.6" thickTop="1" thickBot="1">
      <c r="A52" s="200" t="s">
        <v>873</v>
      </c>
      <c r="B52" s="200" t="s">
        <v>388</v>
      </c>
      <c r="C52" s="205" t="s">
        <v>874</v>
      </c>
      <c r="D52" s="657">
        <v>51763.950000000004</v>
      </c>
    </row>
    <row r="53" spans="1:4" ht="15.6" thickTop="1" thickBot="1">
      <c r="A53" s="200" t="s">
        <v>381</v>
      </c>
      <c r="B53" s="200" t="s">
        <v>144</v>
      </c>
      <c r="C53" s="205" t="s">
        <v>382</v>
      </c>
      <c r="D53" s="657">
        <v>3959.8</v>
      </c>
    </row>
    <row r="54" spans="1:4" ht="15.6" thickTop="1" thickBot="1">
      <c r="A54" s="200" t="s">
        <v>865</v>
      </c>
      <c r="B54" s="200" t="s">
        <v>377</v>
      </c>
      <c r="C54" s="205" t="s">
        <v>866</v>
      </c>
      <c r="D54" s="657">
        <v>4018.1600000000003</v>
      </c>
    </row>
    <row r="55" spans="1:4" ht="15.6" thickTop="1" thickBot="1">
      <c r="A55" s="200" t="s">
        <v>861</v>
      </c>
      <c r="B55" s="200" t="s">
        <v>425</v>
      </c>
      <c r="C55" s="205" t="s">
        <v>862</v>
      </c>
      <c r="D55" s="657">
        <v>3009.69</v>
      </c>
    </row>
    <row r="56" spans="1:4" ht="15.6" thickTop="1" thickBot="1">
      <c r="A56" s="200" t="s">
        <v>863</v>
      </c>
      <c r="B56" s="200" t="s">
        <v>637</v>
      </c>
      <c r="C56" s="205" t="s">
        <v>864</v>
      </c>
      <c r="D56" s="657">
        <v>10805.36</v>
      </c>
    </row>
    <row r="57" spans="1:4" ht="15.6" thickTop="1" thickBot="1">
      <c r="A57" s="200" t="s">
        <v>383</v>
      </c>
      <c r="B57" s="200" t="s">
        <v>377</v>
      </c>
      <c r="C57" s="205" t="s">
        <v>384</v>
      </c>
      <c r="D57" s="657">
        <v>4818.9399999999996</v>
      </c>
    </row>
    <row r="58" spans="1:4" ht="15.6" thickTop="1" thickBot="1">
      <c r="A58" s="200" t="s">
        <v>385</v>
      </c>
      <c r="B58" s="200" t="s">
        <v>377</v>
      </c>
      <c r="C58" s="205" t="s">
        <v>386</v>
      </c>
      <c r="D58" s="657">
        <v>4586.22</v>
      </c>
    </row>
    <row r="59" spans="1:4" ht="30" thickTop="1" thickBot="1">
      <c r="A59" s="200" t="s">
        <v>387</v>
      </c>
      <c r="B59" s="200" t="s">
        <v>388</v>
      </c>
      <c r="C59" s="205" t="s">
        <v>389</v>
      </c>
      <c r="D59" s="657">
        <v>23414.23</v>
      </c>
    </row>
    <row r="60" spans="1:4" ht="15.6" thickTop="1" thickBot="1">
      <c r="A60" s="200" t="s">
        <v>390</v>
      </c>
      <c r="B60" s="200" t="s">
        <v>377</v>
      </c>
      <c r="C60" s="205" t="s">
        <v>391</v>
      </c>
      <c r="D60" s="657">
        <v>6589.33</v>
      </c>
    </row>
    <row r="61" spans="1:4" ht="15.6" thickTop="1" thickBot="1">
      <c r="A61" s="200" t="s">
        <v>392</v>
      </c>
      <c r="B61" s="200" t="s">
        <v>233</v>
      </c>
      <c r="C61" s="205" t="s">
        <v>393</v>
      </c>
      <c r="D61" s="657">
        <v>110042.23</v>
      </c>
    </row>
    <row r="62" spans="1:4" ht="15.6" thickTop="1" thickBot="1">
      <c r="A62" s="200" t="s">
        <v>400</v>
      </c>
      <c r="B62" s="200" t="s">
        <v>233</v>
      </c>
      <c r="C62" s="205" t="s">
        <v>401</v>
      </c>
      <c r="D62" s="657">
        <v>5319.1100000000006</v>
      </c>
    </row>
    <row r="63" spans="1:4" ht="15.6" thickTop="1" thickBot="1">
      <c r="A63" s="200" t="s">
        <v>394</v>
      </c>
      <c r="B63" s="200" t="s">
        <v>388</v>
      </c>
      <c r="C63" s="205" t="s">
        <v>395</v>
      </c>
      <c r="D63" s="657">
        <v>25784.05</v>
      </c>
    </row>
    <row r="64" spans="1:4" ht="15.6" thickTop="1" thickBot="1">
      <c r="A64" s="200" t="s">
        <v>402</v>
      </c>
      <c r="B64" s="200" t="s">
        <v>92</v>
      </c>
      <c r="C64" s="205" t="s">
        <v>403</v>
      </c>
      <c r="D64" s="657">
        <v>28707.78</v>
      </c>
    </row>
    <row r="65" spans="1:4" ht="15.6" thickTop="1" thickBot="1">
      <c r="A65" s="200" t="s">
        <v>396</v>
      </c>
      <c r="B65" s="200" t="s">
        <v>92</v>
      </c>
      <c r="C65" s="205" t="s">
        <v>397</v>
      </c>
      <c r="D65" s="657">
        <v>61303.38</v>
      </c>
    </row>
    <row r="66" spans="1:4" ht="15.6" thickTop="1" thickBot="1">
      <c r="A66" s="200" t="s">
        <v>398</v>
      </c>
      <c r="B66" s="200" t="s">
        <v>92</v>
      </c>
      <c r="C66" s="205" t="s">
        <v>399</v>
      </c>
      <c r="D66" s="657">
        <v>82663.599999999991</v>
      </c>
    </row>
    <row r="67" spans="1:4" ht="15.6" thickTop="1" thickBot="1">
      <c r="A67" s="200" t="s">
        <v>1001</v>
      </c>
      <c r="B67" s="200" t="s">
        <v>144</v>
      </c>
      <c r="C67" s="205" t="s">
        <v>1002</v>
      </c>
      <c r="D67" s="657">
        <v>11120.31</v>
      </c>
    </row>
    <row r="68" spans="1:4" ht="15.6" thickTop="1" thickBot="1">
      <c r="A68" s="200" t="s">
        <v>404</v>
      </c>
      <c r="B68" s="200" t="s">
        <v>377</v>
      </c>
      <c r="C68" s="205" t="s">
        <v>405</v>
      </c>
      <c r="D68" s="657">
        <v>1246.42</v>
      </c>
    </row>
    <row r="69" spans="1:4" ht="15.6" thickTop="1" thickBot="1">
      <c r="A69" s="200" t="s">
        <v>406</v>
      </c>
      <c r="B69" s="200" t="s">
        <v>377</v>
      </c>
      <c r="C69" s="205" t="s">
        <v>407</v>
      </c>
      <c r="D69" s="657">
        <v>10743.52</v>
      </c>
    </row>
    <row r="70" spans="1:4" ht="15.6" thickTop="1" thickBot="1">
      <c r="A70" s="200" t="s">
        <v>408</v>
      </c>
      <c r="B70" s="200" t="s">
        <v>144</v>
      </c>
      <c r="C70" s="205" t="s">
        <v>409</v>
      </c>
      <c r="D70" s="657">
        <v>47027.950000000004</v>
      </c>
    </row>
    <row r="71" spans="1:4" ht="15.6" thickTop="1" thickBot="1">
      <c r="A71" s="200" t="s">
        <v>410</v>
      </c>
      <c r="B71" s="200" t="s">
        <v>92</v>
      </c>
      <c r="C71" s="205" t="s">
        <v>411</v>
      </c>
      <c r="D71" s="657">
        <v>13900.32</v>
      </c>
    </row>
    <row r="72" spans="1:4" ht="15.6" thickTop="1" thickBot="1">
      <c r="A72" s="200" t="s">
        <v>412</v>
      </c>
      <c r="B72" s="200" t="s">
        <v>92</v>
      </c>
      <c r="C72" s="205" t="s">
        <v>413</v>
      </c>
      <c r="D72" s="657">
        <v>14909232.786825119</v>
      </c>
    </row>
    <row r="73" spans="1:4" ht="15.6" thickTop="1" thickBot="1">
      <c r="A73" s="200" t="s">
        <v>882</v>
      </c>
      <c r="B73" s="200" t="s">
        <v>377</v>
      </c>
      <c r="C73" s="205" t="s">
        <v>883</v>
      </c>
      <c r="D73" s="657">
        <v>1937.73</v>
      </c>
    </row>
    <row r="74" spans="1:4" ht="15.6" thickTop="1" thickBot="1">
      <c r="A74" s="200" t="s">
        <v>877</v>
      </c>
      <c r="B74" s="200" t="s">
        <v>377</v>
      </c>
      <c r="C74" s="205" t="s">
        <v>878</v>
      </c>
      <c r="D74" s="657">
        <v>1959.12</v>
      </c>
    </row>
    <row r="75" spans="1:4" ht="15.6" thickTop="1" thickBot="1">
      <c r="A75" s="200" t="s">
        <v>880</v>
      </c>
      <c r="B75" s="200" t="s">
        <v>377</v>
      </c>
      <c r="C75" s="205" t="s">
        <v>881</v>
      </c>
      <c r="D75" s="657">
        <v>1990.12</v>
      </c>
    </row>
    <row r="76" spans="1:4" ht="15.6" thickTop="1" thickBot="1">
      <c r="A76" s="200" t="s">
        <v>894</v>
      </c>
      <c r="B76" s="200" t="s">
        <v>377</v>
      </c>
      <c r="C76" s="205" t="s">
        <v>895</v>
      </c>
      <c r="D76" s="657">
        <v>2593.7600000000002</v>
      </c>
    </row>
    <row r="77" spans="1:4" ht="15.6" thickTop="1" thickBot="1">
      <c r="A77" s="200" t="s">
        <v>879</v>
      </c>
      <c r="B77" s="200" t="s">
        <v>377</v>
      </c>
      <c r="C77" s="205" t="s">
        <v>2143</v>
      </c>
      <c r="D77" s="657">
        <v>1970.35</v>
      </c>
    </row>
    <row r="78" spans="1:4" ht="15.6" thickTop="1" thickBot="1">
      <c r="A78" s="200" t="s">
        <v>889</v>
      </c>
      <c r="B78" s="200" t="s">
        <v>377</v>
      </c>
      <c r="C78" s="205" t="s">
        <v>890</v>
      </c>
      <c r="D78" s="657">
        <v>2662.1200000000003</v>
      </c>
    </row>
    <row r="79" spans="1:4" ht="15.6" thickTop="1" thickBot="1">
      <c r="A79" s="200" t="s">
        <v>891</v>
      </c>
      <c r="B79" s="200" t="s">
        <v>377</v>
      </c>
      <c r="C79" s="205" t="s">
        <v>2129</v>
      </c>
      <c r="D79" s="657">
        <v>2766.1400000000003</v>
      </c>
    </row>
    <row r="80" spans="1:4" ht="15.6" thickTop="1" thickBot="1">
      <c r="A80" s="200" t="s">
        <v>892</v>
      </c>
      <c r="B80" s="200" t="s">
        <v>377</v>
      </c>
      <c r="C80" s="205" t="s">
        <v>2130</v>
      </c>
      <c r="D80" s="657">
        <v>2894.1400000000003</v>
      </c>
    </row>
    <row r="81" spans="1:4" ht="30" thickTop="1" thickBot="1">
      <c r="A81" s="200" t="s">
        <v>884</v>
      </c>
      <c r="B81" s="200" t="s">
        <v>377</v>
      </c>
      <c r="C81" s="205" t="s">
        <v>2038</v>
      </c>
      <c r="D81" s="657">
        <v>3192.92</v>
      </c>
    </row>
    <row r="82" spans="1:4" ht="30" thickTop="1" thickBot="1">
      <c r="A82" s="200" t="s">
        <v>885</v>
      </c>
      <c r="B82" s="200" t="s">
        <v>377</v>
      </c>
      <c r="C82" s="205" t="s">
        <v>2039</v>
      </c>
      <c r="D82" s="657">
        <v>3161.0200000000004</v>
      </c>
    </row>
    <row r="83" spans="1:4" ht="30" thickTop="1" thickBot="1">
      <c r="A83" s="200" t="s">
        <v>886</v>
      </c>
      <c r="B83" s="200" t="s">
        <v>377</v>
      </c>
      <c r="C83" s="205" t="s">
        <v>2040</v>
      </c>
      <c r="D83" s="657">
        <v>2722.9700000000003</v>
      </c>
    </row>
    <row r="84" spans="1:4" ht="30" thickTop="1" thickBot="1">
      <c r="A84" s="200" t="s">
        <v>887</v>
      </c>
      <c r="B84" s="200" t="s">
        <v>377</v>
      </c>
      <c r="C84" s="205" t="s">
        <v>2041</v>
      </c>
      <c r="D84" s="657">
        <v>2600.33</v>
      </c>
    </row>
    <row r="85" spans="1:4" ht="15.6" thickTop="1" thickBot="1">
      <c r="A85" s="200" t="s">
        <v>893</v>
      </c>
      <c r="B85" s="200" t="s">
        <v>377</v>
      </c>
      <c r="C85" s="205" t="s">
        <v>2043</v>
      </c>
      <c r="D85" s="657">
        <v>2855.6800000000003</v>
      </c>
    </row>
    <row r="86" spans="1:4" ht="30" thickTop="1" thickBot="1">
      <c r="A86" s="200" t="s">
        <v>888</v>
      </c>
      <c r="B86" s="200" t="s">
        <v>377</v>
      </c>
      <c r="C86" s="205" t="s">
        <v>2042</v>
      </c>
      <c r="D86" s="657">
        <v>2580.25</v>
      </c>
    </row>
    <row r="87" spans="1:4" ht="30" thickTop="1" thickBot="1">
      <c r="A87" s="200" t="s">
        <v>875</v>
      </c>
      <c r="B87" s="200" t="s">
        <v>377</v>
      </c>
      <c r="C87" s="205" t="s">
        <v>876</v>
      </c>
      <c r="D87" s="657">
        <v>440</v>
      </c>
    </row>
    <row r="88" spans="1:4" ht="15.6" thickTop="1" thickBot="1">
      <c r="A88" s="200" t="s">
        <v>898</v>
      </c>
      <c r="B88" s="200" t="s">
        <v>377</v>
      </c>
      <c r="C88" s="205" t="s">
        <v>2044</v>
      </c>
      <c r="D88" s="657">
        <v>880</v>
      </c>
    </row>
    <row r="89" spans="1:4" ht="15.6" thickTop="1" thickBot="1">
      <c r="A89" s="200" t="s">
        <v>896</v>
      </c>
      <c r="B89" s="200" t="s">
        <v>377</v>
      </c>
      <c r="C89" s="205" t="s">
        <v>897</v>
      </c>
      <c r="D89" s="657">
        <v>2371.34</v>
      </c>
    </row>
    <row r="90" spans="1:4" ht="15.6" thickTop="1" thickBot="1">
      <c r="A90" s="200" t="s">
        <v>997</v>
      </c>
      <c r="B90" s="200" t="s">
        <v>233</v>
      </c>
      <c r="C90" s="205" t="s">
        <v>998</v>
      </c>
      <c r="D90" s="657">
        <v>8568.57</v>
      </c>
    </row>
    <row r="91" spans="1:4" ht="30" thickTop="1" thickBot="1">
      <c r="A91" s="200" t="s">
        <v>414</v>
      </c>
      <c r="B91" s="200" t="s">
        <v>377</v>
      </c>
      <c r="C91" s="205" t="s">
        <v>415</v>
      </c>
      <c r="D91" s="657">
        <v>15033.45</v>
      </c>
    </row>
    <row r="92" spans="1:4" ht="15.6" thickTop="1" thickBot="1">
      <c r="A92" s="200" t="s">
        <v>416</v>
      </c>
      <c r="B92" s="200" t="s">
        <v>144</v>
      </c>
      <c r="C92" s="205" t="s">
        <v>417</v>
      </c>
      <c r="D92" s="657">
        <v>26455.109999999997</v>
      </c>
    </row>
    <row r="93" spans="1:4" ht="15.6" thickTop="1" thickBot="1">
      <c r="A93" s="200" t="s">
        <v>418</v>
      </c>
      <c r="B93" s="200" t="s">
        <v>144</v>
      </c>
      <c r="C93" s="205" t="s">
        <v>419</v>
      </c>
      <c r="D93" s="657">
        <v>956.31</v>
      </c>
    </row>
    <row r="94" spans="1:4" ht="15.6" thickTop="1" thickBot="1">
      <c r="A94" s="200" t="s">
        <v>420</v>
      </c>
      <c r="B94" s="200" t="s">
        <v>144</v>
      </c>
      <c r="C94" s="205" t="s">
        <v>421</v>
      </c>
      <c r="D94" s="657">
        <v>938.36</v>
      </c>
    </row>
    <row r="95" spans="1:4" ht="15.6" thickTop="1" thickBot="1">
      <c r="A95" s="200" t="s">
        <v>422</v>
      </c>
      <c r="B95" s="200" t="s">
        <v>377</v>
      </c>
      <c r="C95" s="205" t="s">
        <v>423</v>
      </c>
      <c r="D95" s="657">
        <v>5743.59</v>
      </c>
    </row>
    <row r="96" spans="1:4" ht="15.6" thickTop="1" thickBot="1">
      <c r="A96" s="200" t="s">
        <v>441</v>
      </c>
      <c r="B96" s="200" t="s">
        <v>377</v>
      </c>
      <c r="C96" s="205" t="s">
        <v>442</v>
      </c>
      <c r="D96" s="657">
        <v>3611.8100000000004</v>
      </c>
    </row>
    <row r="97" spans="1:4" ht="15.6" thickTop="1" thickBot="1">
      <c r="A97" s="200" t="s">
        <v>439</v>
      </c>
      <c r="B97" s="200" t="s">
        <v>377</v>
      </c>
      <c r="C97" s="205" t="s">
        <v>440</v>
      </c>
      <c r="D97" s="657">
        <v>3698.71</v>
      </c>
    </row>
    <row r="98" spans="1:4" ht="15.6" thickTop="1" thickBot="1">
      <c r="A98" s="200" t="s">
        <v>424</v>
      </c>
      <c r="B98" s="200" t="s">
        <v>425</v>
      </c>
      <c r="C98" s="205" t="s">
        <v>426</v>
      </c>
      <c r="D98" s="657">
        <v>2849.09</v>
      </c>
    </row>
    <row r="99" spans="1:4" ht="30" thickTop="1" thickBot="1">
      <c r="A99" s="200" t="s">
        <v>907</v>
      </c>
      <c r="B99" s="200" t="s">
        <v>388</v>
      </c>
      <c r="C99" s="205" t="s">
        <v>2045</v>
      </c>
      <c r="D99" s="657">
        <v>334912.88</v>
      </c>
    </row>
    <row r="100" spans="1:4" ht="30" thickTop="1" thickBot="1">
      <c r="A100" s="200" t="s">
        <v>908</v>
      </c>
      <c r="B100" s="200" t="s">
        <v>388</v>
      </c>
      <c r="C100" s="205" t="s">
        <v>2046</v>
      </c>
      <c r="D100" s="657">
        <v>423079.07</v>
      </c>
    </row>
    <row r="101" spans="1:4" ht="30" thickTop="1" thickBot="1">
      <c r="A101" s="200" t="s">
        <v>909</v>
      </c>
      <c r="B101" s="200" t="s">
        <v>388</v>
      </c>
      <c r="C101" s="205" t="s">
        <v>2047</v>
      </c>
      <c r="D101" s="657">
        <v>500281.92</v>
      </c>
    </row>
    <row r="102" spans="1:4" ht="30" thickTop="1" thickBot="1">
      <c r="A102" s="200" t="s">
        <v>910</v>
      </c>
      <c r="B102" s="200" t="s">
        <v>388</v>
      </c>
      <c r="C102" s="205" t="s">
        <v>2048</v>
      </c>
      <c r="D102" s="657">
        <v>510509.41000000003</v>
      </c>
    </row>
    <row r="103" spans="1:4" ht="30" thickTop="1" thickBot="1">
      <c r="A103" s="200" t="s">
        <v>911</v>
      </c>
      <c r="B103" s="200" t="s">
        <v>388</v>
      </c>
      <c r="C103" s="205" t="s">
        <v>2049</v>
      </c>
      <c r="D103" s="657">
        <v>530486.79</v>
      </c>
    </row>
    <row r="104" spans="1:4" ht="15.6" thickTop="1" thickBot="1">
      <c r="A104" s="200" t="s">
        <v>905</v>
      </c>
      <c r="B104" s="200" t="s">
        <v>388</v>
      </c>
      <c r="C104" s="205" t="s">
        <v>2112</v>
      </c>
      <c r="D104" s="657">
        <v>390860.96</v>
      </c>
    </row>
    <row r="105" spans="1:4" ht="15.6" thickTop="1" thickBot="1">
      <c r="A105" s="200" t="s">
        <v>904</v>
      </c>
      <c r="B105" s="200" t="s">
        <v>388</v>
      </c>
      <c r="C105" s="205" t="s">
        <v>2113</v>
      </c>
      <c r="D105" s="657">
        <v>427230.27</v>
      </c>
    </row>
    <row r="106" spans="1:4" ht="15.6" thickTop="1" thickBot="1">
      <c r="A106" s="200" t="s">
        <v>1745</v>
      </c>
      <c r="B106" s="200" t="s">
        <v>388</v>
      </c>
      <c r="C106" s="205" t="s">
        <v>2111</v>
      </c>
      <c r="D106" s="657">
        <v>458094.07</v>
      </c>
    </row>
    <row r="107" spans="1:4" ht="15.6" thickTop="1" thickBot="1">
      <c r="A107" s="200" t="s">
        <v>901</v>
      </c>
      <c r="B107" s="200" t="s">
        <v>388</v>
      </c>
      <c r="C107" s="205" t="s">
        <v>2111</v>
      </c>
      <c r="D107" s="657">
        <v>458086.73</v>
      </c>
    </row>
    <row r="108" spans="1:4" ht="15.6" thickTop="1" thickBot="1">
      <c r="A108" s="200" t="s">
        <v>903</v>
      </c>
      <c r="B108" s="200" t="s">
        <v>388</v>
      </c>
      <c r="C108" s="205" t="s">
        <v>2114</v>
      </c>
      <c r="D108" s="657">
        <v>478856.76</v>
      </c>
    </row>
    <row r="109" spans="1:4" ht="15.6" thickTop="1" thickBot="1">
      <c r="A109" s="200" t="s">
        <v>902</v>
      </c>
      <c r="B109" s="200" t="s">
        <v>388</v>
      </c>
      <c r="C109" s="205" t="s">
        <v>2115</v>
      </c>
      <c r="D109" s="657">
        <v>526352.21</v>
      </c>
    </row>
    <row r="110" spans="1:4" ht="15.6" thickTop="1" thickBot="1">
      <c r="A110" s="200" t="s">
        <v>906</v>
      </c>
      <c r="B110" s="200" t="s">
        <v>388</v>
      </c>
      <c r="C110" s="205" t="s">
        <v>2116</v>
      </c>
      <c r="D110" s="657">
        <v>366639.88</v>
      </c>
    </row>
    <row r="111" spans="1:4" ht="15.6" thickTop="1" thickBot="1">
      <c r="A111" s="200" t="s">
        <v>427</v>
      </c>
      <c r="B111" s="200" t="s">
        <v>144</v>
      </c>
      <c r="C111" s="205" t="s">
        <v>428</v>
      </c>
      <c r="D111" s="657">
        <v>1555.07</v>
      </c>
    </row>
    <row r="112" spans="1:4" ht="15.6" thickTop="1" thickBot="1">
      <c r="A112" s="200" t="s">
        <v>429</v>
      </c>
      <c r="B112" s="200" t="s">
        <v>233</v>
      </c>
      <c r="C112" s="205" t="s">
        <v>430</v>
      </c>
      <c r="D112" s="657">
        <v>1444.27</v>
      </c>
    </row>
    <row r="113" spans="1:4" ht="30" thickTop="1" thickBot="1">
      <c r="A113" s="200" t="s">
        <v>431</v>
      </c>
      <c r="B113" s="200" t="s">
        <v>92</v>
      </c>
      <c r="C113" s="205" t="s">
        <v>432</v>
      </c>
      <c r="D113" s="657">
        <v>551.59</v>
      </c>
    </row>
    <row r="114" spans="1:4" ht="30" thickTop="1" thickBot="1">
      <c r="A114" s="200" t="s">
        <v>433</v>
      </c>
      <c r="B114" s="200" t="s">
        <v>144</v>
      </c>
      <c r="C114" s="205" t="s">
        <v>434</v>
      </c>
      <c r="D114" s="657">
        <v>45981.340000000004</v>
      </c>
    </row>
    <row r="115" spans="1:4" ht="15.6" thickTop="1" thickBot="1">
      <c r="A115" s="200" t="s">
        <v>435</v>
      </c>
      <c r="B115" s="200" t="s">
        <v>92</v>
      </c>
      <c r="C115" s="654" t="s">
        <v>436</v>
      </c>
      <c r="D115" s="657">
        <v>36011.660000000003</v>
      </c>
    </row>
    <row r="116" spans="1:4" ht="15.6" thickTop="1" thickBot="1">
      <c r="A116" s="200" t="s">
        <v>443</v>
      </c>
      <c r="B116" s="200" t="s">
        <v>92</v>
      </c>
      <c r="C116" s="205" t="s">
        <v>1997</v>
      </c>
      <c r="D116" s="657">
        <v>316343.48</v>
      </c>
    </row>
    <row r="117" spans="1:4" ht="15.6" thickTop="1" thickBot="1">
      <c r="A117" s="200" t="s">
        <v>446</v>
      </c>
      <c r="B117" s="200" t="s">
        <v>92</v>
      </c>
      <c r="C117" s="205" t="s">
        <v>447</v>
      </c>
      <c r="D117" s="657">
        <v>40185.230000000003</v>
      </c>
    </row>
    <row r="118" spans="1:4" ht="30" thickTop="1" thickBot="1">
      <c r="A118" s="200" t="s">
        <v>444</v>
      </c>
      <c r="B118" s="200" t="s">
        <v>92</v>
      </c>
      <c r="C118" s="654" t="s">
        <v>445</v>
      </c>
      <c r="D118" s="657">
        <v>26834.98</v>
      </c>
    </row>
    <row r="119" spans="1:4" ht="30" thickTop="1" thickBot="1">
      <c r="A119" s="200" t="s">
        <v>449</v>
      </c>
      <c r="B119" s="200" t="s">
        <v>388</v>
      </c>
      <c r="C119" s="205" t="s">
        <v>450</v>
      </c>
      <c r="D119" s="657">
        <v>3897.3</v>
      </c>
    </row>
    <row r="120" spans="1:4" ht="30" thickTop="1" thickBot="1">
      <c r="A120" s="200" t="s">
        <v>448</v>
      </c>
      <c r="B120" s="200" t="s">
        <v>388</v>
      </c>
      <c r="C120" s="205" t="s">
        <v>1998</v>
      </c>
      <c r="D120" s="657">
        <v>5576.99</v>
      </c>
    </row>
    <row r="121" spans="1:4" ht="30" thickTop="1" thickBot="1">
      <c r="A121" s="200" t="s">
        <v>912</v>
      </c>
      <c r="B121" s="200" t="s">
        <v>637</v>
      </c>
      <c r="C121" s="205" t="s">
        <v>913</v>
      </c>
      <c r="D121" s="657">
        <v>21897.94</v>
      </c>
    </row>
    <row r="122" spans="1:4" ht="15.6" thickTop="1" thickBot="1">
      <c r="A122" s="200" t="s">
        <v>914</v>
      </c>
      <c r="B122" s="200" t="s">
        <v>637</v>
      </c>
      <c r="C122" s="205" t="s">
        <v>2050</v>
      </c>
      <c r="D122" s="657">
        <v>28654.959999999999</v>
      </c>
    </row>
    <row r="123" spans="1:4" ht="15.6" thickTop="1" thickBot="1">
      <c r="A123" s="200" t="s">
        <v>451</v>
      </c>
      <c r="B123" s="200" t="s">
        <v>388</v>
      </c>
      <c r="C123" s="205" t="s">
        <v>1999</v>
      </c>
      <c r="D123" s="657">
        <v>3917.07</v>
      </c>
    </row>
    <row r="124" spans="1:4" ht="15.6" thickTop="1" thickBot="1">
      <c r="A124" s="200" t="s">
        <v>452</v>
      </c>
      <c r="B124" s="200" t="s">
        <v>144</v>
      </c>
      <c r="C124" s="205" t="s">
        <v>453</v>
      </c>
      <c r="D124" s="657">
        <v>12444.65</v>
      </c>
    </row>
    <row r="125" spans="1:4" ht="15.6" thickTop="1" thickBot="1">
      <c r="A125" s="200" t="s">
        <v>939</v>
      </c>
      <c r="B125" s="200" t="s">
        <v>425</v>
      </c>
      <c r="C125" s="205" t="s">
        <v>2052</v>
      </c>
      <c r="D125" s="657">
        <v>1629.83</v>
      </c>
    </row>
    <row r="126" spans="1:4" ht="15.6" thickTop="1" thickBot="1">
      <c r="A126" s="200" t="s">
        <v>940</v>
      </c>
      <c r="B126" s="200" t="s">
        <v>425</v>
      </c>
      <c r="C126" s="205" t="s">
        <v>2053</v>
      </c>
      <c r="D126" s="657">
        <v>3064.8100000000004</v>
      </c>
    </row>
    <row r="127" spans="1:4" ht="30" thickTop="1" thickBot="1">
      <c r="A127" s="200" t="s">
        <v>938</v>
      </c>
      <c r="B127" s="200" t="s">
        <v>425</v>
      </c>
      <c r="C127" s="205" t="s">
        <v>2051</v>
      </c>
      <c r="D127" s="657">
        <v>3087.8100000000004</v>
      </c>
    </row>
    <row r="128" spans="1:4" ht="15.6" thickTop="1" thickBot="1">
      <c r="A128" s="200" t="s">
        <v>920</v>
      </c>
      <c r="B128" s="200" t="s">
        <v>425</v>
      </c>
      <c r="C128" s="205" t="s">
        <v>921</v>
      </c>
      <c r="D128" s="657">
        <v>1635.83</v>
      </c>
    </row>
    <row r="129" spans="1:4" ht="15.6" thickTop="1" thickBot="1">
      <c r="A129" s="200" t="s">
        <v>922</v>
      </c>
      <c r="B129" s="200" t="s">
        <v>425</v>
      </c>
      <c r="C129" s="205" t="s">
        <v>923</v>
      </c>
      <c r="D129" s="657">
        <v>1690.83</v>
      </c>
    </row>
    <row r="130" spans="1:4" ht="15.6" thickTop="1" thickBot="1">
      <c r="A130" s="200" t="s">
        <v>924</v>
      </c>
      <c r="B130" s="200" t="s">
        <v>425</v>
      </c>
      <c r="C130" s="205" t="s">
        <v>925</v>
      </c>
      <c r="D130" s="657">
        <v>1702.17</v>
      </c>
    </row>
    <row r="131" spans="1:4" ht="15.6" thickTop="1" thickBot="1">
      <c r="A131" s="200" t="s">
        <v>926</v>
      </c>
      <c r="B131" s="200" t="s">
        <v>425</v>
      </c>
      <c r="C131" s="205" t="s">
        <v>927</v>
      </c>
      <c r="D131" s="657">
        <v>3468.21</v>
      </c>
    </row>
    <row r="132" spans="1:4" ht="15.6" thickTop="1" thickBot="1">
      <c r="A132" s="200" t="s">
        <v>928</v>
      </c>
      <c r="B132" s="200" t="s">
        <v>425</v>
      </c>
      <c r="C132" s="205" t="s">
        <v>929</v>
      </c>
      <c r="D132" s="657">
        <v>1932.18</v>
      </c>
    </row>
    <row r="133" spans="1:4" ht="15.6" thickTop="1" thickBot="1">
      <c r="A133" s="200" t="s">
        <v>932</v>
      </c>
      <c r="B133" s="200" t="s">
        <v>425</v>
      </c>
      <c r="C133" s="205" t="s">
        <v>933</v>
      </c>
      <c r="D133" s="657">
        <v>1870.83</v>
      </c>
    </row>
    <row r="134" spans="1:4" ht="15.6" thickTop="1" thickBot="1">
      <c r="A134" s="200" t="s">
        <v>930</v>
      </c>
      <c r="B134" s="200" t="s">
        <v>425</v>
      </c>
      <c r="C134" s="205" t="s">
        <v>931</v>
      </c>
      <c r="D134" s="657">
        <v>2313.94</v>
      </c>
    </row>
    <row r="135" spans="1:4" ht="15.6" thickTop="1" thickBot="1">
      <c r="A135" s="200" t="s">
        <v>934</v>
      </c>
      <c r="B135" s="200" t="s">
        <v>425</v>
      </c>
      <c r="C135" s="205" t="s">
        <v>935</v>
      </c>
      <c r="D135" s="657">
        <v>1790.5</v>
      </c>
    </row>
    <row r="136" spans="1:4" ht="15.6" thickTop="1" thickBot="1">
      <c r="A136" s="200" t="s">
        <v>936</v>
      </c>
      <c r="B136" s="200" t="s">
        <v>425</v>
      </c>
      <c r="C136" s="205" t="s">
        <v>937</v>
      </c>
      <c r="D136" s="657">
        <v>2577.4300000000003</v>
      </c>
    </row>
    <row r="137" spans="1:4" ht="30" thickTop="1" thickBot="1">
      <c r="A137" s="200" t="s">
        <v>918</v>
      </c>
      <c r="B137" s="200" t="s">
        <v>377</v>
      </c>
      <c r="C137" s="205" t="s">
        <v>919</v>
      </c>
      <c r="D137" s="657">
        <v>6717.56</v>
      </c>
    </row>
    <row r="138" spans="1:4" ht="30" thickTop="1" thickBot="1">
      <c r="A138" s="200" t="s">
        <v>915</v>
      </c>
      <c r="B138" s="200" t="s">
        <v>916</v>
      </c>
      <c r="C138" s="205" t="s">
        <v>917</v>
      </c>
      <c r="D138" s="657">
        <v>276</v>
      </c>
    </row>
    <row r="139" spans="1:4" ht="15.6" thickTop="1" thickBot="1">
      <c r="A139" s="200" t="s">
        <v>454</v>
      </c>
      <c r="B139" s="200" t="s">
        <v>377</v>
      </c>
      <c r="C139" s="205" t="s">
        <v>455</v>
      </c>
      <c r="D139" s="657">
        <v>5353.17</v>
      </c>
    </row>
    <row r="140" spans="1:4" ht="30" thickTop="1" thickBot="1">
      <c r="A140" s="200" t="s">
        <v>456</v>
      </c>
      <c r="B140" s="200" t="s">
        <v>457</v>
      </c>
      <c r="C140" s="205" t="s">
        <v>458</v>
      </c>
      <c r="D140" s="657">
        <v>483.92</v>
      </c>
    </row>
    <row r="141" spans="1:4" ht="30" thickTop="1" thickBot="1">
      <c r="A141" s="200" t="s">
        <v>459</v>
      </c>
      <c r="B141" s="200" t="s">
        <v>144</v>
      </c>
      <c r="C141" s="205" t="s">
        <v>2000</v>
      </c>
      <c r="D141" s="657">
        <v>4584.63</v>
      </c>
    </row>
    <row r="142" spans="1:4" ht="30" thickTop="1" thickBot="1">
      <c r="A142" s="200" t="s">
        <v>460</v>
      </c>
      <c r="B142" s="200" t="s">
        <v>92</v>
      </c>
      <c r="C142" s="205" t="s">
        <v>461</v>
      </c>
      <c r="D142" s="657">
        <v>2576.52</v>
      </c>
    </row>
    <row r="143" spans="1:4" ht="15.6" thickTop="1" thickBot="1">
      <c r="A143" s="200" t="s">
        <v>462</v>
      </c>
      <c r="B143" s="200" t="s">
        <v>463</v>
      </c>
      <c r="C143" s="205" t="s">
        <v>464</v>
      </c>
      <c r="D143" s="657">
        <v>11766.19</v>
      </c>
    </row>
    <row r="144" spans="1:4" ht="15.6" thickTop="1" thickBot="1">
      <c r="A144" s="200" t="s">
        <v>465</v>
      </c>
      <c r="B144" s="200" t="s">
        <v>425</v>
      </c>
      <c r="C144" s="205" t="s">
        <v>466</v>
      </c>
      <c r="D144" s="657">
        <v>27039.37</v>
      </c>
    </row>
    <row r="145" spans="1:4" ht="15.6" thickTop="1" thickBot="1">
      <c r="A145" s="200" t="s">
        <v>951</v>
      </c>
      <c r="B145" s="200" t="s">
        <v>233</v>
      </c>
      <c r="C145" s="205" t="s">
        <v>953</v>
      </c>
      <c r="D145" s="657">
        <v>19546.84</v>
      </c>
    </row>
    <row r="146" spans="1:4" ht="44.4" thickTop="1" thickBot="1">
      <c r="A146" s="200" t="s">
        <v>941</v>
      </c>
      <c r="B146" s="200" t="s">
        <v>233</v>
      </c>
      <c r="C146" s="205" t="s">
        <v>942</v>
      </c>
      <c r="D146" s="657">
        <v>6512.83</v>
      </c>
    </row>
    <row r="147" spans="1:4" ht="30" thickTop="1" thickBot="1">
      <c r="A147" s="200" t="s">
        <v>943</v>
      </c>
      <c r="B147" s="200" t="s">
        <v>233</v>
      </c>
      <c r="C147" s="205" t="s">
        <v>944</v>
      </c>
      <c r="D147" s="657">
        <v>23085.969999999998</v>
      </c>
    </row>
    <row r="148" spans="1:4" ht="15.6" thickTop="1" thickBot="1">
      <c r="A148" s="200" t="s">
        <v>1775</v>
      </c>
      <c r="B148" s="200" t="s">
        <v>233</v>
      </c>
      <c r="C148" s="205" t="s">
        <v>2054</v>
      </c>
      <c r="D148" s="657">
        <v>17222.559999999998</v>
      </c>
    </row>
    <row r="149" spans="1:4" ht="30" thickTop="1" thickBot="1">
      <c r="A149" s="200" t="s">
        <v>945</v>
      </c>
      <c r="B149" s="200" t="s">
        <v>144</v>
      </c>
      <c r="C149" s="205" t="s">
        <v>946</v>
      </c>
      <c r="D149" s="657">
        <v>26543.05</v>
      </c>
    </row>
    <row r="150" spans="1:4" ht="15.6" thickTop="1" thickBot="1">
      <c r="A150" s="200" t="s">
        <v>947</v>
      </c>
      <c r="B150" s="200" t="s">
        <v>233</v>
      </c>
      <c r="C150" s="205" t="s">
        <v>948</v>
      </c>
      <c r="D150" s="657">
        <v>9052.67</v>
      </c>
    </row>
    <row r="151" spans="1:4" ht="30" thickTop="1" thickBot="1">
      <c r="A151" s="200" t="s">
        <v>949</v>
      </c>
      <c r="B151" s="200" t="s">
        <v>457</v>
      </c>
      <c r="C151" s="205" t="s">
        <v>950</v>
      </c>
      <c r="D151" s="657">
        <v>211670.90000000002</v>
      </c>
    </row>
    <row r="152" spans="1:4" ht="15.6" thickTop="1" thickBot="1">
      <c r="A152" s="200" t="s">
        <v>467</v>
      </c>
      <c r="B152" s="200" t="s">
        <v>92</v>
      </c>
      <c r="C152" s="205" t="s">
        <v>468</v>
      </c>
      <c r="D152" s="657">
        <v>943.85</v>
      </c>
    </row>
    <row r="153" spans="1:4" ht="15.6" thickTop="1" thickBot="1">
      <c r="A153" s="200" t="s">
        <v>469</v>
      </c>
      <c r="B153" s="200" t="s">
        <v>377</v>
      </c>
      <c r="C153" s="205" t="s">
        <v>470</v>
      </c>
      <c r="D153" s="657">
        <v>35058.200000000004</v>
      </c>
    </row>
    <row r="154" spans="1:4" ht="15.6" thickTop="1" thickBot="1">
      <c r="A154" s="200" t="s">
        <v>471</v>
      </c>
      <c r="B154" s="200" t="s">
        <v>377</v>
      </c>
      <c r="C154" s="205" t="s">
        <v>472</v>
      </c>
      <c r="D154" s="657">
        <v>3460.78</v>
      </c>
    </row>
    <row r="155" spans="1:4" ht="30" thickTop="1" thickBot="1">
      <c r="A155" s="200" t="s">
        <v>987</v>
      </c>
      <c r="B155" s="200" t="s">
        <v>144</v>
      </c>
      <c r="C155" s="205" t="s">
        <v>988</v>
      </c>
      <c r="D155" s="657">
        <v>76245.149999999994</v>
      </c>
    </row>
    <row r="156" spans="1:4" ht="30" thickTop="1" thickBot="1">
      <c r="A156" s="200" t="s">
        <v>989</v>
      </c>
      <c r="B156" s="200" t="s">
        <v>144</v>
      </c>
      <c r="C156" s="205" t="s">
        <v>990</v>
      </c>
      <c r="D156" s="657">
        <v>16250.02</v>
      </c>
    </row>
    <row r="157" spans="1:4" ht="30" thickTop="1" thickBot="1">
      <c r="A157" s="200" t="s">
        <v>991</v>
      </c>
      <c r="B157" s="200" t="s">
        <v>144</v>
      </c>
      <c r="C157" s="205" t="s">
        <v>992</v>
      </c>
      <c r="D157" s="657">
        <v>36315.68</v>
      </c>
    </row>
    <row r="158" spans="1:4" ht="30" thickTop="1" thickBot="1">
      <c r="A158" s="200" t="s">
        <v>993</v>
      </c>
      <c r="B158" s="200" t="s">
        <v>144</v>
      </c>
      <c r="C158" s="205" t="s">
        <v>994</v>
      </c>
      <c r="D158" s="657">
        <v>57752.700000000004</v>
      </c>
    </row>
    <row r="159" spans="1:4" ht="15.6" thickTop="1" thickBot="1">
      <c r="A159" s="200" t="s">
        <v>475</v>
      </c>
      <c r="B159" s="200" t="s">
        <v>233</v>
      </c>
      <c r="C159" s="205" t="s">
        <v>476</v>
      </c>
      <c r="D159" s="657">
        <v>8628.130000000001</v>
      </c>
    </row>
    <row r="160" spans="1:4" ht="15.6" thickTop="1" thickBot="1">
      <c r="A160" s="200" t="s">
        <v>980</v>
      </c>
      <c r="B160" s="200" t="s">
        <v>233</v>
      </c>
      <c r="C160" s="205" t="s">
        <v>476</v>
      </c>
      <c r="D160" s="657">
        <v>8872.7900000000009</v>
      </c>
    </row>
    <row r="161" spans="1:4" ht="15.6" thickTop="1" thickBot="1">
      <c r="A161" s="200" t="s">
        <v>477</v>
      </c>
      <c r="B161" s="200" t="s">
        <v>233</v>
      </c>
      <c r="C161" s="205" t="s">
        <v>478</v>
      </c>
      <c r="D161" s="657">
        <v>9963.48</v>
      </c>
    </row>
    <row r="162" spans="1:4" ht="15.6" thickTop="1" thickBot="1">
      <c r="A162" s="200" t="s">
        <v>981</v>
      </c>
      <c r="B162" s="200" t="s">
        <v>233</v>
      </c>
      <c r="C162" s="205" t="s">
        <v>478</v>
      </c>
      <c r="D162" s="657">
        <v>9793.4600000000009</v>
      </c>
    </row>
    <row r="163" spans="1:4" ht="15.6" thickTop="1" thickBot="1">
      <c r="A163" s="200" t="s">
        <v>972</v>
      </c>
      <c r="B163" s="200" t="s">
        <v>233</v>
      </c>
      <c r="C163" s="205" t="s">
        <v>973</v>
      </c>
      <c r="D163" s="657">
        <v>9588.41</v>
      </c>
    </row>
    <row r="164" spans="1:4" ht="15.6" thickTop="1" thickBot="1">
      <c r="A164" s="200" t="s">
        <v>978</v>
      </c>
      <c r="B164" s="200" t="s">
        <v>233</v>
      </c>
      <c r="C164" s="205" t="s">
        <v>973</v>
      </c>
      <c r="D164" s="657">
        <v>9614.75</v>
      </c>
    </row>
    <row r="165" spans="1:4" ht="15.6" thickTop="1" thickBot="1">
      <c r="A165" s="200" t="s">
        <v>985</v>
      </c>
      <c r="B165" s="200" t="s">
        <v>952</v>
      </c>
      <c r="C165" s="205" t="s">
        <v>986</v>
      </c>
      <c r="D165" s="657">
        <v>15506.83</v>
      </c>
    </row>
    <row r="166" spans="1:4" ht="15.6" thickTop="1" thickBot="1">
      <c r="A166" s="200" t="s">
        <v>983</v>
      </c>
      <c r="B166" s="200" t="s">
        <v>233</v>
      </c>
      <c r="C166" s="205" t="s">
        <v>984</v>
      </c>
      <c r="D166" s="657">
        <v>8704.9500000000007</v>
      </c>
    </row>
    <row r="167" spans="1:4" ht="15.6" thickTop="1" thickBot="1">
      <c r="A167" s="200" t="s">
        <v>479</v>
      </c>
      <c r="B167" s="200" t="s">
        <v>233</v>
      </c>
      <c r="C167" s="205" t="s">
        <v>480</v>
      </c>
      <c r="D167" s="657">
        <v>9820.49</v>
      </c>
    </row>
    <row r="168" spans="1:4" ht="15.6" thickTop="1" thickBot="1">
      <c r="A168" s="200" t="s">
        <v>982</v>
      </c>
      <c r="B168" s="200" t="s">
        <v>233</v>
      </c>
      <c r="C168" s="205" t="s">
        <v>480</v>
      </c>
      <c r="D168" s="657">
        <v>10596.56</v>
      </c>
    </row>
    <row r="169" spans="1:4" ht="15.6" thickTop="1" thickBot="1">
      <c r="A169" s="200" t="s">
        <v>473</v>
      </c>
      <c r="B169" s="200" t="s">
        <v>233</v>
      </c>
      <c r="C169" s="205" t="s">
        <v>474</v>
      </c>
      <c r="D169" s="657">
        <v>12432.57</v>
      </c>
    </row>
    <row r="170" spans="1:4" ht="15.6" thickTop="1" thickBot="1">
      <c r="A170" s="200" t="s">
        <v>979</v>
      </c>
      <c r="B170" s="200" t="s">
        <v>233</v>
      </c>
      <c r="C170" s="205" t="s">
        <v>474</v>
      </c>
      <c r="D170" s="657">
        <v>12506.11</v>
      </c>
    </row>
    <row r="171" spans="1:4" ht="15.6" thickTop="1" thickBot="1">
      <c r="A171" s="200" t="s">
        <v>955</v>
      </c>
      <c r="B171" s="200" t="s">
        <v>233</v>
      </c>
      <c r="C171" s="205" t="s">
        <v>956</v>
      </c>
      <c r="D171" s="657">
        <v>10595.79</v>
      </c>
    </row>
    <row r="172" spans="1:4" ht="15.6" thickTop="1" thickBot="1">
      <c r="A172" s="200" t="s">
        <v>968</v>
      </c>
      <c r="B172" s="200" t="s">
        <v>952</v>
      </c>
      <c r="C172" s="205" t="s">
        <v>969</v>
      </c>
      <c r="D172" s="657">
        <v>12700.99</v>
      </c>
    </row>
    <row r="173" spans="1:4" ht="15.6" thickTop="1" thickBot="1">
      <c r="A173" s="200" t="s">
        <v>970</v>
      </c>
      <c r="B173" s="200" t="s">
        <v>952</v>
      </c>
      <c r="C173" s="205" t="s">
        <v>971</v>
      </c>
      <c r="D173" s="657">
        <v>5359.6</v>
      </c>
    </row>
    <row r="174" spans="1:4" ht="15.6" thickTop="1" thickBot="1">
      <c r="A174" s="200" t="s">
        <v>957</v>
      </c>
      <c r="B174" s="200" t="s">
        <v>233</v>
      </c>
      <c r="C174" s="205" t="s">
        <v>958</v>
      </c>
      <c r="D174" s="657">
        <v>6298.89</v>
      </c>
    </row>
    <row r="175" spans="1:4" ht="15.6" thickTop="1" thickBot="1">
      <c r="A175" s="200" t="s">
        <v>959</v>
      </c>
      <c r="B175" s="200" t="s">
        <v>233</v>
      </c>
      <c r="C175" s="205" t="s">
        <v>960</v>
      </c>
      <c r="D175" s="657">
        <v>5769.1</v>
      </c>
    </row>
    <row r="176" spans="1:4" ht="30" thickTop="1" thickBot="1">
      <c r="A176" s="200" t="s">
        <v>965</v>
      </c>
      <c r="B176" s="200" t="s">
        <v>233</v>
      </c>
      <c r="C176" s="205" t="s">
        <v>2058</v>
      </c>
      <c r="D176" s="657">
        <v>6329.21</v>
      </c>
    </row>
    <row r="177" spans="1:4" ht="15.6" thickTop="1" thickBot="1">
      <c r="A177" s="200" t="s">
        <v>961</v>
      </c>
      <c r="B177" s="200" t="s">
        <v>233</v>
      </c>
      <c r="C177" s="205" t="s">
        <v>2056</v>
      </c>
      <c r="D177" s="657">
        <v>5796.1900000000005</v>
      </c>
    </row>
    <row r="178" spans="1:4" ht="30" thickTop="1" thickBot="1">
      <c r="A178" s="200" t="s">
        <v>962</v>
      </c>
      <c r="B178" s="200" t="s">
        <v>233</v>
      </c>
      <c r="C178" s="205" t="s">
        <v>2057</v>
      </c>
      <c r="D178" s="657">
        <v>7597.88</v>
      </c>
    </row>
    <row r="179" spans="1:4" ht="30" thickTop="1" thickBot="1">
      <c r="A179" s="200" t="s">
        <v>967</v>
      </c>
      <c r="B179" s="200" t="s">
        <v>233</v>
      </c>
      <c r="C179" s="205" t="s">
        <v>2059</v>
      </c>
      <c r="D179" s="657">
        <v>5921.16</v>
      </c>
    </row>
    <row r="180" spans="1:4" ht="30" thickTop="1" thickBot="1">
      <c r="A180" s="200" t="s">
        <v>954</v>
      </c>
      <c r="B180" s="200" t="s">
        <v>233</v>
      </c>
      <c r="C180" s="205" t="s">
        <v>2055</v>
      </c>
      <c r="D180" s="657">
        <v>7129.6500000000005</v>
      </c>
    </row>
    <row r="181" spans="1:4" ht="15.6" thickTop="1" thickBot="1">
      <c r="A181" s="200" t="s">
        <v>963</v>
      </c>
      <c r="B181" s="200" t="s">
        <v>233</v>
      </c>
      <c r="C181" s="205" t="s">
        <v>964</v>
      </c>
      <c r="D181" s="657">
        <v>7235.4000000000005</v>
      </c>
    </row>
    <row r="182" spans="1:4" ht="15.6" thickTop="1" thickBot="1">
      <c r="A182" s="200" t="s">
        <v>966</v>
      </c>
      <c r="B182" s="200" t="s">
        <v>233</v>
      </c>
      <c r="C182" s="205" t="s">
        <v>964</v>
      </c>
      <c r="D182" s="657">
        <v>6819.26</v>
      </c>
    </row>
    <row r="183" spans="1:4" ht="15.6" thickTop="1" thickBot="1">
      <c r="A183" s="200" t="s">
        <v>481</v>
      </c>
      <c r="B183" s="200" t="s">
        <v>377</v>
      </c>
      <c r="C183" s="205" t="s">
        <v>482</v>
      </c>
      <c r="D183" s="657">
        <v>7331.27</v>
      </c>
    </row>
    <row r="184" spans="1:4" ht="15.6" thickTop="1" thickBot="1">
      <c r="A184" s="200" t="s">
        <v>485</v>
      </c>
      <c r="B184" s="200" t="s">
        <v>92</v>
      </c>
      <c r="C184" s="205" t="s">
        <v>486</v>
      </c>
      <c r="D184" s="657">
        <v>5572.73</v>
      </c>
    </row>
    <row r="185" spans="1:4" ht="15.6" thickTop="1" thickBot="1">
      <c r="A185" s="200" t="s">
        <v>483</v>
      </c>
      <c r="B185" s="200" t="s">
        <v>388</v>
      </c>
      <c r="C185" s="205" t="s">
        <v>484</v>
      </c>
      <c r="D185" s="657">
        <v>76303.55</v>
      </c>
    </row>
    <row r="186" spans="1:4" ht="15.6" thickTop="1" thickBot="1">
      <c r="A186" s="200" t="s">
        <v>487</v>
      </c>
      <c r="B186" s="200" t="s">
        <v>144</v>
      </c>
      <c r="C186" s="205" t="s">
        <v>2001</v>
      </c>
      <c r="D186" s="657">
        <v>276</v>
      </c>
    </row>
    <row r="187" spans="1:4" ht="15.6" thickTop="1" thickBot="1">
      <c r="A187" s="200" t="s">
        <v>1539</v>
      </c>
      <c r="B187" s="200" t="s">
        <v>377</v>
      </c>
      <c r="C187" s="205" t="s">
        <v>1538</v>
      </c>
      <c r="D187" s="657">
        <v>11469.03</v>
      </c>
    </row>
    <row r="188" spans="1:4" ht="15.6" thickTop="1" thickBot="1">
      <c r="A188" s="200" t="s">
        <v>1793</v>
      </c>
      <c r="B188" s="200" t="s">
        <v>377</v>
      </c>
      <c r="C188" s="205" t="s">
        <v>1792</v>
      </c>
      <c r="D188" s="657">
        <v>11444.14</v>
      </c>
    </row>
    <row r="189" spans="1:4" ht="15.6" thickTop="1" thickBot="1">
      <c r="A189" s="200" t="s">
        <v>488</v>
      </c>
      <c r="B189" s="200" t="s">
        <v>377</v>
      </c>
      <c r="C189" s="205" t="s">
        <v>489</v>
      </c>
      <c r="D189" s="657">
        <v>56199.44</v>
      </c>
    </row>
    <row r="190" spans="1:4" ht="15.6" thickTop="1" thickBot="1">
      <c r="A190" s="200" t="s">
        <v>1750</v>
      </c>
      <c r="B190" s="200" t="s">
        <v>144</v>
      </c>
      <c r="C190" s="205" t="s">
        <v>1749</v>
      </c>
      <c r="D190" s="657">
        <v>659557.96</v>
      </c>
    </row>
    <row r="191" spans="1:4" ht="15.6" thickTop="1" thickBot="1">
      <c r="A191" s="200" t="s">
        <v>498</v>
      </c>
      <c r="B191" s="200" t="s">
        <v>92</v>
      </c>
      <c r="C191" s="205" t="s">
        <v>499</v>
      </c>
      <c r="D191" s="657">
        <v>701227.09</v>
      </c>
    </row>
    <row r="192" spans="1:4" ht="15.6" thickTop="1" thickBot="1">
      <c r="A192" s="200" t="s">
        <v>500</v>
      </c>
      <c r="B192" s="200" t="s">
        <v>92</v>
      </c>
      <c r="C192" s="205" t="s">
        <v>501</v>
      </c>
      <c r="D192" s="657">
        <v>402900.56</v>
      </c>
    </row>
    <row r="193" spans="1:4" ht="15.6" thickTop="1" thickBot="1">
      <c r="A193" s="200" t="s">
        <v>490</v>
      </c>
      <c r="B193" s="200" t="s">
        <v>233</v>
      </c>
      <c r="C193" s="205" t="s">
        <v>491</v>
      </c>
      <c r="D193" s="657">
        <v>2888.97</v>
      </c>
    </row>
    <row r="194" spans="1:4" ht="15.6" thickTop="1" thickBot="1">
      <c r="A194" s="200" t="s">
        <v>502</v>
      </c>
      <c r="B194" s="200" t="s">
        <v>92</v>
      </c>
      <c r="C194" s="205" t="s">
        <v>503</v>
      </c>
      <c r="D194" s="657">
        <v>1443.06</v>
      </c>
    </row>
    <row r="195" spans="1:4" ht="30" thickTop="1" thickBot="1">
      <c r="A195" s="200" t="s">
        <v>492</v>
      </c>
      <c r="B195" s="200" t="s">
        <v>425</v>
      </c>
      <c r="C195" s="205" t="s">
        <v>493</v>
      </c>
      <c r="D195" s="657">
        <v>1272.5899999999999</v>
      </c>
    </row>
    <row r="196" spans="1:4" ht="15.6" thickTop="1" thickBot="1">
      <c r="A196" s="200" t="s">
        <v>494</v>
      </c>
      <c r="B196" s="200" t="s">
        <v>92</v>
      </c>
      <c r="C196" s="205" t="s">
        <v>495</v>
      </c>
      <c r="D196" s="657">
        <v>28982.739999999998</v>
      </c>
    </row>
    <row r="197" spans="1:4" ht="15.6" thickTop="1" thickBot="1">
      <c r="A197" s="200" t="s">
        <v>496</v>
      </c>
      <c r="B197" s="200" t="s">
        <v>144</v>
      </c>
      <c r="C197" s="205" t="s">
        <v>497</v>
      </c>
      <c r="D197" s="657">
        <v>2255.19</v>
      </c>
    </row>
    <row r="198" spans="1:4" ht="15.6" thickTop="1" thickBot="1">
      <c r="A198" s="200" t="s">
        <v>504</v>
      </c>
      <c r="B198" s="200" t="s">
        <v>92</v>
      </c>
      <c r="C198" s="205" t="s">
        <v>505</v>
      </c>
      <c r="D198" s="657">
        <v>24443.579999999998</v>
      </c>
    </row>
    <row r="199" spans="1:4" ht="15.6" thickTop="1" thickBot="1">
      <c r="A199" s="200" t="s">
        <v>1009</v>
      </c>
      <c r="B199" s="200" t="s">
        <v>92</v>
      </c>
      <c r="C199" s="205" t="s">
        <v>1010</v>
      </c>
      <c r="D199" s="657">
        <v>128979.84</v>
      </c>
    </row>
    <row r="200" spans="1:4" ht="30" thickTop="1" thickBot="1">
      <c r="A200" s="200" t="s">
        <v>1013</v>
      </c>
      <c r="B200" s="200" t="s">
        <v>92</v>
      </c>
      <c r="C200" s="205" t="s">
        <v>1014</v>
      </c>
      <c r="D200" s="657">
        <v>139340.66</v>
      </c>
    </row>
    <row r="201" spans="1:4" ht="15.6" thickTop="1" thickBot="1">
      <c r="A201" s="200" t="s">
        <v>1011</v>
      </c>
      <c r="B201" s="200" t="s">
        <v>92</v>
      </c>
      <c r="C201" s="205" t="s">
        <v>1012</v>
      </c>
      <c r="D201" s="657">
        <v>139353.33000000002</v>
      </c>
    </row>
    <row r="202" spans="1:4" ht="15.6" thickTop="1" thickBot="1">
      <c r="A202" s="200" t="s">
        <v>1015</v>
      </c>
      <c r="B202" s="200" t="s">
        <v>233</v>
      </c>
      <c r="C202" s="205" t="s">
        <v>1016</v>
      </c>
      <c r="D202" s="657">
        <v>8007</v>
      </c>
    </row>
    <row r="203" spans="1:4" ht="30" thickTop="1" thickBot="1">
      <c r="A203" s="200" t="s">
        <v>1003</v>
      </c>
      <c r="B203" s="200" t="s">
        <v>233</v>
      </c>
      <c r="C203" s="205" t="s">
        <v>1004</v>
      </c>
      <c r="D203" s="657">
        <v>16358.26</v>
      </c>
    </row>
    <row r="204" spans="1:4" ht="15.6" thickTop="1" thickBot="1">
      <c r="A204" s="200" t="s">
        <v>1007</v>
      </c>
      <c r="B204" s="200" t="s">
        <v>92</v>
      </c>
      <c r="C204" s="205" t="s">
        <v>1008</v>
      </c>
      <c r="D204" s="657">
        <v>107604.09999999999</v>
      </c>
    </row>
    <row r="205" spans="1:4" ht="15.6" thickTop="1" thickBot="1">
      <c r="A205" s="200" t="s">
        <v>1005</v>
      </c>
      <c r="B205" s="200" t="s">
        <v>92</v>
      </c>
      <c r="C205" s="205" t="s">
        <v>1006</v>
      </c>
      <c r="D205" s="657">
        <v>97189.97</v>
      </c>
    </row>
    <row r="206" spans="1:4" ht="15.6" thickTop="1" thickBot="1">
      <c r="A206" s="200" t="s">
        <v>506</v>
      </c>
      <c r="B206" s="200" t="s">
        <v>144</v>
      </c>
      <c r="C206" s="205" t="s">
        <v>2002</v>
      </c>
      <c r="D206" s="657">
        <v>95958.17</v>
      </c>
    </row>
    <row r="207" spans="1:4" ht="15.6" thickTop="1" thickBot="1">
      <c r="A207" s="200" t="s">
        <v>515</v>
      </c>
      <c r="B207" s="200" t="s">
        <v>144</v>
      </c>
      <c r="C207" s="205" t="s">
        <v>516</v>
      </c>
      <c r="D207" s="657">
        <v>96726.56</v>
      </c>
    </row>
    <row r="208" spans="1:4" ht="15.6" thickTop="1" thickBot="1">
      <c r="A208" s="200" t="s">
        <v>517</v>
      </c>
      <c r="B208" s="200" t="s">
        <v>144</v>
      </c>
      <c r="C208" s="205" t="s">
        <v>518</v>
      </c>
      <c r="D208" s="657">
        <v>5107.1000000000004</v>
      </c>
    </row>
    <row r="209" spans="1:4" ht="15.6" thickTop="1" thickBot="1">
      <c r="A209" s="200" t="s">
        <v>519</v>
      </c>
      <c r="B209" s="200" t="s">
        <v>233</v>
      </c>
      <c r="C209" s="205" t="s">
        <v>520</v>
      </c>
      <c r="D209" s="657">
        <v>11316.05</v>
      </c>
    </row>
    <row r="210" spans="1:4" ht="15.6" thickTop="1" thickBot="1">
      <c r="A210" s="200" t="s">
        <v>522</v>
      </c>
      <c r="B210" s="200" t="s">
        <v>233</v>
      </c>
      <c r="C210" s="205" t="s">
        <v>2004</v>
      </c>
      <c r="D210" s="657">
        <v>12450.380000000001</v>
      </c>
    </row>
    <row r="211" spans="1:4" ht="15.6" thickTop="1" thickBot="1">
      <c r="A211" s="200" t="s">
        <v>521</v>
      </c>
      <c r="B211" s="200" t="s">
        <v>233</v>
      </c>
      <c r="C211" s="205" t="s">
        <v>2003</v>
      </c>
      <c r="D211" s="657">
        <v>5510</v>
      </c>
    </row>
    <row r="212" spans="1:4" ht="15.6" thickTop="1" thickBot="1">
      <c r="A212" s="200" t="s">
        <v>529</v>
      </c>
      <c r="B212" s="200" t="s">
        <v>388</v>
      </c>
      <c r="C212" s="205" t="s">
        <v>530</v>
      </c>
      <c r="D212" s="657">
        <v>24818.489999999998</v>
      </c>
    </row>
    <row r="213" spans="1:4" ht="15.6" thickTop="1" thickBot="1">
      <c r="A213" s="200" t="s">
        <v>525</v>
      </c>
      <c r="B213" s="200" t="s">
        <v>388</v>
      </c>
      <c r="C213" s="205" t="s">
        <v>526</v>
      </c>
      <c r="D213" s="657">
        <v>42779.92</v>
      </c>
    </row>
    <row r="214" spans="1:4" ht="15.6" thickTop="1" thickBot="1">
      <c r="A214" s="200" t="s">
        <v>523</v>
      </c>
      <c r="B214" s="200" t="s">
        <v>388</v>
      </c>
      <c r="C214" s="205" t="s">
        <v>524</v>
      </c>
      <c r="D214" s="657">
        <v>31043.039999999997</v>
      </c>
    </row>
    <row r="215" spans="1:4" ht="15.6" thickTop="1" thickBot="1">
      <c r="A215" s="200" t="s">
        <v>531</v>
      </c>
      <c r="B215" s="200" t="s">
        <v>388</v>
      </c>
      <c r="C215" s="205" t="s">
        <v>532</v>
      </c>
      <c r="D215" s="657">
        <v>58011.8</v>
      </c>
    </row>
    <row r="216" spans="1:4" ht="15.6" thickTop="1" thickBot="1">
      <c r="A216" s="200" t="s">
        <v>535</v>
      </c>
      <c r="B216" s="200" t="s">
        <v>388</v>
      </c>
      <c r="C216" s="205" t="s">
        <v>536</v>
      </c>
      <c r="D216" s="657">
        <v>42392.65</v>
      </c>
    </row>
    <row r="217" spans="1:4" ht="15.6" thickTop="1" thickBot="1">
      <c r="A217" s="200" t="s">
        <v>537</v>
      </c>
      <c r="B217" s="200" t="s">
        <v>388</v>
      </c>
      <c r="C217" s="205" t="s">
        <v>538</v>
      </c>
      <c r="D217" s="657">
        <v>42573.65</v>
      </c>
    </row>
    <row r="218" spans="1:4" ht="15.6" thickTop="1" thickBot="1">
      <c r="A218" s="200" t="s">
        <v>539</v>
      </c>
      <c r="B218" s="200" t="s">
        <v>388</v>
      </c>
      <c r="C218" s="205" t="s">
        <v>540</v>
      </c>
      <c r="D218" s="657">
        <v>55839.91</v>
      </c>
    </row>
    <row r="219" spans="1:4" ht="15.6" thickTop="1" thickBot="1">
      <c r="A219" s="200" t="s">
        <v>541</v>
      </c>
      <c r="B219" s="200" t="s">
        <v>388</v>
      </c>
      <c r="C219" s="205" t="s">
        <v>542</v>
      </c>
      <c r="D219" s="657">
        <v>48978.12</v>
      </c>
    </row>
    <row r="220" spans="1:4" ht="15.6" thickTop="1" thickBot="1">
      <c r="A220" s="200" t="s">
        <v>533</v>
      </c>
      <c r="B220" s="200" t="s">
        <v>388</v>
      </c>
      <c r="C220" s="205" t="s">
        <v>534</v>
      </c>
      <c r="D220" s="657">
        <v>8131.08</v>
      </c>
    </row>
    <row r="221" spans="1:4" ht="15.6" thickTop="1" thickBot="1">
      <c r="A221" s="200" t="s">
        <v>543</v>
      </c>
      <c r="B221" s="200" t="s">
        <v>388</v>
      </c>
      <c r="C221" s="205" t="s">
        <v>544</v>
      </c>
      <c r="D221" s="657">
        <v>22509.51</v>
      </c>
    </row>
    <row r="222" spans="1:4" ht="15.6" thickTop="1" thickBot="1">
      <c r="A222" s="200" t="s">
        <v>554</v>
      </c>
      <c r="B222" s="200" t="s">
        <v>388</v>
      </c>
      <c r="C222" s="205" t="s">
        <v>555</v>
      </c>
      <c r="D222" s="657">
        <v>21357.8</v>
      </c>
    </row>
    <row r="223" spans="1:4" ht="15.6" thickTop="1" thickBot="1">
      <c r="A223" s="200" t="s">
        <v>566</v>
      </c>
      <c r="B223" s="200" t="s">
        <v>388</v>
      </c>
      <c r="C223" s="205" t="s">
        <v>1940</v>
      </c>
      <c r="D223" s="657">
        <v>5211.3100000000004</v>
      </c>
    </row>
    <row r="224" spans="1:4" ht="30" thickTop="1" thickBot="1">
      <c r="A224" s="200" t="s">
        <v>545</v>
      </c>
      <c r="B224" s="200" t="s">
        <v>388</v>
      </c>
      <c r="C224" s="205" t="s">
        <v>546</v>
      </c>
      <c r="D224" s="657">
        <v>42647.590000000004</v>
      </c>
    </row>
    <row r="225" spans="1:4" ht="30" thickTop="1" thickBot="1">
      <c r="A225" s="200" t="s">
        <v>547</v>
      </c>
      <c r="B225" s="200" t="s">
        <v>388</v>
      </c>
      <c r="C225" s="205" t="s">
        <v>548</v>
      </c>
      <c r="D225" s="657">
        <v>36439.490000000005</v>
      </c>
    </row>
    <row r="226" spans="1:4" ht="15.6" thickTop="1" thickBot="1">
      <c r="A226" s="200" t="s">
        <v>549</v>
      </c>
      <c r="B226" s="200" t="s">
        <v>388</v>
      </c>
      <c r="C226" s="205" t="s">
        <v>2005</v>
      </c>
      <c r="D226" s="657">
        <v>36394.15</v>
      </c>
    </row>
    <row r="227" spans="1:4" ht="30" thickTop="1" thickBot="1">
      <c r="A227" s="200" t="s">
        <v>550</v>
      </c>
      <c r="B227" s="200" t="s">
        <v>388</v>
      </c>
      <c r="C227" s="205" t="s">
        <v>551</v>
      </c>
      <c r="D227" s="657">
        <v>39416.370000000003</v>
      </c>
    </row>
    <row r="228" spans="1:4" ht="30" thickTop="1" thickBot="1">
      <c r="A228" s="200" t="s">
        <v>552</v>
      </c>
      <c r="B228" s="200" t="s">
        <v>388</v>
      </c>
      <c r="C228" s="205" t="s">
        <v>553</v>
      </c>
      <c r="D228" s="657">
        <v>41113.53</v>
      </c>
    </row>
    <row r="229" spans="1:4" ht="15.6" thickTop="1" thickBot="1">
      <c r="A229" s="200" t="s">
        <v>556</v>
      </c>
      <c r="B229" s="200" t="s">
        <v>388</v>
      </c>
      <c r="C229" s="205" t="s">
        <v>557</v>
      </c>
      <c r="D229" s="657">
        <v>47235.200000000004</v>
      </c>
    </row>
    <row r="230" spans="1:4" ht="15.6" thickTop="1" thickBot="1">
      <c r="A230" s="200" t="s">
        <v>558</v>
      </c>
      <c r="B230" s="200" t="s">
        <v>388</v>
      </c>
      <c r="C230" s="205" t="s">
        <v>559</v>
      </c>
      <c r="D230" s="657">
        <v>54457.61</v>
      </c>
    </row>
    <row r="231" spans="1:4" ht="15.6" thickTop="1" thickBot="1">
      <c r="A231" s="200" t="s">
        <v>527</v>
      </c>
      <c r="B231" s="200" t="s">
        <v>388</v>
      </c>
      <c r="C231" s="205" t="s">
        <v>528</v>
      </c>
      <c r="D231" s="657">
        <v>47370.85</v>
      </c>
    </row>
    <row r="232" spans="1:4" ht="15.6" thickTop="1" thickBot="1">
      <c r="A232" s="200" t="s">
        <v>560</v>
      </c>
      <c r="B232" s="200" t="s">
        <v>388</v>
      </c>
      <c r="C232" s="205" t="s">
        <v>561</v>
      </c>
      <c r="D232" s="657">
        <v>49709.599999999999</v>
      </c>
    </row>
    <row r="233" spans="1:4" ht="15.6" thickTop="1" thickBot="1">
      <c r="A233" s="200" t="s">
        <v>562</v>
      </c>
      <c r="B233" s="200" t="s">
        <v>388</v>
      </c>
      <c r="C233" s="205" t="s">
        <v>563</v>
      </c>
      <c r="D233" s="657">
        <v>34607.69</v>
      </c>
    </row>
    <row r="234" spans="1:4" ht="30" thickTop="1" thickBot="1">
      <c r="A234" s="200" t="s">
        <v>564</v>
      </c>
      <c r="B234" s="200" t="s">
        <v>388</v>
      </c>
      <c r="C234" s="205" t="s">
        <v>565</v>
      </c>
      <c r="D234" s="657">
        <v>21620.81</v>
      </c>
    </row>
    <row r="235" spans="1:4" ht="15.6" thickTop="1" thickBot="1">
      <c r="A235" s="200" t="s">
        <v>567</v>
      </c>
      <c r="B235" s="200" t="s">
        <v>144</v>
      </c>
      <c r="C235" s="205" t="s">
        <v>568</v>
      </c>
      <c r="D235" s="657">
        <v>887.17</v>
      </c>
    </row>
    <row r="236" spans="1:4" ht="30" thickTop="1" thickBot="1">
      <c r="A236" s="200" t="s">
        <v>571</v>
      </c>
      <c r="B236" s="200" t="s">
        <v>388</v>
      </c>
      <c r="C236" s="205" t="s">
        <v>572</v>
      </c>
      <c r="D236" s="657">
        <v>454720.92</v>
      </c>
    </row>
    <row r="237" spans="1:4" ht="30" thickTop="1" thickBot="1">
      <c r="A237" s="200" t="s">
        <v>573</v>
      </c>
      <c r="B237" s="200" t="s">
        <v>388</v>
      </c>
      <c r="C237" s="205" t="s">
        <v>574</v>
      </c>
      <c r="D237" s="657">
        <v>424384.29000000004</v>
      </c>
    </row>
    <row r="238" spans="1:4" ht="30" thickTop="1" thickBot="1">
      <c r="A238" s="200" t="s">
        <v>575</v>
      </c>
      <c r="B238" s="200" t="s">
        <v>388</v>
      </c>
      <c r="C238" s="205" t="s">
        <v>576</v>
      </c>
      <c r="D238" s="657">
        <v>431435.58</v>
      </c>
    </row>
    <row r="239" spans="1:4" ht="15.6" thickTop="1" thickBot="1">
      <c r="A239" s="200" t="s">
        <v>588</v>
      </c>
      <c r="B239" s="200" t="s">
        <v>589</v>
      </c>
      <c r="C239" s="205" t="s">
        <v>590</v>
      </c>
      <c r="D239" s="657">
        <v>366007.97000000003</v>
      </c>
    </row>
    <row r="240" spans="1:4" ht="15.6" thickTop="1" thickBot="1">
      <c r="A240" s="200" t="s">
        <v>577</v>
      </c>
      <c r="B240" s="200" t="s">
        <v>388</v>
      </c>
      <c r="C240" s="205" t="s">
        <v>2006</v>
      </c>
      <c r="D240" s="657">
        <v>353559.33</v>
      </c>
    </row>
    <row r="241" spans="1:4" ht="15.6" thickTop="1" thickBot="1">
      <c r="A241" s="200" t="s">
        <v>578</v>
      </c>
      <c r="B241" s="200" t="s">
        <v>388</v>
      </c>
      <c r="C241" s="205" t="s">
        <v>2117</v>
      </c>
      <c r="D241" s="657">
        <v>250521.77000000002</v>
      </c>
    </row>
    <row r="242" spans="1:4" ht="15.6" thickTop="1" thickBot="1">
      <c r="A242" s="209" t="s">
        <v>2119</v>
      </c>
      <c r="B242" s="200" t="s">
        <v>388</v>
      </c>
      <c r="C242" s="205" t="s">
        <v>2118</v>
      </c>
      <c r="D242" s="657">
        <v>434424.91000000003</v>
      </c>
    </row>
    <row r="243" spans="1:4" ht="15.6" thickTop="1" thickBot="1">
      <c r="A243" s="200" t="s">
        <v>579</v>
      </c>
      <c r="B243" s="200" t="s">
        <v>388</v>
      </c>
      <c r="C243" s="205" t="s">
        <v>580</v>
      </c>
      <c r="D243" s="657">
        <v>416745.48</v>
      </c>
    </row>
    <row r="244" spans="1:4" ht="15.6" thickTop="1" thickBot="1">
      <c r="A244" s="200" t="s">
        <v>581</v>
      </c>
      <c r="B244" s="200" t="s">
        <v>388</v>
      </c>
      <c r="C244" s="205" t="s">
        <v>582</v>
      </c>
      <c r="D244" s="657">
        <v>390815.41000000003</v>
      </c>
    </row>
    <row r="245" spans="1:4" ht="15.6" thickTop="1" thickBot="1">
      <c r="A245" s="200" t="s">
        <v>583</v>
      </c>
      <c r="B245" s="200" t="s">
        <v>388</v>
      </c>
      <c r="C245" s="205" t="s">
        <v>584</v>
      </c>
      <c r="D245" s="657">
        <v>416175.48</v>
      </c>
    </row>
    <row r="246" spans="1:4" ht="15.6" thickTop="1" thickBot="1">
      <c r="A246" s="200" t="s">
        <v>585</v>
      </c>
      <c r="B246" s="200" t="s">
        <v>388</v>
      </c>
      <c r="C246" s="205" t="s">
        <v>2120</v>
      </c>
      <c r="D246" s="657">
        <v>355116.54000000004</v>
      </c>
    </row>
    <row r="247" spans="1:4" ht="15.6" thickTop="1" thickBot="1">
      <c r="A247" s="200" t="s">
        <v>586</v>
      </c>
      <c r="B247" s="200" t="s">
        <v>388</v>
      </c>
      <c r="C247" s="205" t="s">
        <v>587</v>
      </c>
      <c r="D247" s="657">
        <v>358586.4</v>
      </c>
    </row>
    <row r="248" spans="1:4" ht="15.6" thickTop="1" thickBot="1">
      <c r="A248" s="200" t="s">
        <v>591</v>
      </c>
      <c r="B248" s="200" t="s">
        <v>388</v>
      </c>
      <c r="C248" s="205" t="s">
        <v>592</v>
      </c>
      <c r="D248" s="657">
        <v>355844.64</v>
      </c>
    </row>
    <row r="249" spans="1:4" ht="15.6" thickTop="1" thickBot="1">
      <c r="A249" s="200" t="s">
        <v>593</v>
      </c>
      <c r="B249" s="200" t="s">
        <v>388</v>
      </c>
      <c r="C249" s="205" t="s">
        <v>594</v>
      </c>
      <c r="D249" s="657">
        <v>258717.29</v>
      </c>
    </row>
    <row r="250" spans="1:4" ht="15.6" thickTop="1" thickBot="1">
      <c r="A250" s="200" t="s">
        <v>595</v>
      </c>
      <c r="B250" s="200" t="s">
        <v>388</v>
      </c>
      <c r="C250" s="205" t="s">
        <v>596</v>
      </c>
      <c r="D250" s="657">
        <v>346943.3</v>
      </c>
    </row>
    <row r="251" spans="1:4" ht="15.6" thickTop="1" thickBot="1">
      <c r="A251" s="200" t="s">
        <v>597</v>
      </c>
      <c r="B251" s="200" t="s">
        <v>388</v>
      </c>
      <c r="C251" s="205" t="s">
        <v>598</v>
      </c>
      <c r="D251" s="657">
        <v>357009.36</v>
      </c>
    </row>
    <row r="252" spans="1:4" ht="30" thickTop="1" thickBot="1">
      <c r="A252" s="200" t="s">
        <v>599</v>
      </c>
      <c r="B252" s="200" t="s">
        <v>388</v>
      </c>
      <c r="C252" s="205" t="s">
        <v>600</v>
      </c>
      <c r="D252" s="657">
        <v>373219.88</v>
      </c>
    </row>
    <row r="253" spans="1:4" ht="30" thickTop="1" thickBot="1">
      <c r="A253" s="200" t="s">
        <v>601</v>
      </c>
      <c r="B253" s="200" t="s">
        <v>388</v>
      </c>
      <c r="C253" s="205" t="s">
        <v>602</v>
      </c>
      <c r="D253" s="657">
        <v>219043.98</v>
      </c>
    </row>
    <row r="254" spans="1:4" ht="15.6" thickTop="1" thickBot="1">
      <c r="A254" s="200" t="s">
        <v>605</v>
      </c>
      <c r="B254" s="200" t="s">
        <v>233</v>
      </c>
      <c r="C254" s="205" t="s">
        <v>2007</v>
      </c>
      <c r="D254" s="657">
        <v>16010.41</v>
      </c>
    </row>
    <row r="255" spans="1:4" ht="30" thickTop="1" thickBot="1">
      <c r="A255" s="200" t="s">
        <v>603</v>
      </c>
      <c r="B255" s="200" t="s">
        <v>388</v>
      </c>
      <c r="C255" s="205" t="s">
        <v>604</v>
      </c>
      <c r="D255" s="657">
        <v>410957.13</v>
      </c>
    </row>
    <row r="256" spans="1:4" ht="15.6" thickTop="1" thickBot="1">
      <c r="A256" s="200" t="s">
        <v>569</v>
      </c>
      <c r="B256" s="200" t="s">
        <v>388</v>
      </c>
      <c r="C256" s="205" t="s">
        <v>570</v>
      </c>
      <c r="D256" s="657">
        <v>343561.05</v>
      </c>
    </row>
    <row r="257" spans="1:4" ht="15.6" thickTop="1" thickBot="1">
      <c r="A257" s="200" t="s">
        <v>606</v>
      </c>
      <c r="B257" s="200" t="s">
        <v>388</v>
      </c>
      <c r="C257" s="205" t="s">
        <v>607</v>
      </c>
      <c r="D257" s="657">
        <v>392843.61</v>
      </c>
    </row>
    <row r="258" spans="1:4" ht="15.6" thickTop="1" thickBot="1">
      <c r="A258" s="200" t="s">
        <v>608</v>
      </c>
      <c r="B258" s="200" t="s">
        <v>388</v>
      </c>
      <c r="C258" s="205" t="s">
        <v>609</v>
      </c>
      <c r="D258" s="657">
        <v>357928.81</v>
      </c>
    </row>
    <row r="259" spans="1:4" ht="15.6" thickTop="1" thickBot="1">
      <c r="A259" s="200" t="s">
        <v>507</v>
      </c>
      <c r="B259" s="200" t="s">
        <v>388</v>
      </c>
      <c r="C259" s="205" t="s">
        <v>508</v>
      </c>
      <c r="D259" s="657">
        <v>417719.74</v>
      </c>
    </row>
    <row r="260" spans="1:4" ht="15.6" thickTop="1" thickBot="1">
      <c r="A260" s="200" t="s">
        <v>1753</v>
      </c>
      <c r="B260" s="200" t="s">
        <v>388</v>
      </c>
      <c r="C260" s="205" t="s">
        <v>1754</v>
      </c>
      <c r="D260" s="657">
        <v>524309.29</v>
      </c>
    </row>
    <row r="261" spans="1:4" ht="15.6" thickTop="1" thickBot="1">
      <c r="A261" s="200" t="s">
        <v>509</v>
      </c>
      <c r="B261" s="200" t="s">
        <v>377</v>
      </c>
      <c r="C261" s="205" t="s">
        <v>510</v>
      </c>
      <c r="D261" s="657">
        <v>2594.0400000000004</v>
      </c>
    </row>
    <row r="262" spans="1:4" ht="30" thickTop="1" thickBot="1">
      <c r="A262" s="200" t="s">
        <v>610</v>
      </c>
      <c r="B262" s="200" t="s">
        <v>377</v>
      </c>
      <c r="C262" s="205" t="s">
        <v>2008</v>
      </c>
      <c r="D262" s="657">
        <v>2651.1200000000003</v>
      </c>
    </row>
    <row r="263" spans="1:4" ht="30" thickTop="1" thickBot="1">
      <c r="A263" s="200" t="s">
        <v>611</v>
      </c>
      <c r="B263" s="200" t="s">
        <v>233</v>
      </c>
      <c r="C263" s="205" t="s">
        <v>612</v>
      </c>
      <c r="D263" s="657">
        <v>57146.51</v>
      </c>
    </row>
    <row r="264" spans="1:4" ht="30" thickTop="1" thickBot="1">
      <c r="A264" s="200" t="s">
        <v>613</v>
      </c>
      <c r="B264" s="200" t="s">
        <v>377</v>
      </c>
      <c r="C264" s="205" t="s">
        <v>614</v>
      </c>
      <c r="D264" s="657">
        <v>13659.32</v>
      </c>
    </row>
    <row r="265" spans="1:4" ht="30" thickTop="1" thickBot="1">
      <c r="A265" s="200" t="s">
        <v>615</v>
      </c>
      <c r="B265" s="200" t="s">
        <v>144</v>
      </c>
      <c r="C265" s="205" t="s">
        <v>616</v>
      </c>
      <c r="D265" s="657">
        <v>6202.1</v>
      </c>
    </row>
    <row r="266" spans="1:4" ht="30" thickTop="1" thickBot="1">
      <c r="A266" s="200" t="s">
        <v>617</v>
      </c>
      <c r="B266" s="200" t="s">
        <v>92</v>
      </c>
      <c r="C266" s="205" t="s">
        <v>618</v>
      </c>
      <c r="D266" s="657">
        <v>31067.469999999998</v>
      </c>
    </row>
    <row r="267" spans="1:4" ht="30" thickTop="1" thickBot="1">
      <c r="A267" s="200" t="s">
        <v>619</v>
      </c>
      <c r="B267" s="200" t="s">
        <v>92</v>
      </c>
      <c r="C267" s="205" t="s">
        <v>620</v>
      </c>
      <c r="D267" s="657">
        <v>43705.57</v>
      </c>
    </row>
    <row r="268" spans="1:4" ht="30" thickTop="1" thickBot="1">
      <c r="A268" s="200" t="s">
        <v>621</v>
      </c>
      <c r="B268" s="200" t="s">
        <v>92</v>
      </c>
      <c r="C268" s="205" t="s">
        <v>622</v>
      </c>
      <c r="D268" s="657">
        <v>47148.69</v>
      </c>
    </row>
    <row r="269" spans="1:4" ht="15.6" thickTop="1" thickBot="1">
      <c r="A269" s="200" t="s">
        <v>623</v>
      </c>
      <c r="B269" s="200" t="s">
        <v>377</v>
      </c>
      <c r="C269" s="205" t="s">
        <v>624</v>
      </c>
      <c r="D269" s="657">
        <v>47194.810000000005</v>
      </c>
    </row>
    <row r="270" spans="1:4" ht="15.6" thickTop="1" thickBot="1">
      <c r="A270" s="200" t="s">
        <v>627</v>
      </c>
      <c r="B270" s="200" t="s">
        <v>144</v>
      </c>
      <c r="C270" s="205" t="s">
        <v>628</v>
      </c>
      <c r="D270" s="657">
        <v>229576.09</v>
      </c>
    </row>
    <row r="271" spans="1:4" ht="15.6" thickTop="1" thickBot="1">
      <c r="A271" s="200" t="s">
        <v>629</v>
      </c>
      <c r="B271" s="200" t="s">
        <v>388</v>
      </c>
      <c r="C271" s="205" t="s">
        <v>2009</v>
      </c>
      <c r="D271" s="657">
        <v>40325.370000000003</v>
      </c>
    </row>
    <row r="272" spans="1:4" ht="30" thickTop="1" thickBot="1">
      <c r="A272" s="200" t="s">
        <v>625</v>
      </c>
      <c r="B272" s="200" t="s">
        <v>388</v>
      </c>
      <c r="C272" s="205" t="s">
        <v>626</v>
      </c>
      <c r="D272" s="657">
        <v>41811.33</v>
      </c>
    </row>
    <row r="273" spans="1:4" ht="30" thickTop="1" thickBot="1">
      <c r="A273" s="200" t="s">
        <v>630</v>
      </c>
      <c r="B273" s="200" t="s">
        <v>388</v>
      </c>
      <c r="C273" s="205" t="s">
        <v>631</v>
      </c>
      <c r="D273" s="657">
        <v>42089.450000000004</v>
      </c>
    </row>
    <row r="274" spans="1:4" ht="30" thickTop="1" thickBot="1">
      <c r="A274" s="200" t="s">
        <v>632</v>
      </c>
      <c r="B274" s="200" t="s">
        <v>144</v>
      </c>
      <c r="C274" s="205" t="s">
        <v>633</v>
      </c>
      <c r="D274" s="657">
        <v>63477.120000000003</v>
      </c>
    </row>
    <row r="275" spans="1:4" ht="30" thickTop="1" thickBot="1">
      <c r="A275" s="200" t="s">
        <v>634</v>
      </c>
      <c r="B275" s="200" t="s">
        <v>144</v>
      </c>
      <c r="C275" s="205" t="s">
        <v>635</v>
      </c>
      <c r="D275" s="657">
        <v>60987.68</v>
      </c>
    </row>
    <row r="276" spans="1:4" ht="30" thickTop="1" thickBot="1">
      <c r="A276" s="200" t="s">
        <v>636</v>
      </c>
      <c r="B276" s="200" t="s">
        <v>637</v>
      </c>
      <c r="C276" s="205" t="s">
        <v>2010</v>
      </c>
      <c r="D276" s="657">
        <v>76345.279999999999</v>
      </c>
    </row>
    <row r="277" spans="1:4" ht="15.6" thickTop="1" thickBot="1">
      <c r="A277" s="200" t="s">
        <v>638</v>
      </c>
      <c r="B277" s="200" t="s">
        <v>637</v>
      </c>
      <c r="C277" s="205" t="s">
        <v>2011</v>
      </c>
      <c r="D277" s="657">
        <v>69044.81</v>
      </c>
    </row>
    <row r="278" spans="1:4" ht="15.6" thickTop="1" thickBot="1">
      <c r="A278" s="200" t="s">
        <v>639</v>
      </c>
      <c r="B278" s="200" t="s">
        <v>637</v>
      </c>
      <c r="C278" s="205" t="s">
        <v>640</v>
      </c>
      <c r="D278" s="657">
        <v>51914.61</v>
      </c>
    </row>
    <row r="279" spans="1:4" ht="15.6" thickTop="1" thickBot="1">
      <c r="A279" s="200" t="s">
        <v>511</v>
      </c>
      <c r="B279" s="200" t="s">
        <v>141</v>
      </c>
      <c r="C279" s="205" t="s">
        <v>512</v>
      </c>
      <c r="D279" s="657">
        <v>40803.35</v>
      </c>
    </row>
    <row r="280" spans="1:4" ht="15.6" thickTop="1" thickBot="1">
      <c r="A280" s="200" t="s">
        <v>513</v>
      </c>
      <c r="B280" s="200" t="s">
        <v>141</v>
      </c>
      <c r="C280" s="205" t="s">
        <v>514</v>
      </c>
      <c r="D280" s="657">
        <v>79072.049999999988</v>
      </c>
    </row>
    <row r="281" spans="1:4" ht="30" thickTop="1" thickBot="1">
      <c r="A281" s="200" t="s">
        <v>641</v>
      </c>
      <c r="B281" s="200" t="s">
        <v>92</v>
      </c>
      <c r="C281" s="205" t="s">
        <v>642</v>
      </c>
      <c r="D281" s="657">
        <v>59456.51</v>
      </c>
    </row>
    <row r="282" spans="1:4" ht="30" thickTop="1" thickBot="1">
      <c r="A282" s="200" t="s">
        <v>643</v>
      </c>
      <c r="B282" s="200" t="s">
        <v>377</v>
      </c>
      <c r="C282" s="205" t="s">
        <v>644</v>
      </c>
      <c r="D282" s="657">
        <v>6739.75</v>
      </c>
    </row>
    <row r="283" spans="1:4" ht="30" thickTop="1" thickBot="1">
      <c r="A283" s="200" t="s">
        <v>645</v>
      </c>
      <c r="B283" s="200" t="s">
        <v>144</v>
      </c>
      <c r="C283" s="205" t="s">
        <v>646</v>
      </c>
      <c r="D283" s="657">
        <v>4829.3500000000004</v>
      </c>
    </row>
    <row r="284" spans="1:4" ht="15.6" thickTop="1" thickBot="1">
      <c r="A284" s="200" t="s">
        <v>647</v>
      </c>
      <c r="B284" s="200" t="s">
        <v>92</v>
      </c>
      <c r="C284" s="205" t="s">
        <v>648</v>
      </c>
      <c r="D284" s="657">
        <v>10384.969999999999</v>
      </c>
    </row>
    <row r="285" spans="1:4" ht="30" thickTop="1" thickBot="1">
      <c r="A285" s="200" t="s">
        <v>649</v>
      </c>
      <c r="B285" s="200" t="s">
        <v>92</v>
      </c>
      <c r="C285" s="205" t="s">
        <v>650</v>
      </c>
      <c r="D285" s="657">
        <v>95334.68</v>
      </c>
    </row>
    <row r="286" spans="1:4" ht="15.6" thickTop="1" thickBot="1">
      <c r="A286" s="200" t="s">
        <v>651</v>
      </c>
      <c r="B286" s="200" t="s">
        <v>92</v>
      </c>
      <c r="C286" s="205" t="s">
        <v>652</v>
      </c>
      <c r="D286" s="657">
        <v>87366.58</v>
      </c>
    </row>
    <row r="287" spans="1:4" ht="15.6" thickTop="1" thickBot="1">
      <c r="A287" s="200" t="s">
        <v>657</v>
      </c>
      <c r="B287" s="200" t="s">
        <v>92</v>
      </c>
      <c r="C287" s="205" t="s">
        <v>658</v>
      </c>
      <c r="D287" s="657">
        <v>35131.270000000004</v>
      </c>
    </row>
    <row r="288" spans="1:4" ht="30" thickTop="1" thickBot="1">
      <c r="A288" s="200" t="s">
        <v>653</v>
      </c>
      <c r="B288" s="200" t="s">
        <v>92</v>
      </c>
      <c r="C288" s="205" t="s">
        <v>654</v>
      </c>
      <c r="D288" s="657">
        <v>32654.969999999998</v>
      </c>
    </row>
    <row r="289" spans="1:4" ht="30" thickTop="1" thickBot="1">
      <c r="A289" s="200" t="s">
        <v>655</v>
      </c>
      <c r="B289" s="200" t="s">
        <v>92</v>
      </c>
      <c r="C289" s="205" t="s">
        <v>656</v>
      </c>
      <c r="D289" s="657">
        <v>156610.65</v>
      </c>
    </row>
    <row r="290" spans="1:4" ht="15.6" thickTop="1" thickBot="1">
      <c r="A290" s="200" t="s">
        <v>659</v>
      </c>
      <c r="B290" s="200" t="s">
        <v>463</v>
      </c>
      <c r="C290" s="205" t="s">
        <v>660</v>
      </c>
      <c r="D290" s="657">
        <v>3024.7000000000003</v>
      </c>
    </row>
    <row r="291" spans="1:4" ht="15.6" thickTop="1" thickBot="1">
      <c r="A291" s="200" t="s">
        <v>661</v>
      </c>
      <c r="B291" s="200" t="s">
        <v>425</v>
      </c>
      <c r="C291" s="205" t="s">
        <v>2012</v>
      </c>
      <c r="D291" s="657">
        <v>84081.709999999992</v>
      </c>
    </row>
    <row r="292" spans="1:4" ht="30" thickTop="1" thickBot="1">
      <c r="A292" s="200" t="s">
        <v>662</v>
      </c>
      <c r="B292" s="200" t="s">
        <v>377</v>
      </c>
      <c r="C292" s="205" t="s">
        <v>663</v>
      </c>
      <c r="D292" s="657">
        <v>3906.23</v>
      </c>
    </row>
    <row r="293" spans="1:4" ht="15.6" thickTop="1" thickBot="1">
      <c r="A293" s="200" t="s">
        <v>664</v>
      </c>
      <c r="B293" s="200" t="s">
        <v>377</v>
      </c>
      <c r="C293" s="205" t="s">
        <v>2013</v>
      </c>
      <c r="D293" s="657">
        <v>8478.77</v>
      </c>
    </row>
    <row r="294" spans="1:4" ht="15.6" thickTop="1" thickBot="1">
      <c r="A294" s="200" t="s">
        <v>665</v>
      </c>
      <c r="B294" s="200" t="s">
        <v>92</v>
      </c>
      <c r="C294" s="205" t="s">
        <v>666</v>
      </c>
      <c r="D294" s="657">
        <v>2549.7900000000004</v>
      </c>
    </row>
    <row r="295" spans="1:4" ht="15.6" thickTop="1" thickBot="1">
      <c r="A295" s="200" t="s">
        <v>671</v>
      </c>
      <c r="B295" s="200" t="s">
        <v>92</v>
      </c>
      <c r="C295" s="205" t="s">
        <v>2014</v>
      </c>
      <c r="D295" s="657">
        <v>42831.93</v>
      </c>
    </row>
    <row r="296" spans="1:4" ht="15.6" thickTop="1" thickBot="1">
      <c r="A296" s="200" t="s">
        <v>667</v>
      </c>
      <c r="B296" s="200" t="s">
        <v>92</v>
      </c>
      <c r="C296" s="205" t="s">
        <v>668</v>
      </c>
      <c r="D296" s="657">
        <v>60127.83</v>
      </c>
    </row>
    <row r="297" spans="1:4" ht="15.6" thickTop="1" thickBot="1">
      <c r="A297" s="200" t="s">
        <v>669</v>
      </c>
      <c r="B297" s="200" t="s">
        <v>92</v>
      </c>
      <c r="C297" s="205" t="s">
        <v>670</v>
      </c>
      <c r="D297" s="657">
        <v>55995.83</v>
      </c>
    </row>
    <row r="298" spans="1:4" ht="15.6" thickTop="1" thickBot="1">
      <c r="A298" s="200" t="s">
        <v>684</v>
      </c>
      <c r="B298" s="200" t="s">
        <v>144</v>
      </c>
      <c r="C298" s="205" t="s">
        <v>685</v>
      </c>
      <c r="D298" s="657">
        <v>4230.8600000000006</v>
      </c>
    </row>
    <row r="299" spans="1:4" ht="15.6" thickTop="1" thickBot="1">
      <c r="A299" s="200" t="s">
        <v>672</v>
      </c>
      <c r="B299" s="200" t="s">
        <v>377</v>
      </c>
      <c r="C299" s="205" t="s">
        <v>673</v>
      </c>
      <c r="D299" s="657">
        <v>39930.68</v>
      </c>
    </row>
    <row r="300" spans="1:4" ht="15.6" thickTop="1" thickBot="1">
      <c r="A300" s="200" t="s">
        <v>688</v>
      </c>
      <c r="B300" s="200" t="s">
        <v>377</v>
      </c>
      <c r="C300" s="205" t="s">
        <v>689</v>
      </c>
      <c r="D300" s="657">
        <v>32437.39</v>
      </c>
    </row>
    <row r="301" spans="1:4" ht="44.4" thickTop="1" thickBot="1">
      <c r="A301" s="200" t="s">
        <v>690</v>
      </c>
      <c r="B301" s="200" t="s">
        <v>92</v>
      </c>
      <c r="C301" s="205" t="s">
        <v>691</v>
      </c>
      <c r="D301" s="657">
        <v>338672.71</v>
      </c>
    </row>
    <row r="302" spans="1:4" ht="44.4" thickTop="1" thickBot="1">
      <c r="A302" s="200" t="s">
        <v>692</v>
      </c>
      <c r="B302" s="200" t="s">
        <v>92</v>
      </c>
      <c r="C302" s="205" t="s">
        <v>693</v>
      </c>
      <c r="D302" s="657">
        <v>253090.61000000002</v>
      </c>
    </row>
    <row r="303" spans="1:4" ht="44.4" thickTop="1" thickBot="1">
      <c r="A303" s="200" t="s">
        <v>694</v>
      </c>
      <c r="B303" s="200" t="s">
        <v>92</v>
      </c>
      <c r="C303" s="205" t="s">
        <v>695</v>
      </c>
      <c r="D303" s="657">
        <v>226415.61000000002</v>
      </c>
    </row>
    <row r="304" spans="1:4" ht="44.4" thickTop="1" thickBot="1">
      <c r="A304" s="200" t="s">
        <v>696</v>
      </c>
      <c r="B304" s="200" t="s">
        <v>92</v>
      </c>
      <c r="C304" s="205" t="s">
        <v>697</v>
      </c>
      <c r="D304" s="657">
        <v>305974.25</v>
      </c>
    </row>
    <row r="305" spans="1:4" ht="44.4" thickTop="1" thickBot="1">
      <c r="A305" s="200" t="s">
        <v>698</v>
      </c>
      <c r="B305" s="200" t="s">
        <v>92</v>
      </c>
      <c r="C305" s="205" t="s">
        <v>699</v>
      </c>
      <c r="D305" s="657">
        <v>249161.71</v>
      </c>
    </row>
    <row r="306" spans="1:4" ht="44.4" thickTop="1" thickBot="1">
      <c r="A306" s="200" t="s">
        <v>700</v>
      </c>
      <c r="B306" s="200" t="s">
        <v>233</v>
      </c>
      <c r="C306" s="205" t="s">
        <v>701</v>
      </c>
      <c r="D306" s="657">
        <v>365873.65</v>
      </c>
    </row>
    <row r="307" spans="1:4" ht="15.6" thickTop="1" thickBot="1">
      <c r="A307" s="200" t="s">
        <v>702</v>
      </c>
      <c r="B307" s="200" t="s">
        <v>92</v>
      </c>
      <c r="C307" s="205" t="s">
        <v>703</v>
      </c>
      <c r="D307" s="657">
        <v>158623.92000000001</v>
      </c>
    </row>
    <row r="308" spans="1:4" ht="15.6" thickTop="1" thickBot="1">
      <c r="A308" s="200" t="s">
        <v>674</v>
      </c>
      <c r="B308" s="200" t="s">
        <v>377</v>
      </c>
      <c r="C308" s="205" t="s">
        <v>675</v>
      </c>
      <c r="D308" s="657">
        <v>20251.009999999998</v>
      </c>
    </row>
    <row r="309" spans="1:4" ht="15.6" thickTop="1" thickBot="1">
      <c r="A309" s="200" t="s">
        <v>680</v>
      </c>
      <c r="B309" s="200" t="s">
        <v>377</v>
      </c>
      <c r="C309" s="205" t="s">
        <v>681</v>
      </c>
      <c r="D309" s="657">
        <v>5772.4800000000005</v>
      </c>
    </row>
    <row r="310" spans="1:4" ht="15.6" thickTop="1" thickBot="1">
      <c r="A310" s="200" t="s">
        <v>678</v>
      </c>
      <c r="B310" s="200" t="s">
        <v>377</v>
      </c>
      <c r="C310" s="205" t="s">
        <v>679</v>
      </c>
      <c r="D310" s="657">
        <v>13301.630000000001</v>
      </c>
    </row>
    <row r="311" spans="1:4" ht="15.6" thickTop="1" thickBot="1">
      <c r="A311" s="200" t="s">
        <v>676</v>
      </c>
      <c r="B311" s="200" t="s">
        <v>377</v>
      </c>
      <c r="C311" s="205" t="s">
        <v>677</v>
      </c>
      <c r="D311" s="657">
        <v>75297.09</v>
      </c>
    </row>
    <row r="312" spans="1:4" ht="15.6" thickTop="1" thickBot="1">
      <c r="A312" s="200" t="s">
        <v>682</v>
      </c>
      <c r="B312" s="200" t="s">
        <v>377</v>
      </c>
      <c r="C312" s="205" t="s">
        <v>683</v>
      </c>
      <c r="D312" s="657">
        <v>12334.53</v>
      </c>
    </row>
    <row r="313" spans="1:4" ht="15.6" thickTop="1" thickBot="1">
      <c r="A313" s="200" t="s">
        <v>704</v>
      </c>
      <c r="B313" s="200" t="s">
        <v>377</v>
      </c>
      <c r="C313" s="205" t="s">
        <v>705</v>
      </c>
      <c r="D313" s="657">
        <v>10745.95</v>
      </c>
    </row>
    <row r="314" spans="1:4" ht="15.6" thickTop="1" thickBot="1">
      <c r="A314" s="200" t="s">
        <v>706</v>
      </c>
      <c r="B314" s="200" t="s">
        <v>377</v>
      </c>
      <c r="C314" s="205" t="s">
        <v>707</v>
      </c>
      <c r="D314" s="657">
        <v>9151.94</v>
      </c>
    </row>
    <row r="315" spans="1:4" ht="44.4" thickTop="1" thickBot="1">
      <c r="A315" s="200" t="s">
        <v>712</v>
      </c>
      <c r="B315" s="200" t="s">
        <v>377</v>
      </c>
      <c r="C315" s="205" t="s">
        <v>713</v>
      </c>
      <c r="D315" s="657">
        <v>9034.5400000000009</v>
      </c>
    </row>
    <row r="316" spans="1:4" ht="30" thickTop="1" thickBot="1">
      <c r="A316" s="200" t="s">
        <v>708</v>
      </c>
      <c r="B316" s="200" t="s">
        <v>92</v>
      </c>
      <c r="C316" s="205" t="s">
        <v>709</v>
      </c>
      <c r="D316" s="657">
        <v>41672.03</v>
      </c>
    </row>
    <row r="317" spans="1:4" ht="15.6" thickTop="1" thickBot="1">
      <c r="A317" s="200" t="s">
        <v>710</v>
      </c>
      <c r="B317" s="200" t="s">
        <v>377</v>
      </c>
      <c r="C317" s="205" t="s">
        <v>711</v>
      </c>
      <c r="D317" s="657">
        <v>22094.449999999997</v>
      </c>
    </row>
    <row r="318" spans="1:4" ht="30" thickTop="1" thickBot="1">
      <c r="A318" s="200" t="s">
        <v>714</v>
      </c>
      <c r="B318" s="200" t="s">
        <v>637</v>
      </c>
      <c r="C318" s="205" t="s">
        <v>715</v>
      </c>
      <c r="D318" s="657">
        <v>59990.54</v>
      </c>
    </row>
    <row r="319" spans="1:4" ht="30" thickTop="1" thickBot="1">
      <c r="A319" s="200" t="s">
        <v>716</v>
      </c>
      <c r="B319" s="200" t="s">
        <v>92</v>
      </c>
      <c r="C319" s="205" t="s">
        <v>717</v>
      </c>
      <c r="D319" s="657">
        <v>11434.87</v>
      </c>
    </row>
    <row r="320" spans="1:4" ht="44.4" thickTop="1" thickBot="1">
      <c r="A320" s="200" t="s">
        <v>724</v>
      </c>
      <c r="B320" s="200" t="s">
        <v>92</v>
      </c>
      <c r="C320" s="205" t="s">
        <v>725</v>
      </c>
      <c r="D320" s="657">
        <v>101780.65</v>
      </c>
    </row>
    <row r="321" spans="1:4" ht="44.4" thickTop="1" thickBot="1">
      <c r="A321" s="200" t="s">
        <v>726</v>
      </c>
      <c r="B321" s="200" t="s">
        <v>92</v>
      </c>
      <c r="C321" s="205" t="s">
        <v>727</v>
      </c>
      <c r="D321" s="657">
        <v>170993.21</v>
      </c>
    </row>
    <row r="322" spans="1:4" ht="44.4" thickTop="1" thickBot="1">
      <c r="A322" s="200" t="s">
        <v>722</v>
      </c>
      <c r="B322" s="200" t="s">
        <v>92</v>
      </c>
      <c r="C322" s="205" t="s">
        <v>723</v>
      </c>
      <c r="D322" s="657">
        <v>153469.19</v>
      </c>
    </row>
    <row r="323" spans="1:4" ht="58.8" thickTop="1" thickBot="1">
      <c r="A323" s="200" t="s">
        <v>720</v>
      </c>
      <c r="B323" s="200" t="s">
        <v>92</v>
      </c>
      <c r="C323" s="205" t="s">
        <v>721</v>
      </c>
      <c r="D323" s="657">
        <v>181475.41</v>
      </c>
    </row>
    <row r="324" spans="1:4" ht="15.6" thickTop="1" thickBot="1">
      <c r="A324" s="200" t="s">
        <v>728</v>
      </c>
      <c r="B324" s="200" t="s">
        <v>92</v>
      </c>
      <c r="C324" s="205" t="s">
        <v>729</v>
      </c>
      <c r="D324" s="657">
        <v>276371.49</v>
      </c>
    </row>
    <row r="325" spans="1:4" ht="15.6" thickTop="1" thickBot="1">
      <c r="A325" s="200" t="s">
        <v>732</v>
      </c>
      <c r="B325" s="200" t="s">
        <v>92</v>
      </c>
      <c r="C325" s="205" t="s">
        <v>733</v>
      </c>
      <c r="D325" s="657">
        <v>17999.62</v>
      </c>
    </row>
    <row r="326" spans="1:4" ht="30" thickTop="1" thickBot="1">
      <c r="A326" s="200" t="s">
        <v>718</v>
      </c>
      <c r="B326" s="200" t="s">
        <v>92</v>
      </c>
      <c r="C326" s="205" t="s">
        <v>719</v>
      </c>
      <c r="D326" s="657">
        <v>22101.109999999997</v>
      </c>
    </row>
    <row r="327" spans="1:4" ht="30" thickTop="1" thickBot="1">
      <c r="A327" s="200" t="s">
        <v>730</v>
      </c>
      <c r="B327" s="200" t="s">
        <v>92</v>
      </c>
      <c r="C327" s="205" t="s">
        <v>731</v>
      </c>
      <c r="D327" s="657">
        <v>17874.8</v>
      </c>
    </row>
    <row r="328" spans="1:4" ht="30" thickTop="1" thickBot="1">
      <c r="A328" s="200" t="s">
        <v>734</v>
      </c>
      <c r="B328" s="200" t="s">
        <v>92</v>
      </c>
      <c r="C328" s="205" t="s">
        <v>735</v>
      </c>
      <c r="D328" s="657">
        <v>65505.94</v>
      </c>
    </row>
    <row r="329" spans="1:4" ht="15.6" thickTop="1" thickBot="1">
      <c r="A329" s="200" t="s">
        <v>736</v>
      </c>
      <c r="B329" s="200" t="s">
        <v>92</v>
      </c>
      <c r="C329" s="205" t="s">
        <v>737</v>
      </c>
      <c r="D329" s="657">
        <v>6503.5700000000006</v>
      </c>
    </row>
    <row r="330" spans="1:4" ht="30" thickTop="1" thickBot="1">
      <c r="A330" s="200" t="s">
        <v>738</v>
      </c>
      <c r="B330" s="200" t="s">
        <v>92</v>
      </c>
      <c r="C330" s="205" t="s">
        <v>739</v>
      </c>
      <c r="D330" s="657">
        <v>45058.86</v>
      </c>
    </row>
    <row r="331" spans="1:4" ht="30" thickTop="1" thickBot="1">
      <c r="A331" s="200" t="s">
        <v>740</v>
      </c>
      <c r="B331" s="200" t="s">
        <v>92</v>
      </c>
      <c r="C331" s="205" t="s">
        <v>741</v>
      </c>
      <c r="D331" s="657">
        <v>1950.21</v>
      </c>
    </row>
    <row r="332" spans="1:4" ht="15.6" thickTop="1" thickBot="1">
      <c r="A332" s="200" t="s">
        <v>743</v>
      </c>
      <c r="B332" s="200" t="s">
        <v>388</v>
      </c>
      <c r="C332" s="205" t="s">
        <v>744</v>
      </c>
      <c r="D332" s="657">
        <v>44625.23</v>
      </c>
    </row>
    <row r="333" spans="1:4" ht="30" thickTop="1" thickBot="1">
      <c r="A333" s="200" t="s">
        <v>742</v>
      </c>
      <c r="B333" s="200" t="s">
        <v>388</v>
      </c>
      <c r="C333" s="205" t="s">
        <v>2017</v>
      </c>
      <c r="D333" s="657">
        <v>15823.91</v>
      </c>
    </row>
    <row r="334" spans="1:4" ht="15.6" thickTop="1" thickBot="1">
      <c r="A334" s="200" t="s">
        <v>747</v>
      </c>
      <c r="B334" s="200" t="s">
        <v>92</v>
      </c>
      <c r="C334" s="205" t="s">
        <v>2018</v>
      </c>
      <c r="D334" s="657">
        <v>659.26</v>
      </c>
    </row>
    <row r="335" spans="1:4" ht="15.6" thickTop="1" thickBot="1">
      <c r="A335" s="200" t="s">
        <v>745</v>
      </c>
      <c r="B335" s="200" t="s">
        <v>92</v>
      </c>
      <c r="C335" s="205" t="s">
        <v>746</v>
      </c>
      <c r="D335" s="657">
        <v>4066.78</v>
      </c>
    </row>
    <row r="336" spans="1:4" ht="15.6" thickTop="1" thickBot="1">
      <c r="A336" s="200" t="s">
        <v>748</v>
      </c>
      <c r="B336" s="200" t="s">
        <v>377</v>
      </c>
      <c r="C336" s="205" t="s">
        <v>749</v>
      </c>
      <c r="D336" s="657">
        <v>5967.76</v>
      </c>
    </row>
    <row r="337" spans="1:4" ht="15.6" thickTop="1" thickBot="1">
      <c r="A337" s="200" t="s">
        <v>753</v>
      </c>
      <c r="B337" s="200" t="s">
        <v>92</v>
      </c>
      <c r="C337" s="205" t="s">
        <v>754</v>
      </c>
      <c r="D337" s="657">
        <v>244205.75</v>
      </c>
    </row>
    <row r="338" spans="1:4" ht="15.6" thickTop="1" thickBot="1">
      <c r="A338" s="200" t="s">
        <v>751</v>
      </c>
      <c r="B338" s="200" t="s">
        <v>92</v>
      </c>
      <c r="C338" s="205" t="s">
        <v>752</v>
      </c>
      <c r="D338" s="657">
        <v>46048.480000000003</v>
      </c>
    </row>
    <row r="339" spans="1:4" ht="30" thickTop="1" thickBot="1">
      <c r="A339" s="200" t="s">
        <v>750</v>
      </c>
      <c r="B339" s="200" t="s">
        <v>144</v>
      </c>
      <c r="C339" s="205" t="s">
        <v>2019</v>
      </c>
      <c r="D339" s="657">
        <v>79622.509999999995</v>
      </c>
    </row>
    <row r="340" spans="1:4" ht="30" thickTop="1" thickBot="1">
      <c r="A340" s="200" t="s">
        <v>686</v>
      </c>
      <c r="B340" s="200" t="s">
        <v>92</v>
      </c>
      <c r="C340" s="205" t="s">
        <v>2015</v>
      </c>
      <c r="D340" s="657">
        <v>1463412.38</v>
      </c>
    </row>
    <row r="341" spans="1:4" ht="30" thickTop="1" thickBot="1">
      <c r="A341" s="200" t="s">
        <v>755</v>
      </c>
      <c r="B341" s="200" t="s">
        <v>92</v>
      </c>
      <c r="C341" s="205" t="s">
        <v>756</v>
      </c>
      <c r="D341" s="657">
        <v>1455227.57</v>
      </c>
    </row>
    <row r="342" spans="1:4" ht="30" thickTop="1" thickBot="1">
      <c r="A342" s="200" t="s">
        <v>687</v>
      </c>
      <c r="B342" s="200" t="s">
        <v>92</v>
      </c>
      <c r="C342" s="205" t="s">
        <v>2016</v>
      </c>
      <c r="D342" s="657">
        <v>916944.16</v>
      </c>
    </row>
    <row r="343" spans="1:4" ht="30" thickTop="1" thickBot="1">
      <c r="A343" s="200" t="s">
        <v>757</v>
      </c>
      <c r="B343" s="200" t="s">
        <v>92</v>
      </c>
      <c r="C343" s="205" t="s">
        <v>758</v>
      </c>
      <c r="D343" s="657">
        <v>891455.22</v>
      </c>
    </row>
    <row r="344" spans="1:4" ht="30" thickTop="1" thickBot="1">
      <c r="A344" s="200" t="s">
        <v>802</v>
      </c>
      <c r="B344" s="200" t="s">
        <v>388</v>
      </c>
      <c r="C344" s="205" t="s">
        <v>803</v>
      </c>
      <c r="D344" s="657">
        <v>67164.26999999999</v>
      </c>
    </row>
    <row r="345" spans="1:4" ht="30" thickTop="1" thickBot="1">
      <c r="A345" s="200" t="s">
        <v>759</v>
      </c>
      <c r="B345" s="200" t="s">
        <v>377</v>
      </c>
      <c r="C345" s="205" t="s">
        <v>760</v>
      </c>
      <c r="D345" s="657">
        <v>70738.41</v>
      </c>
    </row>
    <row r="346" spans="1:4" ht="30" thickTop="1" thickBot="1">
      <c r="A346" s="200" t="s">
        <v>761</v>
      </c>
      <c r="B346" s="200" t="s">
        <v>144</v>
      </c>
      <c r="C346" s="205" t="s">
        <v>762</v>
      </c>
      <c r="D346" s="657">
        <v>45413.03</v>
      </c>
    </row>
    <row r="347" spans="1:4" ht="30" thickTop="1" thickBot="1">
      <c r="A347" s="200" t="s">
        <v>768</v>
      </c>
      <c r="B347" s="200" t="s">
        <v>92</v>
      </c>
      <c r="C347" s="205" t="s">
        <v>2023</v>
      </c>
      <c r="D347" s="657">
        <v>85480.72</v>
      </c>
    </row>
    <row r="348" spans="1:4" ht="15.6" thickTop="1" thickBot="1">
      <c r="A348" s="200" t="s">
        <v>773</v>
      </c>
      <c r="B348" s="200" t="s">
        <v>144</v>
      </c>
      <c r="C348" s="205" t="s">
        <v>2024</v>
      </c>
      <c r="D348" s="657">
        <v>13138.33</v>
      </c>
    </row>
    <row r="349" spans="1:4" ht="30" thickTop="1" thickBot="1">
      <c r="A349" s="200" t="s">
        <v>763</v>
      </c>
      <c r="B349" s="200" t="s">
        <v>144</v>
      </c>
      <c r="C349" s="205" t="s">
        <v>764</v>
      </c>
      <c r="D349" s="657">
        <v>39182.39</v>
      </c>
    </row>
    <row r="350" spans="1:4" ht="30" thickTop="1" thickBot="1">
      <c r="A350" s="200" t="s">
        <v>765</v>
      </c>
      <c r="B350" s="200" t="s">
        <v>144</v>
      </c>
      <c r="C350" s="205" t="s">
        <v>2020</v>
      </c>
      <c r="D350" s="657">
        <v>20632.62</v>
      </c>
    </row>
    <row r="351" spans="1:4" ht="15.6" thickTop="1" thickBot="1">
      <c r="A351" s="200" t="s">
        <v>801</v>
      </c>
      <c r="B351" s="200" t="s">
        <v>144</v>
      </c>
      <c r="C351" s="205" t="s">
        <v>2026</v>
      </c>
      <c r="D351" s="657">
        <v>133001.67000000001</v>
      </c>
    </row>
    <row r="352" spans="1:4" ht="15.6" thickTop="1" thickBot="1">
      <c r="A352" s="200" t="s">
        <v>769</v>
      </c>
      <c r="B352" s="200" t="s">
        <v>144</v>
      </c>
      <c r="C352" s="205" t="s">
        <v>770</v>
      </c>
      <c r="D352" s="657">
        <v>386901.95</v>
      </c>
    </row>
    <row r="353" spans="1:4" ht="15.6" thickTop="1" thickBot="1">
      <c r="A353" s="200" t="s">
        <v>771</v>
      </c>
      <c r="B353" s="200" t="s">
        <v>144</v>
      </c>
      <c r="C353" s="205" t="s">
        <v>772</v>
      </c>
      <c r="D353" s="657">
        <v>1008252.13</v>
      </c>
    </row>
    <row r="354" spans="1:4" ht="30" thickTop="1" thickBot="1">
      <c r="A354" s="200" t="s">
        <v>767</v>
      </c>
      <c r="B354" s="200" t="s">
        <v>144</v>
      </c>
      <c r="C354" s="205" t="s">
        <v>2022</v>
      </c>
      <c r="D354" s="657">
        <v>5704.56</v>
      </c>
    </row>
    <row r="355" spans="1:4" ht="15.6" thickTop="1" thickBot="1">
      <c r="A355" s="200" t="s">
        <v>766</v>
      </c>
      <c r="B355" s="200" t="s">
        <v>144</v>
      </c>
      <c r="C355" s="205" t="s">
        <v>2021</v>
      </c>
      <c r="D355" s="657">
        <v>6454.25</v>
      </c>
    </row>
    <row r="356" spans="1:4" ht="15.6" thickTop="1" thickBot="1">
      <c r="A356" s="200" t="s">
        <v>778</v>
      </c>
      <c r="B356" s="200" t="s">
        <v>144</v>
      </c>
      <c r="C356" s="205" t="s">
        <v>779</v>
      </c>
      <c r="D356" s="657">
        <v>35128.560000000005</v>
      </c>
    </row>
    <row r="357" spans="1:4" ht="30" thickTop="1" thickBot="1">
      <c r="A357" s="200" t="s">
        <v>774</v>
      </c>
      <c r="B357" s="200" t="s">
        <v>144</v>
      </c>
      <c r="C357" s="205" t="s">
        <v>775</v>
      </c>
      <c r="D357" s="657">
        <v>390639.33</v>
      </c>
    </row>
    <row r="358" spans="1:4" ht="30" thickTop="1" thickBot="1">
      <c r="A358" s="200" t="s">
        <v>776</v>
      </c>
      <c r="B358" s="200" t="s">
        <v>144</v>
      </c>
      <c r="C358" s="205" t="s">
        <v>777</v>
      </c>
      <c r="D358" s="657">
        <v>393590.9</v>
      </c>
    </row>
    <row r="359" spans="1:4" ht="15.6" thickTop="1" thickBot="1">
      <c r="A359" s="200" t="s">
        <v>780</v>
      </c>
      <c r="B359" s="200" t="s">
        <v>144</v>
      </c>
      <c r="C359" s="205" t="s">
        <v>781</v>
      </c>
      <c r="D359" s="657">
        <v>140111.81</v>
      </c>
    </row>
    <row r="360" spans="1:4" ht="15.6" thickTop="1" thickBot="1">
      <c r="A360" s="200" t="s">
        <v>782</v>
      </c>
      <c r="B360" s="200" t="s">
        <v>144</v>
      </c>
      <c r="C360" s="205" t="s">
        <v>783</v>
      </c>
      <c r="D360" s="657">
        <v>175375.67</v>
      </c>
    </row>
    <row r="361" spans="1:4" ht="15.6" thickTop="1" thickBot="1">
      <c r="A361" s="200" t="s">
        <v>784</v>
      </c>
      <c r="B361" s="200" t="s">
        <v>144</v>
      </c>
      <c r="C361" s="205" t="s">
        <v>785</v>
      </c>
      <c r="D361" s="657">
        <v>170423.55000000002</v>
      </c>
    </row>
    <row r="362" spans="1:4" ht="15.6" thickTop="1" thickBot="1">
      <c r="A362" s="200" t="s">
        <v>786</v>
      </c>
      <c r="B362" s="200" t="s">
        <v>144</v>
      </c>
      <c r="C362" s="205" t="s">
        <v>787</v>
      </c>
      <c r="D362" s="657">
        <v>207224.96000000002</v>
      </c>
    </row>
    <row r="363" spans="1:4" ht="30" thickTop="1" thickBot="1">
      <c r="A363" s="200" t="s">
        <v>788</v>
      </c>
      <c r="B363" s="200" t="s">
        <v>144</v>
      </c>
      <c r="C363" s="205" t="s">
        <v>789</v>
      </c>
      <c r="D363" s="657">
        <v>176063.07</v>
      </c>
    </row>
    <row r="364" spans="1:4" ht="30" thickTop="1" thickBot="1">
      <c r="A364" s="200" t="s">
        <v>804</v>
      </c>
      <c r="B364" s="200" t="s">
        <v>144</v>
      </c>
      <c r="C364" s="205" t="s">
        <v>805</v>
      </c>
      <c r="D364" s="657">
        <v>136423.20000000001</v>
      </c>
    </row>
    <row r="365" spans="1:4" ht="15.6" thickTop="1" thickBot="1">
      <c r="A365" s="200" t="s">
        <v>790</v>
      </c>
      <c r="B365" s="200" t="s">
        <v>144</v>
      </c>
      <c r="C365" s="205" t="s">
        <v>791</v>
      </c>
      <c r="D365" s="657">
        <v>57381.19</v>
      </c>
    </row>
    <row r="366" spans="1:4" ht="15.6" thickTop="1" thickBot="1">
      <c r="A366" s="200" t="s">
        <v>792</v>
      </c>
      <c r="B366" s="200" t="s">
        <v>144</v>
      </c>
      <c r="C366" s="205" t="s">
        <v>2025</v>
      </c>
      <c r="D366" s="657">
        <v>59111.35</v>
      </c>
    </row>
    <row r="367" spans="1:4" ht="30" thickTop="1" thickBot="1">
      <c r="A367" s="200" t="s">
        <v>793</v>
      </c>
      <c r="B367" s="200" t="s">
        <v>92</v>
      </c>
      <c r="C367" s="205" t="s">
        <v>794</v>
      </c>
      <c r="D367" s="657">
        <v>43314.720000000001</v>
      </c>
    </row>
    <row r="368" spans="1:4" ht="15.6" thickTop="1" thickBot="1">
      <c r="A368" s="200" t="s">
        <v>797</v>
      </c>
      <c r="B368" s="200" t="s">
        <v>92</v>
      </c>
      <c r="C368" s="205" t="s">
        <v>798</v>
      </c>
      <c r="D368" s="657">
        <v>3081.7</v>
      </c>
    </row>
    <row r="369" spans="1:4" ht="30" thickTop="1" thickBot="1">
      <c r="A369" s="200" t="s">
        <v>795</v>
      </c>
      <c r="B369" s="200" t="s">
        <v>92</v>
      </c>
      <c r="C369" s="205" t="s">
        <v>796</v>
      </c>
      <c r="D369" s="657">
        <v>1537.67</v>
      </c>
    </row>
    <row r="370" spans="1:4" ht="15.6" thickTop="1" thickBot="1">
      <c r="A370" s="200" t="s">
        <v>799</v>
      </c>
      <c r="B370" s="200" t="s">
        <v>92</v>
      </c>
      <c r="C370" s="205" t="s">
        <v>800</v>
      </c>
      <c r="D370" s="657">
        <v>38896.01</v>
      </c>
    </row>
    <row r="371" spans="1:4" ht="15.6" thickTop="1" thickBot="1">
      <c r="A371" s="200" t="s">
        <v>808</v>
      </c>
      <c r="B371" s="200" t="s">
        <v>92</v>
      </c>
      <c r="C371" s="205" t="s">
        <v>2027</v>
      </c>
      <c r="D371" s="657">
        <v>34496.270000000004</v>
      </c>
    </row>
    <row r="372" spans="1:4" ht="15.6" thickTop="1" thickBot="1">
      <c r="A372" s="200" t="s">
        <v>806</v>
      </c>
      <c r="B372" s="200" t="s">
        <v>377</v>
      </c>
      <c r="C372" s="205" t="s">
        <v>807</v>
      </c>
      <c r="D372" s="657">
        <v>4386.92</v>
      </c>
    </row>
    <row r="373" spans="1:4" ht="15.6" thickTop="1" thickBot="1">
      <c r="A373" s="200"/>
      <c r="B373" s="200"/>
      <c r="C373" s="205"/>
      <c r="D373" s="657"/>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101" activePane="bottomRight" state="frozen"/>
      <selection activeCell="D20" sqref="D20"/>
      <selection pane="topRight" activeCell="D20" sqref="D20"/>
      <selection pane="bottomLeft" activeCell="D20" sqref="D20"/>
      <selection pane="bottomRight" activeCell="E53" sqref="E53"/>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4" t="s">
        <v>1934</v>
      </c>
      <c r="B1" s="685"/>
      <c r="C1" s="685"/>
      <c r="D1" s="686"/>
    </row>
    <row r="2" spans="1:5" ht="15.6" thickTop="1" thickBot="1">
      <c r="A2" s="683" t="s">
        <v>1493</v>
      </c>
      <c r="B2" s="683"/>
      <c r="C2" s="683"/>
      <c r="D2" s="683"/>
    </row>
    <row r="3" spans="1:5" ht="15.6" thickTop="1" thickBot="1">
      <c r="A3" s="687"/>
      <c r="B3" s="687"/>
      <c r="C3" s="687"/>
      <c r="D3" s="687"/>
    </row>
    <row r="4" spans="1:5" ht="15.6" thickTop="1" thickBot="1">
      <c r="A4" s="688"/>
      <c r="B4" s="688"/>
      <c r="C4" s="688"/>
      <c r="D4" s="688"/>
    </row>
    <row r="5" spans="1:5" ht="30" customHeight="1" thickTop="1" thickBot="1">
      <c r="A5" s="207"/>
      <c r="B5" s="106"/>
      <c r="C5" s="107"/>
      <c r="D5" s="195"/>
    </row>
    <row r="6" spans="1:5" ht="30" customHeight="1" thickTop="1" thickBot="1">
      <c r="A6" s="208" t="s">
        <v>1350</v>
      </c>
      <c r="B6" s="106" t="s">
        <v>339</v>
      </c>
      <c r="C6" s="108" t="s">
        <v>2132</v>
      </c>
      <c r="D6" s="658">
        <v>1232.03</v>
      </c>
    </row>
    <row r="7" spans="1:5" ht="30" customHeight="1" thickTop="1" thickBot="1">
      <c r="A7" s="208" t="s">
        <v>1436</v>
      </c>
      <c r="B7" s="106" t="s">
        <v>339</v>
      </c>
      <c r="C7" s="108" t="s">
        <v>2131</v>
      </c>
      <c r="D7" s="658">
        <v>1229.21</v>
      </c>
      <c r="E7" s="109"/>
    </row>
    <row r="8" spans="1:5" ht="30" customHeight="1" thickTop="1" thickBot="1">
      <c r="A8" s="208" t="s">
        <v>1448</v>
      </c>
      <c r="B8" s="106" t="s">
        <v>339</v>
      </c>
      <c r="C8" s="108" t="s">
        <v>2133</v>
      </c>
      <c r="D8" s="658">
        <v>1229.32</v>
      </c>
    </row>
    <row r="9" spans="1:5" ht="30" customHeight="1" thickTop="1" thickBot="1">
      <c r="A9" s="208" t="s">
        <v>1309</v>
      </c>
      <c r="B9" s="106" t="s">
        <v>1307</v>
      </c>
      <c r="C9" s="108" t="s">
        <v>1310</v>
      </c>
      <c r="D9" s="658">
        <v>1229.21</v>
      </c>
    </row>
    <row r="10" spans="1:5" ht="30" customHeight="1" thickTop="1" thickBot="1">
      <c r="A10" s="208" t="s">
        <v>1472</v>
      </c>
      <c r="B10" s="106" t="s">
        <v>339</v>
      </c>
      <c r="C10" s="108" t="s">
        <v>1473</v>
      </c>
      <c r="D10" s="658">
        <v>1229.21</v>
      </c>
    </row>
    <row r="11" spans="1:5" ht="30" customHeight="1" thickTop="1" thickBot="1">
      <c r="A11" s="208" t="s">
        <v>1413</v>
      </c>
      <c r="B11" s="106" t="s">
        <v>339</v>
      </c>
      <c r="C11" s="108" t="s">
        <v>1414</v>
      </c>
      <c r="D11" s="658">
        <v>1229.21</v>
      </c>
    </row>
    <row r="12" spans="1:5" ht="30" customHeight="1" thickTop="1" thickBot="1">
      <c r="A12" s="208" t="s">
        <v>1415</v>
      </c>
      <c r="B12" s="106" t="s">
        <v>339</v>
      </c>
      <c r="C12" s="108" t="s">
        <v>1416</v>
      </c>
      <c r="D12" s="658">
        <v>1229.21</v>
      </c>
    </row>
    <row r="13" spans="1:5" ht="30" customHeight="1" thickTop="1" thickBot="1">
      <c r="A13" s="208" t="s">
        <v>1417</v>
      </c>
      <c r="B13" s="106" t="s">
        <v>339</v>
      </c>
      <c r="C13" s="108" t="s">
        <v>1418</v>
      </c>
      <c r="D13" s="658">
        <v>1229.21</v>
      </c>
    </row>
    <row r="14" spans="1:5" ht="30" customHeight="1" thickTop="1" thickBot="1">
      <c r="A14" s="208" t="s">
        <v>1419</v>
      </c>
      <c r="B14" s="106" t="s">
        <v>339</v>
      </c>
      <c r="C14" s="108" t="s">
        <v>1420</v>
      </c>
      <c r="D14" s="658">
        <v>1229.21</v>
      </c>
    </row>
    <row r="15" spans="1:5" ht="30" customHeight="1" thickTop="1" thickBot="1">
      <c r="A15" s="208" t="s">
        <v>1401</v>
      </c>
      <c r="B15" s="106" t="s">
        <v>339</v>
      </c>
      <c r="C15" s="108" t="s">
        <v>1944</v>
      </c>
      <c r="D15" s="658">
        <v>1229.21</v>
      </c>
    </row>
    <row r="16" spans="1:5" ht="30" customHeight="1" thickTop="1" thickBot="1">
      <c r="A16" s="208" t="s">
        <v>1311</v>
      </c>
      <c r="B16" s="106" t="s">
        <v>339</v>
      </c>
      <c r="C16" s="108" t="s">
        <v>1312</v>
      </c>
      <c r="D16" s="658">
        <v>1229.21</v>
      </c>
    </row>
    <row r="17" spans="1:4" ht="30" customHeight="1" thickTop="1" thickBot="1">
      <c r="A17" s="208" t="s">
        <v>1313</v>
      </c>
      <c r="B17" s="106" t="s">
        <v>339</v>
      </c>
      <c r="C17" s="108" t="s">
        <v>1314</v>
      </c>
      <c r="D17" s="658">
        <v>1229.21</v>
      </c>
    </row>
    <row r="18" spans="1:4" ht="30" customHeight="1" thickTop="1" thickBot="1">
      <c r="A18" s="208" t="s">
        <v>1315</v>
      </c>
      <c r="B18" s="106" t="s">
        <v>339</v>
      </c>
      <c r="C18" s="108" t="s">
        <v>1316</v>
      </c>
      <c r="D18" s="658">
        <v>1229.21</v>
      </c>
    </row>
    <row r="19" spans="1:4" ht="30" customHeight="1" thickTop="1" thickBot="1">
      <c r="A19" s="208" t="s">
        <v>1319</v>
      </c>
      <c r="B19" s="106" t="s">
        <v>339</v>
      </c>
      <c r="C19" s="108" t="s">
        <v>1320</v>
      </c>
      <c r="D19" s="658">
        <v>1229.21</v>
      </c>
    </row>
    <row r="20" spans="1:4" ht="30" customHeight="1" thickTop="1" thickBot="1">
      <c r="A20" s="208" t="s">
        <v>1491</v>
      </c>
      <c r="B20" s="106" t="s">
        <v>339</v>
      </c>
      <c r="C20" s="108" t="s">
        <v>1953</v>
      </c>
      <c r="D20" s="658">
        <v>1229.21</v>
      </c>
    </row>
    <row r="21" spans="1:4" ht="30" customHeight="1" thickTop="1" thickBot="1">
      <c r="A21" s="208" t="s">
        <v>1323</v>
      </c>
      <c r="B21" s="106" t="s">
        <v>339</v>
      </c>
      <c r="C21" s="108" t="s">
        <v>1324</v>
      </c>
      <c r="D21" s="658">
        <v>1229.21</v>
      </c>
    </row>
    <row r="22" spans="1:4" ht="30" customHeight="1" thickTop="1" thickBot="1">
      <c r="A22" s="208" t="s">
        <v>1474</v>
      </c>
      <c r="B22" s="106" t="s">
        <v>339</v>
      </c>
      <c r="C22" s="108" t="s">
        <v>1475</v>
      </c>
      <c r="D22" s="658">
        <v>1229.21</v>
      </c>
    </row>
    <row r="23" spans="1:4" ht="30" customHeight="1" thickTop="1" thickBot="1">
      <c r="A23" s="208" t="s">
        <v>1331</v>
      </c>
      <c r="B23" s="106" t="s">
        <v>339</v>
      </c>
      <c r="C23" s="108" t="s">
        <v>1332</v>
      </c>
      <c r="D23" s="658">
        <v>1232.03</v>
      </c>
    </row>
    <row r="24" spans="1:4" ht="30" customHeight="1" thickTop="1" thickBot="1">
      <c r="A24" s="208" t="s">
        <v>1353</v>
      </c>
      <c r="B24" s="106" t="s">
        <v>339</v>
      </c>
      <c r="C24" s="108" t="s">
        <v>1354</v>
      </c>
      <c r="D24" s="658">
        <v>1232.03</v>
      </c>
    </row>
    <row r="25" spans="1:4" ht="30" customHeight="1" thickTop="1" thickBot="1">
      <c r="A25" s="208" t="s">
        <v>1325</v>
      </c>
      <c r="B25" s="106" t="s">
        <v>339</v>
      </c>
      <c r="C25" s="108" t="s">
        <v>1326</v>
      </c>
      <c r="D25" s="658">
        <v>1232.03</v>
      </c>
    </row>
    <row r="26" spans="1:4" ht="30" customHeight="1" thickTop="1" thickBot="1">
      <c r="A26" s="208" t="s">
        <v>1330</v>
      </c>
      <c r="B26" s="106" t="s">
        <v>339</v>
      </c>
      <c r="C26" s="108" t="s">
        <v>1326</v>
      </c>
      <c r="D26" s="658">
        <v>1232.03</v>
      </c>
    </row>
    <row r="27" spans="1:4" ht="30" customHeight="1" thickTop="1" thickBot="1">
      <c r="A27" s="208" t="s">
        <v>1387</v>
      </c>
      <c r="B27" s="106" t="s">
        <v>339</v>
      </c>
      <c r="C27" s="108" t="s">
        <v>1388</v>
      </c>
      <c r="D27" s="658">
        <v>1232.03</v>
      </c>
    </row>
    <row r="28" spans="1:4" ht="30" customHeight="1" thickTop="1" thickBot="1">
      <c r="A28" s="208" t="s">
        <v>1333</v>
      </c>
      <c r="B28" s="106" t="s">
        <v>339</v>
      </c>
      <c r="C28" s="108" t="s">
        <v>1334</v>
      </c>
      <c r="D28" s="658">
        <v>1232.03</v>
      </c>
    </row>
    <row r="29" spans="1:4" ht="30" customHeight="1" thickTop="1" thickBot="1">
      <c r="A29" s="208" t="s">
        <v>1338</v>
      </c>
      <c r="B29" s="106" t="s">
        <v>339</v>
      </c>
      <c r="C29" s="108" t="s">
        <v>1339</v>
      </c>
      <c r="D29" s="658">
        <v>1232.03</v>
      </c>
    </row>
    <row r="30" spans="1:4" ht="30" customHeight="1" thickTop="1" thickBot="1">
      <c r="A30" s="208" t="s">
        <v>1336</v>
      </c>
      <c r="B30" s="106" t="s">
        <v>339</v>
      </c>
      <c r="C30" s="108" t="s">
        <v>1337</v>
      </c>
      <c r="D30" s="658">
        <v>1232.03</v>
      </c>
    </row>
    <row r="31" spans="1:4" ht="30" customHeight="1" thickTop="1" thickBot="1">
      <c r="A31" s="208" t="s">
        <v>1351</v>
      </c>
      <c r="B31" s="106" t="s">
        <v>339</v>
      </c>
      <c r="C31" s="108" t="s">
        <v>1352</v>
      </c>
      <c r="D31" s="658">
        <v>1232.03</v>
      </c>
    </row>
    <row r="32" spans="1:4" ht="30" customHeight="1" thickTop="1" thickBot="1">
      <c r="A32" s="208" t="s">
        <v>1340</v>
      </c>
      <c r="B32" s="106" t="s">
        <v>339</v>
      </c>
      <c r="C32" s="108" t="s">
        <v>1341</v>
      </c>
      <c r="D32" s="658">
        <v>1232.03</v>
      </c>
    </row>
    <row r="33" spans="1:4" ht="30" customHeight="1" thickTop="1" thickBot="1">
      <c r="A33" s="208" t="s">
        <v>1356</v>
      </c>
      <c r="B33" s="106" t="s">
        <v>339</v>
      </c>
      <c r="C33" s="108" t="s">
        <v>1341</v>
      </c>
      <c r="D33" s="658">
        <v>1232.03</v>
      </c>
    </row>
    <row r="34" spans="1:4" ht="30" customHeight="1" thickTop="1" thickBot="1">
      <c r="A34" s="208" t="s">
        <v>1357</v>
      </c>
      <c r="B34" s="106" t="s">
        <v>339</v>
      </c>
      <c r="C34" s="108" t="s">
        <v>1358</v>
      </c>
      <c r="D34" s="658">
        <v>1232.03</v>
      </c>
    </row>
    <row r="35" spans="1:4" ht="30" customHeight="1" thickTop="1" thickBot="1">
      <c r="A35" s="208" t="s">
        <v>1407</v>
      </c>
      <c r="B35" s="106" t="s">
        <v>339</v>
      </c>
      <c r="C35" s="108" t="s">
        <v>1948</v>
      </c>
      <c r="D35" s="658">
        <v>1232.03</v>
      </c>
    </row>
    <row r="36" spans="1:4" ht="30" customHeight="1" thickTop="1" thickBot="1">
      <c r="A36" s="208" t="s">
        <v>1488</v>
      </c>
      <c r="B36" s="106" t="s">
        <v>339</v>
      </c>
      <c r="C36" s="108" t="s">
        <v>1489</v>
      </c>
      <c r="D36" s="658">
        <v>1232.03</v>
      </c>
    </row>
    <row r="37" spans="1:4" ht="30" customHeight="1" thickTop="1" thickBot="1">
      <c r="A37" s="208" t="s">
        <v>1469</v>
      </c>
      <c r="B37" s="106" t="s">
        <v>339</v>
      </c>
      <c r="C37" s="108" t="s">
        <v>1470</v>
      </c>
      <c r="D37" s="658">
        <v>1232.03</v>
      </c>
    </row>
    <row r="38" spans="1:4" ht="30" customHeight="1" thickTop="1" thickBot="1">
      <c r="A38" s="208" t="s">
        <v>1348</v>
      </c>
      <c r="B38" s="106" t="s">
        <v>339</v>
      </c>
      <c r="C38" s="108" t="s">
        <v>1349</v>
      </c>
      <c r="D38" s="658">
        <v>1232.03</v>
      </c>
    </row>
    <row r="39" spans="1:4" ht="30" customHeight="1" thickTop="1" thickBot="1">
      <c r="A39" s="208" t="s">
        <v>1305</v>
      </c>
      <c r="B39" s="106" t="s">
        <v>1307</v>
      </c>
      <c r="C39" s="108" t="s">
        <v>1364</v>
      </c>
      <c r="D39" s="658">
        <v>1232.03</v>
      </c>
    </row>
    <row r="40" spans="1:4" ht="30" customHeight="1" thickTop="1" thickBot="1">
      <c r="A40" s="208" t="s">
        <v>1345</v>
      </c>
      <c r="B40" s="106" t="s">
        <v>339</v>
      </c>
      <c r="C40" s="108" t="s">
        <v>1346</v>
      </c>
      <c r="D40" s="658">
        <v>1232.03</v>
      </c>
    </row>
    <row r="41" spans="1:4" ht="30" customHeight="1" thickTop="1" thickBot="1">
      <c r="A41" s="208" t="s">
        <v>1343</v>
      </c>
      <c r="B41" s="106" t="s">
        <v>339</v>
      </c>
      <c r="C41" s="108" t="s">
        <v>1344</v>
      </c>
      <c r="D41" s="658">
        <v>1232.03</v>
      </c>
    </row>
    <row r="42" spans="1:4" ht="30" customHeight="1" thickTop="1" thickBot="1">
      <c r="A42" s="208" t="s">
        <v>1476</v>
      </c>
      <c r="B42" s="106" t="s">
        <v>339</v>
      </c>
      <c r="C42" s="108" t="s">
        <v>1344</v>
      </c>
      <c r="D42" s="658">
        <v>1232.03</v>
      </c>
    </row>
    <row r="43" spans="1:4" ht="30" customHeight="1" thickTop="1" thickBot="1">
      <c r="A43" s="208" t="s">
        <v>1317</v>
      </c>
      <c r="B43" s="106" t="s">
        <v>339</v>
      </c>
      <c r="C43" s="108" t="s">
        <v>1318</v>
      </c>
      <c r="D43" s="658">
        <v>1232.03</v>
      </c>
    </row>
    <row r="44" spans="1:4" ht="30" customHeight="1" thickTop="1" thickBot="1">
      <c r="A44" s="208" t="s">
        <v>1471</v>
      </c>
      <c r="B44" s="106" t="s">
        <v>339</v>
      </c>
      <c r="C44" s="108" t="s">
        <v>1318</v>
      </c>
      <c r="D44" s="658">
        <v>1232.03</v>
      </c>
    </row>
    <row r="45" spans="1:4" ht="30" customHeight="1" thickTop="1" thickBot="1">
      <c r="A45" s="208" t="s">
        <v>1362</v>
      </c>
      <c r="B45" s="106" t="s">
        <v>339</v>
      </c>
      <c r="C45" s="108" t="s">
        <v>1363</v>
      </c>
      <c r="D45" s="658">
        <v>1232.03</v>
      </c>
    </row>
    <row r="46" spans="1:4" ht="30" customHeight="1" thickTop="1" thickBot="1">
      <c r="A46" s="208" t="s">
        <v>1371</v>
      </c>
      <c r="B46" s="106" t="s">
        <v>339</v>
      </c>
      <c r="C46" s="108" t="s">
        <v>1372</v>
      </c>
      <c r="D46" s="658">
        <v>1232.03</v>
      </c>
    </row>
    <row r="47" spans="1:4" ht="30" customHeight="1" thickTop="1" thickBot="1">
      <c r="A47" s="208" t="s">
        <v>1375</v>
      </c>
      <c r="B47" s="106" t="s">
        <v>339</v>
      </c>
      <c r="C47" s="108" t="s">
        <v>1376</v>
      </c>
      <c r="D47" s="658">
        <v>1232.03</v>
      </c>
    </row>
    <row r="48" spans="1:4" ht="30" customHeight="1" thickTop="1" thickBot="1">
      <c r="A48" s="208" t="s">
        <v>1367</v>
      </c>
      <c r="B48" s="106" t="s">
        <v>1307</v>
      </c>
      <c r="C48" s="108" t="s">
        <v>1368</v>
      </c>
      <c r="D48" s="658">
        <v>1232.03</v>
      </c>
    </row>
    <row r="49" spans="1:4" ht="30" customHeight="1" thickTop="1" thickBot="1">
      <c r="A49" s="208" t="s">
        <v>1365</v>
      </c>
      <c r="B49" s="106" t="s">
        <v>339</v>
      </c>
      <c r="C49" s="108" t="s">
        <v>1366</v>
      </c>
      <c r="D49" s="658">
        <v>1232.03</v>
      </c>
    </row>
    <row r="50" spans="1:4" ht="30" customHeight="1" thickTop="1" thickBot="1">
      <c r="A50" s="208" t="s">
        <v>1369</v>
      </c>
      <c r="B50" s="106" t="s">
        <v>339</v>
      </c>
      <c r="C50" s="108" t="s">
        <v>1370</v>
      </c>
      <c r="D50" s="658">
        <v>1232.03</v>
      </c>
    </row>
    <row r="51" spans="1:4" ht="30" customHeight="1" thickTop="1" thickBot="1">
      <c r="A51" s="208" t="s">
        <v>1398</v>
      </c>
      <c r="B51" s="106" t="s">
        <v>1390</v>
      </c>
      <c r="C51" s="108" t="s">
        <v>1399</v>
      </c>
      <c r="D51" s="658">
        <v>1232.03</v>
      </c>
    </row>
    <row r="52" spans="1:4" ht="30" customHeight="1" thickTop="1" thickBot="1">
      <c r="A52" s="208" t="s">
        <v>1400</v>
      </c>
      <c r="B52" s="106" t="s">
        <v>1390</v>
      </c>
      <c r="C52" s="108" t="s">
        <v>1399</v>
      </c>
      <c r="D52" s="658">
        <v>1232.03</v>
      </c>
    </row>
    <row r="53" spans="1:4" ht="30" customHeight="1" thickTop="1" thickBot="1">
      <c r="A53" s="208" t="s">
        <v>1373</v>
      </c>
      <c r="B53" s="106" t="s">
        <v>339</v>
      </c>
      <c r="C53" s="108" t="s">
        <v>1374</v>
      </c>
      <c r="D53" s="658">
        <v>1232.03</v>
      </c>
    </row>
    <row r="54" spans="1:4" ht="30" customHeight="1" thickTop="1" thickBot="1">
      <c r="A54" s="208" t="s">
        <v>1377</v>
      </c>
      <c r="B54" s="106" t="s">
        <v>339</v>
      </c>
      <c r="C54" s="108" t="s">
        <v>1378</v>
      </c>
      <c r="D54" s="658">
        <v>1232.03</v>
      </c>
    </row>
    <row r="55" spans="1:4" ht="30" customHeight="1" thickTop="1" thickBot="1">
      <c r="A55" s="208" t="s">
        <v>1462</v>
      </c>
      <c r="B55" s="106" t="s">
        <v>339</v>
      </c>
      <c r="C55" s="108" t="s">
        <v>2135</v>
      </c>
      <c r="D55" s="658">
        <v>1229.21</v>
      </c>
    </row>
    <row r="56" spans="1:4" ht="30" customHeight="1" thickTop="1" thickBot="1">
      <c r="A56" s="208" t="s">
        <v>1463</v>
      </c>
      <c r="B56" s="106" t="s">
        <v>339</v>
      </c>
      <c r="C56" s="108" t="s">
        <v>2136</v>
      </c>
      <c r="D56" s="658">
        <v>1229.21</v>
      </c>
    </row>
    <row r="57" spans="1:4" ht="30" customHeight="1" thickTop="1" thickBot="1">
      <c r="A57" s="208" t="s">
        <v>1464</v>
      </c>
      <c r="B57" s="106" t="s">
        <v>339</v>
      </c>
      <c r="C57" s="108" t="s">
        <v>2137</v>
      </c>
      <c r="D57" s="658">
        <v>1229.21</v>
      </c>
    </row>
    <row r="58" spans="1:4" ht="30" customHeight="1" thickTop="1" thickBot="1">
      <c r="A58" s="208" t="s">
        <v>1441</v>
      </c>
      <c r="B58" s="106" t="s">
        <v>339</v>
      </c>
      <c r="C58" s="108" t="s">
        <v>1951</v>
      </c>
      <c r="D58" s="658">
        <v>1229.21</v>
      </c>
    </row>
    <row r="59" spans="1:4" ht="30" customHeight="1" thickTop="1" thickBot="1">
      <c r="A59" s="208" t="s">
        <v>1379</v>
      </c>
      <c r="B59" s="106" t="s">
        <v>339</v>
      </c>
      <c r="C59" s="108" t="s">
        <v>1380</v>
      </c>
      <c r="D59" s="658">
        <v>1229.21</v>
      </c>
    </row>
    <row r="60" spans="1:4" ht="30" customHeight="1" thickTop="1" thickBot="1">
      <c r="A60" s="208" t="s">
        <v>1460</v>
      </c>
      <c r="B60" s="106" t="s">
        <v>339</v>
      </c>
      <c r="C60" s="108" t="s">
        <v>1461</v>
      </c>
      <c r="D60" s="658">
        <v>1229.21</v>
      </c>
    </row>
    <row r="61" spans="1:4" ht="30" customHeight="1" thickTop="1" thickBot="1">
      <c r="A61" s="208" t="s">
        <v>1446</v>
      </c>
      <c r="B61" s="106" t="s">
        <v>339</v>
      </c>
      <c r="C61" s="108" t="s">
        <v>1447</v>
      </c>
      <c r="D61" s="658">
        <v>1229.21</v>
      </c>
    </row>
    <row r="62" spans="1:4" ht="30" customHeight="1" thickTop="1" thickBot="1">
      <c r="A62" s="208" t="s">
        <v>1453</v>
      </c>
      <c r="B62" s="106" t="s">
        <v>339</v>
      </c>
      <c r="C62" s="108" t="s">
        <v>1454</v>
      </c>
      <c r="D62" s="658">
        <v>1229.21</v>
      </c>
    </row>
    <row r="63" spans="1:4" ht="30" customHeight="1" thickTop="1" thickBot="1">
      <c r="A63" s="208" t="s">
        <v>1457</v>
      </c>
      <c r="B63" s="106" t="s">
        <v>339</v>
      </c>
      <c r="C63" s="108" t="s">
        <v>1458</v>
      </c>
      <c r="D63" s="658">
        <v>1229.21</v>
      </c>
    </row>
    <row r="64" spans="1:4" ht="30" customHeight="1" thickTop="1" thickBot="1">
      <c r="A64" s="208" t="s">
        <v>1444</v>
      </c>
      <c r="B64" s="106" t="s">
        <v>339</v>
      </c>
      <c r="C64" s="108" t="s">
        <v>1445</v>
      </c>
      <c r="D64" s="658">
        <v>1229.21</v>
      </c>
    </row>
    <row r="65" spans="1:4" ht="30" customHeight="1" thickTop="1" thickBot="1">
      <c r="A65" s="208" t="s">
        <v>1381</v>
      </c>
      <c r="B65" s="106" t="s">
        <v>339</v>
      </c>
      <c r="C65" s="108" t="s">
        <v>1382</v>
      </c>
      <c r="D65" s="658">
        <v>1229.21</v>
      </c>
    </row>
    <row r="66" spans="1:4" ht="30" customHeight="1" thickTop="1" thickBot="1">
      <c r="A66" s="208" t="s">
        <v>1451</v>
      </c>
      <c r="B66" s="106" t="s">
        <v>339</v>
      </c>
      <c r="C66" s="108" t="s">
        <v>1452</v>
      </c>
      <c r="D66" s="658">
        <v>1229.21</v>
      </c>
    </row>
    <row r="67" spans="1:4" ht="30" customHeight="1" thickTop="1" thickBot="1">
      <c r="A67" s="208" t="s">
        <v>1455</v>
      </c>
      <c r="B67" s="106" t="s">
        <v>339</v>
      </c>
      <c r="C67" s="108" t="s">
        <v>1456</v>
      </c>
      <c r="D67" s="658">
        <v>1229.21</v>
      </c>
    </row>
    <row r="68" spans="1:4" ht="30" customHeight="1" thickTop="1" thickBot="1">
      <c r="A68" s="208" t="s">
        <v>1427</v>
      </c>
      <c r="B68" s="106" t="s">
        <v>339</v>
      </c>
      <c r="C68" s="108" t="s">
        <v>1428</v>
      </c>
      <c r="D68" s="658">
        <v>1229.21</v>
      </c>
    </row>
    <row r="69" spans="1:4" ht="30" customHeight="1" thickTop="1" thickBot="1">
      <c r="A69" s="208" t="s">
        <v>1467</v>
      </c>
      <c r="B69" s="106" t="s">
        <v>339</v>
      </c>
      <c r="C69" s="108" t="s">
        <v>2139</v>
      </c>
      <c r="D69" s="658">
        <v>1229.21</v>
      </c>
    </row>
    <row r="70" spans="1:4" ht="30" customHeight="1" thickTop="1" thickBot="1">
      <c r="A70" s="208" t="s">
        <v>1468</v>
      </c>
      <c r="B70" s="106" t="s">
        <v>339</v>
      </c>
      <c r="C70" s="108" t="s">
        <v>2140</v>
      </c>
      <c r="D70" s="658">
        <v>1229.21</v>
      </c>
    </row>
    <row r="71" spans="1:4" ht="30" customHeight="1" thickTop="1" thickBot="1">
      <c r="A71" s="208" t="s">
        <v>1465</v>
      </c>
      <c r="B71" s="106" t="s">
        <v>339</v>
      </c>
      <c r="C71" s="108" t="s">
        <v>2141</v>
      </c>
      <c r="D71" s="658">
        <v>1229.21</v>
      </c>
    </row>
    <row r="72" spans="1:4" ht="30" customHeight="1" thickTop="1" thickBot="1">
      <c r="A72" s="208" t="s">
        <v>1466</v>
      </c>
      <c r="B72" s="106" t="s">
        <v>339</v>
      </c>
      <c r="C72" s="108" t="s">
        <v>2142</v>
      </c>
      <c r="D72" s="658">
        <v>1229.21</v>
      </c>
    </row>
    <row r="73" spans="1:4" ht="30" customHeight="1" thickTop="1" thickBot="1">
      <c r="A73" s="208" t="s">
        <v>1434</v>
      </c>
      <c r="B73" s="106" t="s">
        <v>339</v>
      </c>
      <c r="C73" s="108" t="s">
        <v>1435</v>
      </c>
      <c r="D73" s="658">
        <v>1229.21</v>
      </c>
    </row>
    <row r="74" spans="1:4" ht="30" customHeight="1" thickTop="1" thickBot="1">
      <c r="A74" s="208" t="s">
        <v>1433</v>
      </c>
      <c r="B74" s="106" t="s">
        <v>339</v>
      </c>
      <c r="C74" s="108" t="s">
        <v>1950</v>
      </c>
      <c r="D74" s="658">
        <v>1229.21</v>
      </c>
    </row>
    <row r="75" spans="1:4" ht="30" customHeight="1" thickTop="1" thickBot="1">
      <c r="A75" s="208" t="s">
        <v>1431</v>
      </c>
      <c r="B75" s="106" t="s">
        <v>339</v>
      </c>
      <c r="C75" s="108" t="s">
        <v>1432</v>
      </c>
      <c r="D75" s="658">
        <v>1229.21</v>
      </c>
    </row>
    <row r="76" spans="1:4" ht="30" customHeight="1" thickTop="1" thickBot="1">
      <c r="A76" s="208" t="s">
        <v>1459</v>
      </c>
      <c r="B76" s="106" t="s">
        <v>339</v>
      </c>
      <c r="C76" s="108" t="s">
        <v>2134</v>
      </c>
      <c r="D76" s="658">
        <v>1229.21</v>
      </c>
    </row>
    <row r="77" spans="1:4" ht="30" customHeight="1" thickTop="1" thickBot="1">
      <c r="A77" s="208" t="s">
        <v>1437</v>
      </c>
      <c r="B77" s="106" t="s">
        <v>339</v>
      </c>
      <c r="C77" s="108" t="s">
        <v>1438</v>
      </c>
      <c r="D77" s="658">
        <v>1229.21</v>
      </c>
    </row>
    <row r="78" spans="1:4" ht="30" customHeight="1" thickTop="1" thickBot="1">
      <c r="A78" s="208" t="s">
        <v>1439</v>
      </c>
      <c r="B78" s="106" t="s">
        <v>339</v>
      </c>
      <c r="C78" s="108" t="s">
        <v>1440</v>
      </c>
      <c r="D78" s="658">
        <v>1229.21</v>
      </c>
    </row>
    <row r="79" spans="1:4" ht="30" customHeight="1" thickTop="1" thickBot="1">
      <c r="A79" s="208" t="s">
        <v>1442</v>
      </c>
      <c r="B79" s="106" t="s">
        <v>339</v>
      </c>
      <c r="C79" s="108" t="s">
        <v>1443</v>
      </c>
      <c r="D79" s="658">
        <v>1229.21</v>
      </c>
    </row>
    <row r="80" spans="1:4" ht="30" customHeight="1" thickTop="1" thickBot="1">
      <c r="A80" s="208" t="s">
        <v>1421</v>
      </c>
      <c r="B80" s="106" t="s">
        <v>339</v>
      </c>
      <c r="C80" s="108" t="s">
        <v>1422</v>
      </c>
      <c r="D80" s="658">
        <v>1229.21</v>
      </c>
    </row>
    <row r="81" spans="1:4" ht="30" customHeight="1" thickTop="1" thickBot="1">
      <c r="A81" s="208" t="s">
        <v>1425</v>
      </c>
      <c r="B81" s="106" t="s">
        <v>339</v>
      </c>
      <c r="C81" s="108" t="s">
        <v>1426</v>
      </c>
      <c r="D81" s="658">
        <v>1229.21</v>
      </c>
    </row>
    <row r="82" spans="1:4" ht="30" customHeight="1" thickTop="1" thickBot="1">
      <c r="A82" s="208" t="s">
        <v>1429</v>
      </c>
      <c r="B82" s="106" t="s">
        <v>339</v>
      </c>
      <c r="C82" s="108" t="s">
        <v>1430</v>
      </c>
      <c r="D82" s="658">
        <v>1229.21</v>
      </c>
    </row>
    <row r="83" spans="1:4" ht="30" customHeight="1" thickTop="1" thickBot="1">
      <c r="A83" s="208" t="s">
        <v>1423</v>
      </c>
      <c r="B83" s="106" t="s">
        <v>339</v>
      </c>
      <c r="C83" s="108" t="s">
        <v>1424</v>
      </c>
      <c r="D83" s="658">
        <v>1229.21</v>
      </c>
    </row>
    <row r="84" spans="1:4" ht="30" customHeight="1" thickTop="1" thickBot="1">
      <c r="A84" s="208" t="s">
        <v>1389</v>
      </c>
      <c r="B84" s="106" t="s">
        <v>339</v>
      </c>
      <c r="C84" s="108" t="s">
        <v>1391</v>
      </c>
      <c r="D84" s="658">
        <v>1229.21</v>
      </c>
    </row>
    <row r="85" spans="1:4" ht="30" customHeight="1" thickTop="1" thickBot="1">
      <c r="A85" s="208" t="s">
        <v>1392</v>
      </c>
      <c r="B85" s="106" t="s">
        <v>339</v>
      </c>
      <c r="C85" s="108" t="s">
        <v>1943</v>
      </c>
      <c r="D85" s="658">
        <v>1229.21</v>
      </c>
    </row>
    <row r="86" spans="1:4" ht="30" customHeight="1" thickTop="1" thickBot="1">
      <c r="A86" s="208" t="s">
        <v>1393</v>
      </c>
      <c r="B86" s="106" t="s">
        <v>1390</v>
      </c>
      <c r="C86" s="108" t="s">
        <v>1394</v>
      </c>
      <c r="D86" s="658">
        <v>1229.21</v>
      </c>
    </row>
    <row r="87" spans="1:4" ht="30" customHeight="1" thickTop="1" thickBot="1">
      <c r="A87" s="208" t="s">
        <v>1395</v>
      </c>
      <c r="B87" s="106" t="s">
        <v>339</v>
      </c>
      <c r="C87" s="108" t="s">
        <v>1396</v>
      </c>
      <c r="D87" s="658">
        <v>1229.21</v>
      </c>
    </row>
    <row r="88" spans="1:4" ht="30" customHeight="1" thickTop="1" thickBot="1">
      <c r="A88" s="208" t="s">
        <v>1397</v>
      </c>
      <c r="B88" s="106" t="s">
        <v>339</v>
      </c>
      <c r="C88" s="108" t="s">
        <v>1396</v>
      </c>
      <c r="D88" s="658">
        <v>1229.21</v>
      </c>
    </row>
    <row r="89" spans="1:4" ht="30" customHeight="1" thickTop="1" thickBot="1">
      <c r="A89" s="208" t="s">
        <v>1327</v>
      </c>
      <c r="B89" s="106" t="s">
        <v>339</v>
      </c>
      <c r="C89" s="108" t="s">
        <v>1936</v>
      </c>
      <c r="D89" s="658">
        <v>1229.21</v>
      </c>
    </row>
    <row r="90" spans="1:4" ht="30" customHeight="1" thickTop="1" thickBot="1">
      <c r="A90" s="208" t="s">
        <v>1449</v>
      </c>
      <c r="B90" s="106" t="s">
        <v>339</v>
      </c>
      <c r="C90" s="108" t="s">
        <v>1450</v>
      </c>
      <c r="D90" s="658">
        <v>1232.03</v>
      </c>
    </row>
    <row r="91" spans="1:4" ht="30" customHeight="1" thickTop="1" thickBot="1">
      <c r="A91" s="208" t="s">
        <v>1328</v>
      </c>
      <c r="B91" s="106" t="s">
        <v>339</v>
      </c>
      <c r="C91" s="108" t="s">
        <v>1329</v>
      </c>
      <c r="D91" s="658">
        <v>1229.21</v>
      </c>
    </row>
    <row r="92" spans="1:4" ht="30" customHeight="1" thickTop="1" thickBot="1">
      <c r="A92" s="208" t="s">
        <v>1361</v>
      </c>
      <c r="B92" s="106" t="s">
        <v>339</v>
      </c>
      <c r="C92" s="108" t="s">
        <v>1942</v>
      </c>
      <c r="D92" s="658">
        <v>1232.03</v>
      </c>
    </row>
    <row r="93" spans="1:4" ht="30" customHeight="1" thickTop="1" thickBot="1">
      <c r="A93" s="208" t="s">
        <v>1492</v>
      </c>
      <c r="B93" s="106" t="s">
        <v>1490</v>
      </c>
      <c r="C93" s="108" t="s">
        <v>1954</v>
      </c>
      <c r="D93" s="658">
        <v>143.98999999999998</v>
      </c>
    </row>
    <row r="94" spans="1:4" ht="30" customHeight="1" thickTop="1" thickBot="1">
      <c r="A94" s="208" t="s">
        <v>1483</v>
      </c>
      <c r="B94" s="106" t="s">
        <v>92</v>
      </c>
      <c r="C94" s="108" t="s">
        <v>1952</v>
      </c>
      <c r="D94" s="658">
        <v>397573.74</v>
      </c>
    </row>
    <row r="95" spans="1:4" ht="30" customHeight="1" thickTop="1" thickBot="1">
      <c r="A95" s="208" t="s">
        <v>1306</v>
      </c>
      <c r="B95" s="106" t="s">
        <v>1307</v>
      </c>
      <c r="C95" s="108" t="s">
        <v>1308</v>
      </c>
      <c r="D95" s="658">
        <v>0.53</v>
      </c>
    </row>
    <row r="96" spans="1:4" ht="30" customHeight="1" thickTop="1" thickBot="1">
      <c r="A96" s="208" t="s">
        <v>1715</v>
      </c>
      <c r="B96" s="106" t="s">
        <v>339</v>
      </c>
      <c r="C96" s="108" t="s">
        <v>1935</v>
      </c>
      <c r="D96" s="658">
        <v>1229.21</v>
      </c>
    </row>
    <row r="97" spans="1:4" ht="30" customHeight="1" thickTop="1" thickBot="1">
      <c r="A97" s="208" t="s">
        <v>1496</v>
      </c>
      <c r="B97" s="106" t="s">
        <v>339</v>
      </c>
      <c r="C97" s="108" t="s">
        <v>1495</v>
      </c>
      <c r="D97" s="658">
        <v>1229.21</v>
      </c>
    </row>
    <row r="98" spans="1:4" ht="30" customHeight="1" thickTop="1" thickBot="1">
      <c r="A98" s="208" t="s">
        <v>1321</v>
      </c>
      <c r="B98" s="106" t="s">
        <v>92</v>
      </c>
      <c r="C98" s="108" t="s">
        <v>1322</v>
      </c>
      <c r="D98" s="658">
        <v>25694.489999999998</v>
      </c>
    </row>
    <row r="99" spans="1:4" ht="30" customHeight="1" thickTop="1" thickBot="1">
      <c r="A99" s="208" t="s">
        <v>1335</v>
      </c>
      <c r="B99" s="106" t="s">
        <v>339</v>
      </c>
      <c r="C99" s="108" t="s">
        <v>1937</v>
      </c>
      <c r="D99" s="658">
        <v>1229.21</v>
      </c>
    </row>
    <row r="100" spans="1:4" ht="30" customHeight="1" thickTop="1" thickBot="1">
      <c r="A100" s="208" t="s">
        <v>1404</v>
      </c>
      <c r="B100" s="106" t="s">
        <v>1390</v>
      </c>
      <c r="C100" s="108" t="s">
        <v>1947</v>
      </c>
      <c r="D100" s="658">
        <v>1229.21</v>
      </c>
    </row>
    <row r="101" spans="1:4" ht="30" customHeight="1" thickTop="1" thickBot="1">
      <c r="A101" s="208" t="s">
        <v>1477</v>
      </c>
      <c r="B101" s="106" t="s">
        <v>339</v>
      </c>
      <c r="C101" s="108" t="s">
        <v>1478</v>
      </c>
      <c r="D101" s="658">
        <v>4632.63</v>
      </c>
    </row>
    <row r="102" spans="1:4" ht="30" customHeight="1" thickTop="1" thickBot="1">
      <c r="A102" s="208" t="s">
        <v>1479</v>
      </c>
      <c r="B102" s="106" t="s">
        <v>141</v>
      </c>
      <c r="C102" s="108" t="s">
        <v>1480</v>
      </c>
      <c r="D102" s="658">
        <v>141376.76</v>
      </c>
    </row>
    <row r="103" spans="1:4" ht="30" customHeight="1" thickTop="1" thickBot="1">
      <c r="A103" s="208" t="s">
        <v>1411</v>
      </c>
      <c r="B103" s="106" t="s">
        <v>344</v>
      </c>
      <c r="C103" s="108" t="s">
        <v>1412</v>
      </c>
      <c r="D103" s="658">
        <v>0.57000000000000006</v>
      </c>
    </row>
    <row r="104" spans="1:4" ht="30" customHeight="1" thickTop="1" thickBot="1">
      <c r="A104" s="208" t="s">
        <v>1409</v>
      </c>
      <c r="B104" s="106" t="s">
        <v>344</v>
      </c>
      <c r="C104" s="108" t="s">
        <v>1410</v>
      </c>
      <c r="D104" s="658">
        <v>0.57000000000000006</v>
      </c>
    </row>
    <row r="105" spans="1:4" ht="30" customHeight="1" thickTop="1" thickBot="1">
      <c r="A105" s="208" t="s">
        <v>1359</v>
      </c>
      <c r="B105" s="106" t="s">
        <v>339</v>
      </c>
      <c r="C105" s="108" t="s">
        <v>1360</v>
      </c>
      <c r="D105" s="658">
        <v>1232.03</v>
      </c>
    </row>
    <row r="106" spans="1:4" ht="30" customHeight="1" thickTop="1" thickBot="1">
      <c r="A106" s="208" t="s">
        <v>1486</v>
      </c>
      <c r="B106" s="106" t="s">
        <v>92</v>
      </c>
      <c r="C106" s="108" t="s">
        <v>1487</v>
      </c>
      <c r="D106" s="658">
        <v>142640.48000000001</v>
      </c>
    </row>
    <row r="107" spans="1:4" ht="30" customHeight="1" thickTop="1" thickBot="1">
      <c r="A107" s="208" t="s">
        <v>1385</v>
      </c>
      <c r="B107" s="106" t="s">
        <v>339</v>
      </c>
      <c r="C107" s="108" t="s">
        <v>1386</v>
      </c>
      <c r="D107" s="658">
        <v>1229.21</v>
      </c>
    </row>
    <row r="108" spans="1:4" ht="30" customHeight="1" thickTop="1" thickBot="1">
      <c r="A108" s="208" t="s">
        <v>1347</v>
      </c>
      <c r="B108" s="106" t="s">
        <v>339</v>
      </c>
      <c r="C108" s="108" t="s">
        <v>1939</v>
      </c>
      <c r="D108" s="658">
        <v>1229.21</v>
      </c>
    </row>
    <row r="109" spans="1:4" ht="30" customHeight="1" thickTop="1" thickBot="1">
      <c r="A109" s="208" t="s">
        <v>1342</v>
      </c>
      <c r="B109" s="106" t="s">
        <v>339</v>
      </c>
      <c r="C109" s="108" t="s">
        <v>1938</v>
      </c>
      <c r="D109" s="658">
        <v>1229.21</v>
      </c>
    </row>
    <row r="110" spans="1:4" ht="30" customHeight="1" thickTop="1" thickBot="1">
      <c r="A110" s="208" t="s">
        <v>1481</v>
      </c>
      <c r="B110" s="106" t="s">
        <v>339</v>
      </c>
      <c r="C110" s="108" t="s">
        <v>1482</v>
      </c>
      <c r="D110" s="658">
        <v>1229.21</v>
      </c>
    </row>
    <row r="111" spans="1:4" ht="30" customHeight="1" thickTop="1" thickBot="1">
      <c r="A111" s="208" t="s">
        <v>1402</v>
      </c>
      <c r="B111" s="106" t="s">
        <v>1390</v>
      </c>
      <c r="C111" s="108" t="s">
        <v>1945</v>
      </c>
      <c r="D111" s="658">
        <v>1229.21</v>
      </c>
    </row>
    <row r="112" spans="1:4" ht="30" customHeight="1" thickTop="1" thickBot="1">
      <c r="A112" s="208" t="s">
        <v>1403</v>
      </c>
      <c r="B112" s="106" t="s">
        <v>344</v>
      </c>
      <c r="C112" s="108" t="s">
        <v>1946</v>
      </c>
      <c r="D112" s="658">
        <v>469.37</v>
      </c>
    </row>
    <row r="113" spans="1:4" ht="30" customHeight="1" thickTop="1" thickBot="1">
      <c r="A113" s="208" t="s">
        <v>1408</v>
      </c>
      <c r="B113" s="106" t="s">
        <v>1390</v>
      </c>
      <c r="C113" s="108" t="s">
        <v>1949</v>
      </c>
      <c r="D113" s="658">
        <v>1229.21</v>
      </c>
    </row>
    <row r="114" spans="1:4" ht="30" customHeight="1" thickTop="1" thickBot="1">
      <c r="A114" s="208" t="s">
        <v>1484</v>
      </c>
      <c r="B114" s="106" t="s">
        <v>92</v>
      </c>
      <c r="C114" s="108" t="s">
        <v>1485</v>
      </c>
      <c r="D114" s="658">
        <v>869306.29</v>
      </c>
    </row>
    <row r="115" spans="1:4" ht="30" customHeight="1" thickTop="1" thickBot="1">
      <c r="A115" s="208" t="s">
        <v>1405</v>
      </c>
      <c r="B115" s="106" t="s">
        <v>92</v>
      </c>
      <c r="C115" s="108" t="s">
        <v>1406</v>
      </c>
      <c r="D115" s="658">
        <v>1229.21</v>
      </c>
    </row>
    <row r="116" spans="1:4" ht="30" customHeight="1" thickTop="1" thickBot="1">
      <c r="A116" s="208" t="s">
        <v>1355</v>
      </c>
      <c r="B116" s="106" t="s">
        <v>339</v>
      </c>
      <c r="C116" s="108" t="s">
        <v>1941</v>
      </c>
      <c r="D116" s="658">
        <v>800.67</v>
      </c>
    </row>
    <row r="117" spans="1:4" ht="30" customHeight="1" thickTop="1" thickBot="1">
      <c r="A117" s="208" t="s">
        <v>1383</v>
      </c>
      <c r="B117" s="106" t="s">
        <v>92</v>
      </c>
      <c r="C117" s="108" t="s">
        <v>1384</v>
      </c>
      <c r="D117" s="658">
        <v>659266.87</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0" customWidth="1"/>
    <col min="2" max="2" width="15.44140625" style="540" customWidth="1"/>
    <col min="3" max="3" width="7.33203125" style="540" customWidth="1"/>
    <col min="4" max="4" width="11.44140625" style="540"/>
    <col min="5" max="5" width="5.6640625" style="540" customWidth="1"/>
    <col min="6" max="6" width="5.6640625" style="540" hidden="1" customWidth="1"/>
    <col min="7" max="7" width="9.5546875" style="540" customWidth="1"/>
    <col min="8" max="8" width="14" style="540" customWidth="1"/>
    <col min="9" max="9" width="16.33203125" style="540" customWidth="1"/>
    <col min="10" max="10" width="15.88671875" style="540" customWidth="1"/>
    <col min="11" max="11" width="11.6640625" style="540" customWidth="1"/>
    <col min="12" max="12" width="8.33203125" style="540" customWidth="1"/>
    <col min="13" max="13" width="16.5546875" style="540" customWidth="1"/>
    <col min="14" max="256" width="11.44140625" style="540"/>
    <col min="257" max="257" width="22.6640625" style="540" customWidth="1"/>
    <col min="258" max="258" width="15.44140625" style="540" customWidth="1"/>
    <col min="259" max="259" width="7.33203125" style="540" customWidth="1"/>
    <col min="260" max="260" width="11.44140625" style="540"/>
    <col min="261" max="261" width="5.6640625" style="540" customWidth="1"/>
    <col min="262" max="262" width="0" style="540" hidden="1" customWidth="1"/>
    <col min="263" max="263" width="9.5546875" style="540" customWidth="1"/>
    <col min="264" max="264" width="14" style="540" customWidth="1"/>
    <col min="265" max="265" width="16.33203125" style="540" customWidth="1"/>
    <col min="266" max="266" width="15.88671875" style="540" customWidth="1"/>
    <col min="267" max="267" width="11.6640625" style="540" customWidth="1"/>
    <col min="268" max="268" width="8.33203125" style="540" customWidth="1"/>
    <col min="269" max="269" width="16.5546875" style="540" customWidth="1"/>
    <col min="270" max="512" width="11.44140625" style="540"/>
    <col min="513" max="513" width="22.6640625" style="540" customWidth="1"/>
    <col min="514" max="514" width="15.44140625" style="540" customWidth="1"/>
    <col min="515" max="515" width="7.33203125" style="540" customWidth="1"/>
    <col min="516" max="516" width="11.44140625" style="540"/>
    <col min="517" max="517" width="5.6640625" style="540" customWidth="1"/>
    <col min="518" max="518" width="0" style="540" hidden="1" customWidth="1"/>
    <col min="519" max="519" width="9.5546875" style="540" customWidth="1"/>
    <col min="520" max="520" width="14" style="540" customWidth="1"/>
    <col min="521" max="521" width="16.33203125" style="540" customWidth="1"/>
    <col min="522" max="522" width="15.88671875" style="540" customWidth="1"/>
    <col min="523" max="523" width="11.6640625" style="540" customWidth="1"/>
    <col min="524" max="524" width="8.33203125" style="540" customWidth="1"/>
    <col min="525" max="525" width="16.5546875" style="540" customWidth="1"/>
    <col min="526" max="768" width="11.44140625" style="540"/>
    <col min="769" max="769" width="22.6640625" style="540" customWidth="1"/>
    <col min="770" max="770" width="15.44140625" style="540" customWidth="1"/>
    <col min="771" max="771" width="7.33203125" style="540" customWidth="1"/>
    <col min="772" max="772" width="11.44140625" style="540"/>
    <col min="773" max="773" width="5.6640625" style="540" customWidth="1"/>
    <col min="774" max="774" width="0" style="540" hidden="1" customWidth="1"/>
    <col min="775" max="775" width="9.5546875" style="540" customWidth="1"/>
    <col min="776" max="776" width="14" style="540" customWidth="1"/>
    <col min="777" max="777" width="16.33203125" style="540" customWidth="1"/>
    <col min="778" max="778" width="15.88671875" style="540" customWidth="1"/>
    <col min="779" max="779" width="11.6640625" style="540" customWidth="1"/>
    <col min="780" max="780" width="8.33203125" style="540" customWidth="1"/>
    <col min="781" max="781" width="16.5546875" style="540" customWidth="1"/>
    <col min="782" max="1024" width="11.44140625" style="540"/>
    <col min="1025" max="1025" width="22.6640625" style="540" customWidth="1"/>
    <col min="1026" max="1026" width="15.44140625" style="540" customWidth="1"/>
    <col min="1027" max="1027" width="7.33203125" style="540" customWidth="1"/>
    <col min="1028" max="1028" width="11.44140625" style="540"/>
    <col min="1029" max="1029" width="5.6640625" style="540" customWidth="1"/>
    <col min="1030" max="1030" width="0" style="540" hidden="1" customWidth="1"/>
    <col min="1031" max="1031" width="9.5546875" style="540" customWidth="1"/>
    <col min="1032" max="1032" width="14" style="540" customWidth="1"/>
    <col min="1033" max="1033" width="16.33203125" style="540" customWidth="1"/>
    <col min="1034" max="1034" width="15.88671875" style="540" customWidth="1"/>
    <col min="1035" max="1035" width="11.6640625" style="540" customWidth="1"/>
    <col min="1036" max="1036" width="8.33203125" style="540" customWidth="1"/>
    <col min="1037" max="1037" width="16.5546875" style="540" customWidth="1"/>
    <col min="1038" max="1280" width="11.44140625" style="540"/>
    <col min="1281" max="1281" width="22.6640625" style="540" customWidth="1"/>
    <col min="1282" max="1282" width="15.44140625" style="540" customWidth="1"/>
    <col min="1283" max="1283" width="7.33203125" style="540" customWidth="1"/>
    <col min="1284" max="1284" width="11.44140625" style="540"/>
    <col min="1285" max="1285" width="5.6640625" style="540" customWidth="1"/>
    <col min="1286" max="1286" width="0" style="540" hidden="1" customWidth="1"/>
    <col min="1287" max="1287" width="9.5546875" style="540" customWidth="1"/>
    <col min="1288" max="1288" width="14" style="540" customWidth="1"/>
    <col min="1289" max="1289" width="16.33203125" style="540" customWidth="1"/>
    <col min="1290" max="1290" width="15.88671875" style="540" customWidth="1"/>
    <col min="1291" max="1291" width="11.6640625" style="540" customWidth="1"/>
    <col min="1292" max="1292" width="8.33203125" style="540" customWidth="1"/>
    <col min="1293" max="1293" width="16.5546875" style="540" customWidth="1"/>
    <col min="1294" max="1536" width="11.44140625" style="540"/>
    <col min="1537" max="1537" width="22.6640625" style="540" customWidth="1"/>
    <col min="1538" max="1538" width="15.44140625" style="540" customWidth="1"/>
    <col min="1539" max="1539" width="7.33203125" style="540" customWidth="1"/>
    <col min="1540" max="1540" width="11.44140625" style="540"/>
    <col min="1541" max="1541" width="5.6640625" style="540" customWidth="1"/>
    <col min="1542" max="1542" width="0" style="540" hidden="1" customWidth="1"/>
    <col min="1543" max="1543" width="9.5546875" style="540" customWidth="1"/>
    <col min="1544" max="1544" width="14" style="540" customWidth="1"/>
    <col min="1545" max="1545" width="16.33203125" style="540" customWidth="1"/>
    <col min="1546" max="1546" width="15.88671875" style="540" customWidth="1"/>
    <col min="1547" max="1547" width="11.6640625" style="540" customWidth="1"/>
    <col min="1548" max="1548" width="8.33203125" style="540" customWidth="1"/>
    <col min="1549" max="1549" width="16.5546875" style="540" customWidth="1"/>
    <col min="1550" max="1792" width="11.44140625" style="540"/>
    <col min="1793" max="1793" width="22.6640625" style="540" customWidth="1"/>
    <col min="1794" max="1794" width="15.44140625" style="540" customWidth="1"/>
    <col min="1795" max="1795" width="7.33203125" style="540" customWidth="1"/>
    <col min="1796" max="1796" width="11.44140625" style="540"/>
    <col min="1797" max="1797" width="5.6640625" style="540" customWidth="1"/>
    <col min="1798" max="1798" width="0" style="540" hidden="1" customWidth="1"/>
    <col min="1799" max="1799" width="9.5546875" style="540" customWidth="1"/>
    <col min="1800" max="1800" width="14" style="540" customWidth="1"/>
    <col min="1801" max="1801" width="16.33203125" style="540" customWidth="1"/>
    <col min="1802" max="1802" width="15.88671875" style="540" customWidth="1"/>
    <col min="1803" max="1803" width="11.6640625" style="540" customWidth="1"/>
    <col min="1804" max="1804" width="8.33203125" style="540" customWidth="1"/>
    <col min="1805" max="1805" width="16.5546875" style="540" customWidth="1"/>
    <col min="1806" max="2048" width="11.44140625" style="540"/>
    <col min="2049" max="2049" width="22.6640625" style="540" customWidth="1"/>
    <col min="2050" max="2050" width="15.44140625" style="540" customWidth="1"/>
    <col min="2051" max="2051" width="7.33203125" style="540" customWidth="1"/>
    <col min="2052" max="2052" width="11.44140625" style="540"/>
    <col min="2053" max="2053" width="5.6640625" style="540" customWidth="1"/>
    <col min="2054" max="2054" width="0" style="540" hidden="1" customWidth="1"/>
    <col min="2055" max="2055" width="9.5546875" style="540" customWidth="1"/>
    <col min="2056" max="2056" width="14" style="540" customWidth="1"/>
    <col min="2057" max="2057" width="16.33203125" style="540" customWidth="1"/>
    <col min="2058" max="2058" width="15.88671875" style="540" customWidth="1"/>
    <col min="2059" max="2059" width="11.6640625" style="540" customWidth="1"/>
    <col min="2060" max="2060" width="8.33203125" style="540" customWidth="1"/>
    <col min="2061" max="2061" width="16.5546875" style="540" customWidth="1"/>
    <col min="2062" max="2304" width="11.44140625" style="540"/>
    <col min="2305" max="2305" width="22.6640625" style="540" customWidth="1"/>
    <col min="2306" max="2306" width="15.44140625" style="540" customWidth="1"/>
    <col min="2307" max="2307" width="7.33203125" style="540" customWidth="1"/>
    <col min="2308" max="2308" width="11.44140625" style="540"/>
    <col min="2309" max="2309" width="5.6640625" style="540" customWidth="1"/>
    <col min="2310" max="2310" width="0" style="540" hidden="1" customWidth="1"/>
    <col min="2311" max="2311" width="9.5546875" style="540" customWidth="1"/>
    <col min="2312" max="2312" width="14" style="540" customWidth="1"/>
    <col min="2313" max="2313" width="16.33203125" style="540" customWidth="1"/>
    <col min="2314" max="2314" width="15.88671875" style="540" customWidth="1"/>
    <col min="2315" max="2315" width="11.6640625" style="540" customWidth="1"/>
    <col min="2316" max="2316" width="8.33203125" style="540" customWidth="1"/>
    <col min="2317" max="2317" width="16.5546875" style="540" customWidth="1"/>
    <col min="2318" max="2560" width="11.44140625" style="540"/>
    <col min="2561" max="2561" width="22.6640625" style="540" customWidth="1"/>
    <col min="2562" max="2562" width="15.44140625" style="540" customWidth="1"/>
    <col min="2563" max="2563" width="7.33203125" style="540" customWidth="1"/>
    <col min="2564" max="2564" width="11.44140625" style="540"/>
    <col min="2565" max="2565" width="5.6640625" style="540" customWidth="1"/>
    <col min="2566" max="2566" width="0" style="540" hidden="1" customWidth="1"/>
    <col min="2567" max="2567" width="9.5546875" style="540" customWidth="1"/>
    <col min="2568" max="2568" width="14" style="540" customWidth="1"/>
    <col min="2569" max="2569" width="16.33203125" style="540" customWidth="1"/>
    <col min="2570" max="2570" width="15.88671875" style="540" customWidth="1"/>
    <col min="2571" max="2571" width="11.6640625" style="540" customWidth="1"/>
    <col min="2572" max="2572" width="8.33203125" style="540" customWidth="1"/>
    <col min="2573" max="2573" width="16.5546875" style="540" customWidth="1"/>
    <col min="2574" max="2816" width="11.44140625" style="540"/>
    <col min="2817" max="2817" width="22.6640625" style="540" customWidth="1"/>
    <col min="2818" max="2818" width="15.44140625" style="540" customWidth="1"/>
    <col min="2819" max="2819" width="7.33203125" style="540" customWidth="1"/>
    <col min="2820" max="2820" width="11.44140625" style="540"/>
    <col min="2821" max="2821" width="5.6640625" style="540" customWidth="1"/>
    <col min="2822" max="2822" width="0" style="540" hidden="1" customWidth="1"/>
    <col min="2823" max="2823" width="9.5546875" style="540" customWidth="1"/>
    <col min="2824" max="2824" width="14" style="540" customWidth="1"/>
    <col min="2825" max="2825" width="16.33203125" style="540" customWidth="1"/>
    <col min="2826" max="2826" width="15.88671875" style="540" customWidth="1"/>
    <col min="2827" max="2827" width="11.6640625" style="540" customWidth="1"/>
    <col min="2828" max="2828" width="8.33203125" style="540" customWidth="1"/>
    <col min="2829" max="2829" width="16.5546875" style="540" customWidth="1"/>
    <col min="2830" max="3072" width="11.44140625" style="540"/>
    <col min="3073" max="3073" width="22.6640625" style="540" customWidth="1"/>
    <col min="3074" max="3074" width="15.44140625" style="540" customWidth="1"/>
    <col min="3075" max="3075" width="7.33203125" style="540" customWidth="1"/>
    <col min="3076" max="3076" width="11.44140625" style="540"/>
    <col min="3077" max="3077" width="5.6640625" style="540" customWidth="1"/>
    <col min="3078" max="3078" width="0" style="540" hidden="1" customWidth="1"/>
    <col min="3079" max="3079" width="9.5546875" style="540" customWidth="1"/>
    <col min="3080" max="3080" width="14" style="540" customWidth="1"/>
    <col min="3081" max="3081" width="16.33203125" style="540" customWidth="1"/>
    <col min="3082" max="3082" width="15.88671875" style="540" customWidth="1"/>
    <col min="3083" max="3083" width="11.6640625" style="540" customWidth="1"/>
    <col min="3084" max="3084" width="8.33203125" style="540" customWidth="1"/>
    <col min="3085" max="3085" width="16.5546875" style="540" customWidth="1"/>
    <col min="3086" max="3328" width="11.44140625" style="540"/>
    <col min="3329" max="3329" width="22.6640625" style="540" customWidth="1"/>
    <col min="3330" max="3330" width="15.44140625" style="540" customWidth="1"/>
    <col min="3331" max="3331" width="7.33203125" style="540" customWidth="1"/>
    <col min="3332" max="3332" width="11.44140625" style="540"/>
    <col min="3333" max="3333" width="5.6640625" style="540" customWidth="1"/>
    <col min="3334" max="3334" width="0" style="540" hidden="1" customWidth="1"/>
    <col min="3335" max="3335" width="9.5546875" style="540" customWidth="1"/>
    <col min="3336" max="3336" width="14" style="540" customWidth="1"/>
    <col min="3337" max="3337" width="16.33203125" style="540" customWidth="1"/>
    <col min="3338" max="3338" width="15.88671875" style="540" customWidth="1"/>
    <col min="3339" max="3339" width="11.6640625" style="540" customWidth="1"/>
    <col min="3340" max="3340" width="8.33203125" style="540" customWidth="1"/>
    <col min="3341" max="3341" width="16.5546875" style="540" customWidth="1"/>
    <col min="3342" max="3584" width="11.44140625" style="540"/>
    <col min="3585" max="3585" width="22.6640625" style="540" customWidth="1"/>
    <col min="3586" max="3586" width="15.44140625" style="540" customWidth="1"/>
    <col min="3587" max="3587" width="7.33203125" style="540" customWidth="1"/>
    <col min="3588" max="3588" width="11.44140625" style="540"/>
    <col min="3589" max="3589" width="5.6640625" style="540" customWidth="1"/>
    <col min="3590" max="3590" width="0" style="540" hidden="1" customWidth="1"/>
    <col min="3591" max="3591" width="9.5546875" style="540" customWidth="1"/>
    <col min="3592" max="3592" width="14" style="540" customWidth="1"/>
    <col min="3593" max="3593" width="16.33203125" style="540" customWidth="1"/>
    <col min="3594" max="3594" width="15.88671875" style="540" customWidth="1"/>
    <col min="3595" max="3595" width="11.6640625" style="540" customWidth="1"/>
    <col min="3596" max="3596" width="8.33203125" style="540" customWidth="1"/>
    <col min="3597" max="3597" width="16.5546875" style="540" customWidth="1"/>
    <col min="3598" max="3840" width="11.44140625" style="540"/>
    <col min="3841" max="3841" width="22.6640625" style="540" customWidth="1"/>
    <col min="3842" max="3842" width="15.44140625" style="540" customWidth="1"/>
    <col min="3843" max="3843" width="7.33203125" style="540" customWidth="1"/>
    <col min="3844" max="3844" width="11.44140625" style="540"/>
    <col min="3845" max="3845" width="5.6640625" style="540" customWidth="1"/>
    <col min="3846" max="3846" width="0" style="540" hidden="1" customWidth="1"/>
    <col min="3847" max="3847" width="9.5546875" style="540" customWidth="1"/>
    <col min="3848" max="3848" width="14" style="540" customWidth="1"/>
    <col min="3849" max="3849" width="16.33203125" style="540" customWidth="1"/>
    <col min="3850" max="3850" width="15.88671875" style="540" customWidth="1"/>
    <col min="3851" max="3851" width="11.6640625" style="540" customWidth="1"/>
    <col min="3852" max="3852" width="8.33203125" style="540" customWidth="1"/>
    <col min="3853" max="3853" width="16.5546875" style="540" customWidth="1"/>
    <col min="3854" max="4096" width="11.44140625" style="540"/>
    <col min="4097" max="4097" width="22.6640625" style="540" customWidth="1"/>
    <col min="4098" max="4098" width="15.44140625" style="540" customWidth="1"/>
    <col min="4099" max="4099" width="7.33203125" style="540" customWidth="1"/>
    <col min="4100" max="4100" width="11.44140625" style="540"/>
    <col min="4101" max="4101" width="5.6640625" style="540" customWidth="1"/>
    <col min="4102" max="4102" width="0" style="540" hidden="1" customWidth="1"/>
    <col min="4103" max="4103" width="9.5546875" style="540" customWidth="1"/>
    <col min="4104" max="4104" width="14" style="540" customWidth="1"/>
    <col min="4105" max="4105" width="16.33203125" style="540" customWidth="1"/>
    <col min="4106" max="4106" width="15.88671875" style="540" customWidth="1"/>
    <col min="4107" max="4107" width="11.6640625" style="540" customWidth="1"/>
    <col min="4108" max="4108" width="8.33203125" style="540" customWidth="1"/>
    <col min="4109" max="4109" width="16.5546875" style="540" customWidth="1"/>
    <col min="4110" max="4352" width="11.44140625" style="540"/>
    <col min="4353" max="4353" width="22.6640625" style="540" customWidth="1"/>
    <col min="4354" max="4354" width="15.44140625" style="540" customWidth="1"/>
    <col min="4355" max="4355" width="7.33203125" style="540" customWidth="1"/>
    <col min="4356" max="4356" width="11.44140625" style="540"/>
    <col min="4357" max="4357" width="5.6640625" style="540" customWidth="1"/>
    <col min="4358" max="4358" width="0" style="540" hidden="1" customWidth="1"/>
    <col min="4359" max="4359" width="9.5546875" style="540" customWidth="1"/>
    <col min="4360" max="4360" width="14" style="540" customWidth="1"/>
    <col min="4361" max="4361" width="16.33203125" style="540" customWidth="1"/>
    <col min="4362" max="4362" width="15.88671875" style="540" customWidth="1"/>
    <col min="4363" max="4363" width="11.6640625" style="540" customWidth="1"/>
    <col min="4364" max="4364" width="8.33203125" style="540" customWidth="1"/>
    <col min="4365" max="4365" width="16.5546875" style="540" customWidth="1"/>
    <col min="4366" max="4608" width="11.44140625" style="540"/>
    <col min="4609" max="4609" width="22.6640625" style="540" customWidth="1"/>
    <col min="4610" max="4610" width="15.44140625" style="540" customWidth="1"/>
    <col min="4611" max="4611" width="7.33203125" style="540" customWidth="1"/>
    <col min="4612" max="4612" width="11.44140625" style="540"/>
    <col min="4613" max="4613" width="5.6640625" style="540" customWidth="1"/>
    <col min="4614" max="4614" width="0" style="540" hidden="1" customWidth="1"/>
    <col min="4615" max="4615" width="9.5546875" style="540" customWidth="1"/>
    <col min="4616" max="4616" width="14" style="540" customWidth="1"/>
    <col min="4617" max="4617" width="16.33203125" style="540" customWidth="1"/>
    <col min="4618" max="4618" width="15.88671875" style="540" customWidth="1"/>
    <col min="4619" max="4619" width="11.6640625" style="540" customWidth="1"/>
    <col min="4620" max="4620" width="8.33203125" style="540" customWidth="1"/>
    <col min="4621" max="4621" width="16.5546875" style="540" customWidth="1"/>
    <col min="4622" max="4864" width="11.44140625" style="540"/>
    <col min="4865" max="4865" width="22.6640625" style="540" customWidth="1"/>
    <col min="4866" max="4866" width="15.44140625" style="540" customWidth="1"/>
    <col min="4867" max="4867" width="7.33203125" style="540" customWidth="1"/>
    <col min="4868" max="4868" width="11.44140625" style="540"/>
    <col min="4869" max="4869" width="5.6640625" style="540" customWidth="1"/>
    <col min="4870" max="4870" width="0" style="540" hidden="1" customWidth="1"/>
    <col min="4871" max="4871" width="9.5546875" style="540" customWidth="1"/>
    <col min="4872" max="4872" width="14" style="540" customWidth="1"/>
    <col min="4873" max="4873" width="16.33203125" style="540" customWidth="1"/>
    <col min="4874" max="4874" width="15.88671875" style="540" customWidth="1"/>
    <col min="4875" max="4875" width="11.6640625" style="540" customWidth="1"/>
    <col min="4876" max="4876" width="8.33203125" style="540" customWidth="1"/>
    <col min="4877" max="4877" width="16.5546875" style="540" customWidth="1"/>
    <col min="4878" max="5120" width="11.44140625" style="540"/>
    <col min="5121" max="5121" width="22.6640625" style="540" customWidth="1"/>
    <col min="5122" max="5122" width="15.44140625" style="540" customWidth="1"/>
    <col min="5123" max="5123" width="7.33203125" style="540" customWidth="1"/>
    <col min="5124" max="5124" width="11.44140625" style="540"/>
    <col min="5125" max="5125" width="5.6640625" style="540" customWidth="1"/>
    <col min="5126" max="5126" width="0" style="540" hidden="1" customWidth="1"/>
    <col min="5127" max="5127" width="9.5546875" style="540" customWidth="1"/>
    <col min="5128" max="5128" width="14" style="540" customWidth="1"/>
    <col min="5129" max="5129" width="16.33203125" style="540" customWidth="1"/>
    <col min="5130" max="5130" width="15.88671875" style="540" customWidth="1"/>
    <col min="5131" max="5131" width="11.6640625" style="540" customWidth="1"/>
    <col min="5132" max="5132" width="8.33203125" style="540" customWidth="1"/>
    <col min="5133" max="5133" width="16.5546875" style="540" customWidth="1"/>
    <col min="5134" max="5376" width="11.44140625" style="540"/>
    <col min="5377" max="5377" width="22.6640625" style="540" customWidth="1"/>
    <col min="5378" max="5378" width="15.44140625" style="540" customWidth="1"/>
    <col min="5379" max="5379" width="7.33203125" style="540" customWidth="1"/>
    <col min="5380" max="5380" width="11.44140625" style="540"/>
    <col min="5381" max="5381" width="5.6640625" style="540" customWidth="1"/>
    <col min="5382" max="5382" width="0" style="540" hidden="1" customWidth="1"/>
    <col min="5383" max="5383" width="9.5546875" style="540" customWidth="1"/>
    <col min="5384" max="5384" width="14" style="540" customWidth="1"/>
    <col min="5385" max="5385" width="16.33203125" style="540" customWidth="1"/>
    <col min="5386" max="5386" width="15.88671875" style="540" customWidth="1"/>
    <col min="5387" max="5387" width="11.6640625" style="540" customWidth="1"/>
    <col min="5388" max="5388" width="8.33203125" style="540" customWidth="1"/>
    <col min="5389" max="5389" width="16.5546875" style="540" customWidth="1"/>
    <col min="5390" max="5632" width="11.44140625" style="540"/>
    <col min="5633" max="5633" width="22.6640625" style="540" customWidth="1"/>
    <col min="5634" max="5634" width="15.44140625" style="540" customWidth="1"/>
    <col min="5635" max="5635" width="7.33203125" style="540" customWidth="1"/>
    <col min="5636" max="5636" width="11.44140625" style="540"/>
    <col min="5637" max="5637" width="5.6640625" style="540" customWidth="1"/>
    <col min="5638" max="5638" width="0" style="540" hidden="1" customWidth="1"/>
    <col min="5639" max="5639" width="9.5546875" style="540" customWidth="1"/>
    <col min="5640" max="5640" width="14" style="540" customWidth="1"/>
    <col min="5641" max="5641" width="16.33203125" style="540" customWidth="1"/>
    <col min="5642" max="5642" width="15.88671875" style="540" customWidth="1"/>
    <col min="5643" max="5643" width="11.6640625" style="540" customWidth="1"/>
    <col min="5644" max="5644" width="8.33203125" style="540" customWidth="1"/>
    <col min="5645" max="5645" width="16.5546875" style="540" customWidth="1"/>
    <col min="5646" max="5888" width="11.44140625" style="540"/>
    <col min="5889" max="5889" width="22.6640625" style="540" customWidth="1"/>
    <col min="5890" max="5890" width="15.44140625" style="540" customWidth="1"/>
    <col min="5891" max="5891" width="7.33203125" style="540" customWidth="1"/>
    <col min="5892" max="5892" width="11.44140625" style="540"/>
    <col min="5893" max="5893" width="5.6640625" style="540" customWidth="1"/>
    <col min="5894" max="5894" width="0" style="540" hidden="1" customWidth="1"/>
    <col min="5895" max="5895" width="9.5546875" style="540" customWidth="1"/>
    <col min="5896" max="5896" width="14" style="540" customWidth="1"/>
    <col min="5897" max="5897" width="16.33203125" style="540" customWidth="1"/>
    <col min="5898" max="5898" width="15.88671875" style="540" customWidth="1"/>
    <col min="5899" max="5899" width="11.6640625" style="540" customWidth="1"/>
    <col min="5900" max="5900" width="8.33203125" style="540" customWidth="1"/>
    <col min="5901" max="5901" width="16.5546875" style="540" customWidth="1"/>
    <col min="5902" max="6144" width="11.44140625" style="540"/>
    <col min="6145" max="6145" width="22.6640625" style="540" customWidth="1"/>
    <col min="6146" max="6146" width="15.44140625" style="540" customWidth="1"/>
    <col min="6147" max="6147" width="7.33203125" style="540" customWidth="1"/>
    <col min="6148" max="6148" width="11.44140625" style="540"/>
    <col min="6149" max="6149" width="5.6640625" style="540" customWidth="1"/>
    <col min="6150" max="6150" width="0" style="540" hidden="1" customWidth="1"/>
    <col min="6151" max="6151" width="9.5546875" style="540" customWidth="1"/>
    <col min="6152" max="6152" width="14" style="540" customWidth="1"/>
    <col min="6153" max="6153" width="16.33203125" style="540" customWidth="1"/>
    <col min="6154" max="6154" width="15.88671875" style="540" customWidth="1"/>
    <col min="6155" max="6155" width="11.6640625" style="540" customWidth="1"/>
    <col min="6156" max="6156" width="8.33203125" style="540" customWidth="1"/>
    <col min="6157" max="6157" width="16.5546875" style="540" customWidth="1"/>
    <col min="6158" max="6400" width="11.44140625" style="540"/>
    <col min="6401" max="6401" width="22.6640625" style="540" customWidth="1"/>
    <col min="6402" max="6402" width="15.44140625" style="540" customWidth="1"/>
    <col min="6403" max="6403" width="7.33203125" style="540" customWidth="1"/>
    <col min="6404" max="6404" width="11.44140625" style="540"/>
    <col min="6405" max="6405" width="5.6640625" style="540" customWidth="1"/>
    <col min="6406" max="6406" width="0" style="540" hidden="1" customWidth="1"/>
    <col min="6407" max="6407" width="9.5546875" style="540" customWidth="1"/>
    <col min="6408" max="6408" width="14" style="540" customWidth="1"/>
    <col min="6409" max="6409" width="16.33203125" style="540" customWidth="1"/>
    <col min="6410" max="6410" width="15.88671875" style="540" customWidth="1"/>
    <col min="6411" max="6411" width="11.6640625" style="540" customWidth="1"/>
    <col min="6412" max="6412" width="8.33203125" style="540" customWidth="1"/>
    <col min="6413" max="6413" width="16.5546875" style="540" customWidth="1"/>
    <col min="6414" max="6656" width="11.44140625" style="540"/>
    <col min="6657" max="6657" width="22.6640625" style="540" customWidth="1"/>
    <col min="6658" max="6658" width="15.44140625" style="540" customWidth="1"/>
    <col min="6659" max="6659" width="7.33203125" style="540" customWidth="1"/>
    <col min="6660" max="6660" width="11.44140625" style="540"/>
    <col min="6661" max="6661" width="5.6640625" style="540" customWidth="1"/>
    <col min="6662" max="6662" width="0" style="540" hidden="1" customWidth="1"/>
    <col min="6663" max="6663" width="9.5546875" style="540" customWidth="1"/>
    <col min="6664" max="6664" width="14" style="540" customWidth="1"/>
    <col min="6665" max="6665" width="16.33203125" style="540" customWidth="1"/>
    <col min="6666" max="6666" width="15.88671875" style="540" customWidth="1"/>
    <col min="6667" max="6667" width="11.6640625" style="540" customWidth="1"/>
    <col min="6668" max="6668" width="8.33203125" style="540" customWidth="1"/>
    <col min="6669" max="6669" width="16.5546875" style="540" customWidth="1"/>
    <col min="6670" max="6912" width="11.44140625" style="540"/>
    <col min="6913" max="6913" width="22.6640625" style="540" customWidth="1"/>
    <col min="6914" max="6914" width="15.44140625" style="540" customWidth="1"/>
    <col min="6915" max="6915" width="7.33203125" style="540" customWidth="1"/>
    <col min="6916" max="6916" width="11.44140625" style="540"/>
    <col min="6917" max="6917" width="5.6640625" style="540" customWidth="1"/>
    <col min="6918" max="6918" width="0" style="540" hidden="1" customWidth="1"/>
    <col min="6919" max="6919" width="9.5546875" style="540" customWidth="1"/>
    <col min="6920" max="6920" width="14" style="540" customWidth="1"/>
    <col min="6921" max="6921" width="16.33203125" style="540" customWidth="1"/>
    <col min="6922" max="6922" width="15.88671875" style="540" customWidth="1"/>
    <col min="6923" max="6923" width="11.6640625" style="540" customWidth="1"/>
    <col min="6924" max="6924" width="8.33203125" style="540" customWidth="1"/>
    <col min="6925" max="6925" width="16.5546875" style="540" customWidth="1"/>
    <col min="6926" max="7168" width="11.44140625" style="540"/>
    <col min="7169" max="7169" width="22.6640625" style="540" customWidth="1"/>
    <col min="7170" max="7170" width="15.44140625" style="540" customWidth="1"/>
    <col min="7171" max="7171" width="7.33203125" style="540" customWidth="1"/>
    <col min="7172" max="7172" width="11.44140625" style="540"/>
    <col min="7173" max="7173" width="5.6640625" style="540" customWidth="1"/>
    <col min="7174" max="7174" width="0" style="540" hidden="1" customWidth="1"/>
    <col min="7175" max="7175" width="9.5546875" style="540" customWidth="1"/>
    <col min="7176" max="7176" width="14" style="540" customWidth="1"/>
    <col min="7177" max="7177" width="16.33203125" style="540" customWidth="1"/>
    <col min="7178" max="7178" width="15.88671875" style="540" customWidth="1"/>
    <col min="7179" max="7179" width="11.6640625" style="540" customWidth="1"/>
    <col min="7180" max="7180" width="8.33203125" style="540" customWidth="1"/>
    <col min="7181" max="7181" width="16.5546875" style="540" customWidth="1"/>
    <col min="7182" max="7424" width="11.44140625" style="540"/>
    <col min="7425" max="7425" width="22.6640625" style="540" customWidth="1"/>
    <col min="7426" max="7426" width="15.44140625" style="540" customWidth="1"/>
    <col min="7427" max="7427" width="7.33203125" style="540" customWidth="1"/>
    <col min="7428" max="7428" width="11.44140625" style="540"/>
    <col min="7429" max="7429" width="5.6640625" style="540" customWidth="1"/>
    <col min="7430" max="7430" width="0" style="540" hidden="1" customWidth="1"/>
    <col min="7431" max="7431" width="9.5546875" style="540" customWidth="1"/>
    <col min="7432" max="7432" width="14" style="540" customWidth="1"/>
    <col min="7433" max="7433" width="16.33203125" style="540" customWidth="1"/>
    <col min="7434" max="7434" width="15.88671875" style="540" customWidth="1"/>
    <col min="7435" max="7435" width="11.6640625" style="540" customWidth="1"/>
    <col min="7436" max="7436" width="8.33203125" style="540" customWidth="1"/>
    <col min="7437" max="7437" width="16.5546875" style="540" customWidth="1"/>
    <col min="7438" max="7680" width="11.44140625" style="540"/>
    <col min="7681" max="7681" width="22.6640625" style="540" customWidth="1"/>
    <col min="7682" max="7682" width="15.44140625" style="540" customWidth="1"/>
    <col min="7683" max="7683" width="7.33203125" style="540" customWidth="1"/>
    <col min="7684" max="7684" width="11.44140625" style="540"/>
    <col min="7685" max="7685" width="5.6640625" style="540" customWidth="1"/>
    <col min="7686" max="7686" width="0" style="540" hidden="1" customWidth="1"/>
    <col min="7687" max="7687" width="9.5546875" style="540" customWidth="1"/>
    <col min="7688" max="7688" width="14" style="540" customWidth="1"/>
    <col min="7689" max="7689" width="16.33203125" style="540" customWidth="1"/>
    <col min="7690" max="7690" width="15.88671875" style="540" customWidth="1"/>
    <col min="7691" max="7691" width="11.6640625" style="540" customWidth="1"/>
    <col min="7692" max="7692" width="8.33203125" style="540" customWidth="1"/>
    <col min="7693" max="7693" width="16.5546875" style="540" customWidth="1"/>
    <col min="7694" max="7936" width="11.44140625" style="540"/>
    <col min="7937" max="7937" width="22.6640625" style="540" customWidth="1"/>
    <col min="7938" max="7938" width="15.44140625" style="540" customWidth="1"/>
    <col min="7939" max="7939" width="7.33203125" style="540" customWidth="1"/>
    <col min="7940" max="7940" width="11.44140625" style="540"/>
    <col min="7941" max="7941" width="5.6640625" style="540" customWidth="1"/>
    <col min="7942" max="7942" width="0" style="540" hidden="1" customWidth="1"/>
    <col min="7943" max="7943" width="9.5546875" style="540" customWidth="1"/>
    <col min="7944" max="7944" width="14" style="540" customWidth="1"/>
    <col min="7945" max="7945" width="16.33203125" style="540" customWidth="1"/>
    <col min="7946" max="7946" width="15.88671875" style="540" customWidth="1"/>
    <col min="7947" max="7947" width="11.6640625" style="540" customWidth="1"/>
    <col min="7948" max="7948" width="8.33203125" style="540" customWidth="1"/>
    <col min="7949" max="7949" width="16.5546875" style="540" customWidth="1"/>
    <col min="7950" max="8192" width="11.44140625" style="540"/>
    <col min="8193" max="8193" width="22.6640625" style="540" customWidth="1"/>
    <col min="8194" max="8194" width="15.44140625" style="540" customWidth="1"/>
    <col min="8195" max="8195" width="7.33203125" style="540" customWidth="1"/>
    <col min="8196" max="8196" width="11.44140625" style="540"/>
    <col min="8197" max="8197" width="5.6640625" style="540" customWidth="1"/>
    <col min="8198" max="8198" width="0" style="540" hidden="1" customWidth="1"/>
    <col min="8199" max="8199" width="9.5546875" style="540" customWidth="1"/>
    <col min="8200" max="8200" width="14" style="540" customWidth="1"/>
    <col min="8201" max="8201" width="16.33203125" style="540" customWidth="1"/>
    <col min="8202" max="8202" width="15.88671875" style="540" customWidth="1"/>
    <col min="8203" max="8203" width="11.6640625" style="540" customWidth="1"/>
    <col min="8204" max="8204" width="8.33203125" style="540" customWidth="1"/>
    <col min="8205" max="8205" width="16.5546875" style="540" customWidth="1"/>
    <col min="8206" max="8448" width="11.44140625" style="540"/>
    <col min="8449" max="8449" width="22.6640625" style="540" customWidth="1"/>
    <col min="8450" max="8450" width="15.44140625" style="540" customWidth="1"/>
    <col min="8451" max="8451" width="7.33203125" style="540" customWidth="1"/>
    <col min="8452" max="8452" width="11.44140625" style="540"/>
    <col min="8453" max="8453" width="5.6640625" style="540" customWidth="1"/>
    <col min="8454" max="8454" width="0" style="540" hidden="1" customWidth="1"/>
    <col min="8455" max="8455" width="9.5546875" style="540" customWidth="1"/>
    <col min="8456" max="8456" width="14" style="540" customWidth="1"/>
    <col min="8457" max="8457" width="16.33203125" style="540" customWidth="1"/>
    <col min="8458" max="8458" width="15.88671875" style="540" customWidth="1"/>
    <col min="8459" max="8459" width="11.6640625" style="540" customWidth="1"/>
    <col min="8460" max="8460" width="8.33203125" style="540" customWidth="1"/>
    <col min="8461" max="8461" width="16.5546875" style="540" customWidth="1"/>
    <col min="8462" max="8704" width="11.44140625" style="540"/>
    <col min="8705" max="8705" width="22.6640625" style="540" customWidth="1"/>
    <col min="8706" max="8706" width="15.44140625" style="540" customWidth="1"/>
    <col min="8707" max="8707" width="7.33203125" style="540" customWidth="1"/>
    <col min="8708" max="8708" width="11.44140625" style="540"/>
    <col min="8709" max="8709" width="5.6640625" style="540" customWidth="1"/>
    <col min="8710" max="8710" width="0" style="540" hidden="1" customWidth="1"/>
    <col min="8711" max="8711" width="9.5546875" style="540" customWidth="1"/>
    <col min="8712" max="8712" width="14" style="540" customWidth="1"/>
    <col min="8713" max="8713" width="16.33203125" style="540" customWidth="1"/>
    <col min="8714" max="8714" width="15.88671875" style="540" customWidth="1"/>
    <col min="8715" max="8715" width="11.6640625" style="540" customWidth="1"/>
    <col min="8716" max="8716" width="8.33203125" style="540" customWidth="1"/>
    <col min="8717" max="8717" width="16.5546875" style="540" customWidth="1"/>
    <col min="8718" max="8960" width="11.44140625" style="540"/>
    <col min="8961" max="8961" width="22.6640625" style="540" customWidth="1"/>
    <col min="8962" max="8962" width="15.44140625" style="540" customWidth="1"/>
    <col min="8963" max="8963" width="7.33203125" style="540" customWidth="1"/>
    <col min="8964" max="8964" width="11.44140625" style="540"/>
    <col min="8965" max="8965" width="5.6640625" style="540" customWidth="1"/>
    <col min="8966" max="8966" width="0" style="540" hidden="1" customWidth="1"/>
    <col min="8967" max="8967" width="9.5546875" style="540" customWidth="1"/>
    <col min="8968" max="8968" width="14" style="540" customWidth="1"/>
    <col min="8969" max="8969" width="16.33203125" style="540" customWidth="1"/>
    <col min="8970" max="8970" width="15.88671875" style="540" customWidth="1"/>
    <col min="8971" max="8971" width="11.6640625" style="540" customWidth="1"/>
    <col min="8972" max="8972" width="8.33203125" style="540" customWidth="1"/>
    <col min="8973" max="8973" width="16.5546875" style="540" customWidth="1"/>
    <col min="8974" max="9216" width="11.44140625" style="540"/>
    <col min="9217" max="9217" width="22.6640625" style="540" customWidth="1"/>
    <col min="9218" max="9218" width="15.44140625" style="540" customWidth="1"/>
    <col min="9219" max="9219" width="7.33203125" style="540" customWidth="1"/>
    <col min="9220" max="9220" width="11.44140625" style="540"/>
    <col min="9221" max="9221" width="5.6640625" style="540" customWidth="1"/>
    <col min="9222" max="9222" width="0" style="540" hidden="1" customWidth="1"/>
    <col min="9223" max="9223" width="9.5546875" style="540" customWidth="1"/>
    <col min="9224" max="9224" width="14" style="540" customWidth="1"/>
    <col min="9225" max="9225" width="16.33203125" style="540" customWidth="1"/>
    <col min="9226" max="9226" width="15.88671875" style="540" customWidth="1"/>
    <col min="9227" max="9227" width="11.6640625" style="540" customWidth="1"/>
    <col min="9228" max="9228" width="8.33203125" style="540" customWidth="1"/>
    <col min="9229" max="9229" width="16.5546875" style="540" customWidth="1"/>
    <col min="9230" max="9472" width="11.44140625" style="540"/>
    <col min="9473" max="9473" width="22.6640625" style="540" customWidth="1"/>
    <col min="9474" max="9474" width="15.44140625" style="540" customWidth="1"/>
    <col min="9475" max="9475" width="7.33203125" style="540" customWidth="1"/>
    <col min="9476" max="9476" width="11.44140625" style="540"/>
    <col min="9477" max="9477" width="5.6640625" style="540" customWidth="1"/>
    <col min="9478" max="9478" width="0" style="540" hidden="1" customWidth="1"/>
    <col min="9479" max="9479" width="9.5546875" style="540" customWidth="1"/>
    <col min="9480" max="9480" width="14" style="540" customWidth="1"/>
    <col min="9481" max="9481" width="16.33203125" style="540" customWidth="1"/>
    <col min="9482" max="9482" width="15.88671875" style="540" customWidth="1"/>
    <col min="9483" max="9483" width="11.6640625" style="540" customWidth="1"/>
    <col min="9484" max="9484" width="8.33203125" style="540" customWidth="1"/>
    <col min="9485" max="9485" width="16.5546875" style="540" customWidth="1"/>
    <col min="9486" max="9728" width="11.44140625" style="540"/>
    <col min="9729" max="9729" width="22.6640625" style="540" customWidth="1"/>
    <col min="9730" max="9730" width="15.44140625" style="540" customWidth="1"/>
    <col min="9731" max="9731" width="7.33203125" style="540" customWidth="1"/>
    <col min="9732" max="9732" width="11.44140625" style="540"/>
    <col min="9733" max="9733" width="5.6640625" style="540" customWidth="1"/>
    <col min="9734" max="9734" width="0" style="540" hidden="1" customWidth="1"/>
    <col min="9735" max="9735" width="9.5546875" style="540" customWidth="1"/>
    <col min="9736" max="9736" width="14" style="540" customWidth="1"/>
    <col min="9737" max="9737" width="16.33203125" style="540" customWidth="1"/>
    <col min="9738" max="9738" width="15.88671875" style="540" customWidth="1"/>
    <col min="9739" max="9739" width="11.6640625" style="540" customWidth="1"/>
    <col min="9740" max="9740" width="8.33203125" style="540" customWidth="1"/>
    <col min="9741" max="9741" width="16.5546875" style="540" customWidth="1"/>
    <col min="9742" max="9984" width="11.44140625" style="540"/>
    <col min="9985" max="9985" width="22.6640625" style="540" customWidth="1"/>
    <col min="9986" max="9986" width="15.44140625" style="540" customWidth="1"/>
    <col min="9987" max="9987" width="7.33203125" style="540" customWidth="1"/>
    <col min="9988" max="9988" width="11.44140625" style="540"/>
    <col min="9989" max="9989" width="5.6640625" style="540" customWidth="1"/>
    <col min="9990" max="9990" width="0" style="540" hidden="1" customWidth="1"/>
    <col min="9991" max="9991" width="9.5546875" style="540" customWidth="1"/>
    <col min="9992" max="9992" width="14" style="540" customWidth="1"/>
    <col min="9993" max="9993" width="16.33203125" style="540" customWidth="1"/>
    <col min="9994" max="9994" width="15.88671875" style="540" customWidth="1"/>
    <col min="9995" max="9995" width="11.6640625" style="540" customWidth="1"/>
    <col min="9996" max="9996" width="8.33203125" style="540" customWidth="1"/>
    <col min="9997" max="9997" width="16.5546875" style="540" customWidth="1"/>
    <col min="9998" max="10240" width="11.44140625" style="540"/>
    <col min="10241" max="10241" width="22.6640625" style="540" customWidth="1"/>
    <col min="10242" max="10242" width="15.44140625" style="540" customWidth="1"/>
    <col min="10243" max="10243" width="7.33203125" style="540" customWidth="1"/>
    <col min="10244" max="10244" width="11.44140625" style="540"/>
    <col min="10245" max="10245" width="5.6640625" style="540" customWidth="1"/>
    <col min="10246" max="10246" width="0" style="540" hidden="1" customWidth="1"/>
    <col min="10247" max="10247" width="9.5546875" style="540" customWidth="1"/>
    <col min="10248" max="10248" width="14" style="540" customWidth="1"/>
    <col min="10249" max="10249" width="16.33203125" style="540" customWidth="1"/>
    <col min="10250" max="10250" width="15.88671875" style="540" customWidth="1"/>
    <col min="10251" max="10251" width="11.6640625" style="540" customWidth="1"/>
    <col min="10252" max="10252" width="8.33203125" style="540" customWidth="1"/>
    <col min="10253" max="10253" width="16.5546875" style="540" customWidth="1"/>
    <col min="10254" max="10496" width="11.44140625" style="540"/>
    <col min="10497" max="10497" width="22.6640625" style="540" customWidth="1"/>
    <col min="10498" max="10498" width="15.44140625" style="540" customWidth="1"/>
    <col min="10499" max="10499" width="7.33203125" style="540" customWidth="1"/>
    <col min="10500" max="10500" width="11.44140625" style="540"/>
    <col min="10501" max="10501" width="5.6640625" style="540" customWidth="1"/>
    <col min="10502" max="10502" width="0" style="540" hidden="1" customWidth="1"/>
    <col min="10503" max="10503" width="9.5546875" style="540" customWidth="1"/>
    <col min="10504" max="10504" width="14" style="540" customWidth="1"/>
    <col min="10505" max="10505" width="16.33203125" style="540" customWidth="1"/>
    <col min="10506" max="10506" width="15.88671875" style="540" customWidth="1"/>
    <col min="10507" max="10507" width="11.6640625" style="540" customWidth="1"/>
    <col min="10508" max="10508" width="8.33203125" style="540" customWidth="1"/>
    <col min="10509" max="10509" width="16.5546875" style="540" customWidth="1"/>
    <col min="10510" max="10752" width="11.44140625" style="540"/>
    <col min="10753" max="10753" width="22.6640625" style="540" customWidth="1"/>
    <col min="10754" max="10754" width="15.44140625" style="540" customWidth="1"/>
    <col min="10755" max="10755" width="7.33203125" style="540" customWidth="1"/>
    <col min="10756" max="10756" width="11.44140625" style="540"/>
    <col min="10757" max="10757" width="5.6640625" style="540" customWidth="1"/>
    <col min="10758" max="10758" width="0" style="540" hidden="1" customWidth="1"/>
    <col min="10759" max="10759" width="9.5546875" style="540" customWidth="1"/>
    <col min="10760" max="10760" width="14" style="540" customWidth="1"/>
    <col min="10761" max="10761" width="16.33203125" style="540" customWidth="1"/>
    <col min="10762" max="10762" width="15.88671875" style="540" customWidth="1"/>
    <col min="10763" max="10763" width="11.6640625" style="540" customWidth="1"/>
    <col min="10764" max="10764" width="8.33203125" style="540" customWidth="1"/>
    <col min="10765" max="10765" width="16.5546875" style="540" customWidth="1"/>
    <col min="10766" max="11008" width="11.44140625" style="540"/>
    <col min="11009" max="11009" width="22.6640625" style="540" customWidth="1"/>
    <col min="11010" max="11010" width="15.44140625" style="540" customWidth="1"/>
    <col min="11011" max="11011" width="7.33203125" style="540" customWidth="1"/>
    <col min="11012" max="11012" width="11.44140625" style="540"/>
    <col min="11013" max="11013" width="5.6640625" style="540" customWidth="1"/>
    <col min="11014" max="11014" width="0" style="540" hidden="1" customWidth="1"/>
    <col min="11015" max="11015" width="9.5546875" style="540" customWidth="1"/>
    <col min="11016" max="11016" width="14" style="540" customWidth="1"/>
    <col min="11017" max="11017" width="16.33203125" style="540" customWidth="1"/>
    <col min="11018" max="11018" width="15.88671875" style="540" customWidth="1"/>
    <col min="11019" max="11019" width="11.6640625" style="540" customWidth="1"/>
    <col min="11020" max="11020" width="8.33203125" style="540" customWidth="1"/>
    <col min="11021" max="11021" width="16.5546875" style="540" customWidth="1"/>
    <col min="11022" max="11264" width="11.44140625" style="540"/>
    <col min="11265" max="11265" width="22.6640625" style="540" customWidth="1"/>
    <col min="11266" max="11266" width="15.44140625" style="540" customWidth="1"/>
    <col min="11267" max="11267" width="7.33203125" style="540" customWidth="1"/>
    <col min="11268" max="11268" width="11.44140625" style="540"/>
    <col min="11269" max="11269" width="5.6640625" style="540" customWidth="1"/>
    <col min="11270" max="11270" width="0" style="540" hidden="1" customWidth="1"/>
    <col min="11271" max="11271" width="9.5546875" style="540" customWidth="1"/>
    <col min="11272" max="11272" width="14" style="540" customWidth="1"/>
    <col min="11273" max="11273" width="16.33203125" style="540" customWidth="1"/>
    <col min="11274" max="11274" width="15.88671875" style="540" customWidth="1"/>
    <col min="11275" max="11275" width="11.6640625" style="540" customWidth="1"/>
    <col min="11276" max="11276" width="8.33203125" style="540" customWidth="1"/>
    <col min="11277" max="11277" width="16.5546875" style="540" customWidth="1"/>
    <col min="11278" max="11520" width="11.44140625" style="540"/>
    <col min="11521" max="11521" width="22.6640625" style="540" customWidth="1"/>
    <col min="11522" max="11522" width="15.44140625" style="540" customWidth="1"/>
    <col min="11523" max="11523" width="7.33203125" style="540" customWidth="1"/>
    <col min="11524" max="11524" width="11.44140625" style="540"/>
    <col min="11525" max="11525" width="5.6640625" style="540" customWidth="1"/>
    <col min="11526" max="11526" width="0" style="540" hidden="1" customWidth="1"/>
    <col min="11527" max="11527" width="9.5546875" style="540" customWidth="1"/>
    <col min="11528" max="11528" width="14" style="540" customWidth="1"/>
    <col min="11529" max="11529" width="16.33203125" style="540" customWidth="1"/>
    <col min="11530" max="11530" width="15.88671875" style="540" customWidth="1"/>
    <col min="11531" max="11531" width="11.6640625" style="540" customWidth="1"/>
    <col min="11532" max="11532" width="8.33203125" style="540" customWidth="1"/>
    <col min="11533" max="11533" width="16.5546875" style="540" customWidth="1"/>
    <col min="11534" max="11776" width="11.44140625" style="540"/>
    <col min="11777" max="11777" width="22.6640625" style="540" customWidth="1"/>
    <col min="11778" max="11778" width="15.44140625" style="540" customWidth="1"/>
    <col min="11779" max="11779" width="7.33203125" style="540" customWidth="1"/>
    <col min="11780" max="11780" width="11.44140625" style="540"/>
    <col min="11781" max="11781" width="5.6640625" style="540" customWidth="1"/>
    <col min="11782" max="11782" width="0" style="540" hidden="1" customWidth="1"/>
    <col min="11783" max="11783" width="9.5546875" style="540" customWidth="1"/>
    <col min="11784" max="11784" width="14" style="540" customWidth="1"/>
    <col min="11785" max="11785" width="16.33203125" style="540" customWidth="1"/>
    <col min="11786" max="11786" width="15.88671875" style="540" customWidth="1"/>
    <col min="11787" max="11787" width="11.6640625" style="540" customWidth="1"/>
    <col min="11788" max="11788" width="8.33203125" style="540" customWidth="1"/>
    <col min="11789" max="11789" width="16.5546875" style="540" customWidth="1"/>
    <col min="11790" max="12032" width="11.44140625" style="540"/>
    <col min="12033" max="12033" width="22.6640625" style="540" customWidth="1"/>
    <col min="12034" max="12034" width="15.44140625" style="540" customWidth="1"/>
    <col min="12035" max="12035" width="7.33203125" style="540" customWidth="1"/>
    <col min="12036" max="12036" width="11.44140625" style="540"/>
    <col min="12037" max="12037" width="5.6640625" style="540" customWidth="1"/>
    <col min="12038" max="12038" width="0" style="540" hidden="1" customWidth="1"/>
    <col min="12039" max="12039" width="9.5546875" style="540" customWidth="1"/>
    <col min="12040" max="12040" width="14" style="540" customWidth="1"/>
    <col min="12041" max="12041" width="16.33203125" style="540" customWidth="1"/>
    <col min="12042" max="12042" width="15.88671875" style="540" customWidth="1"/>
    <col min="12043" max="12043" width="11.6640625" style="540" customWidth="1"/>
    <col min="12044" max="12044" width="8.33203125" style="540" customWidth="1"/>
    <col min="12045" max="12045" width="16.5546875" style="540" customWidth="1"/>
    <col min="12046" max="12288" width="11.44140625" style="540"/>
    <col min="12289" max="12289" width="22.6640625" style="540" customWidth="1"/>
    <col min="12290" max="12290" width="15.44140625" style="540" customWidth="1"/>
    <col min="12291" max="12291" width="7.33203125" style="540" customWidth="1"/>
    <col min="12292" max="12292" width="11.44140625" style="540"/>
    <col min="12293" max="12293" width="5.6640625" style="540" customWidth="1"/>
    <col min="12294" max="12294" width="0" style="540" hidden="1" customWidth="1"/>
    <col min="12295" max="12295" width="9.5546875" style="540" customWidth="1"/>
    <col min="12296" max="12296" width="14" style="540" customWidth="1"/>
    <col min="12297" max="12297" width="16.33203125" style="540" customWidth="1"/>
    <col min="12298" max="12298" width="15.88671875" style="540" customWidth="1"/>
    <col min="12299" max="12299" width="11.6640625" style="540" customWidth="1"/>
    <col min="12300" max="12300" width="8.33203125" style="540" customWidth="1"/>
    <col min="12301" max="12301" width="16.5546875" style="540" customWidth="1"/>
    <col min="12302" max="12544" width="11.44140625" style="540"/>
    <col min="12545" max="12545" width="22.6640625" style="540" customWidth="1"/>
    <col min="12546" max="12546" width="15.44140625" style="540" customWidth="1"/>
    <col min="12547" max="12547" width="7.33203125" style="540" customWidth="1"/>
    <col min="12548" max="12548" width="11.44140625" style="540"/>
    <col min="12549" max="12549" width="5.6640625" style="540" customWidth="1"/>
    <col min="12550" max="12550" width="0" style="540" hidden="1" customWidth="1"/>
    <col min="12551" max="12551" width="9.5546875" style="540" customWidth="1"/>
    <col min="12552" max="12552" width="14" style="540" customWidth="1"/>
    <col min="12553" max="12553" width="16.33203125" style="540" customWidth="1"/>
    <col min="12554" max="12554" width="15.88671875" style="540" customWidth="1"/>
    <col min="12555" max="12555" width="11.6640625" style="540" customWidth="1"/>
    <col min="12556" max="12556" width="8.33203125" style="540" customWidth="1"/>
    <col min="12557" max="12557" width="16.5546875" style="540" customWidth="1"/>
    <col min="12558" max="12800" width="11.44140625" style="540"/>
    <col min="12801" max="12801" width="22.6640625" style="540" customWidth="1"/>
    <col min="12802" max="12802" width="15.44140625" style="540" customWidth="1"/>
    <col min="12803" max="12803" width="7.33203125" style="540" customWidth="1"/>
    <col min="12804" max="12804" width="11.44140625" style="540"/>
    <col min="12805" max="12805" width="5.6640625" style="540" customWidth="1"/>
    <col min="12806" max="12806" width="0" style="540" hidden="1" customWidth="1"/>
    <col min="12807" max="12807" width="9.5546875" style="540" customWidth="1"/>
    <col min="12808" max="12808" width="14" style="540" customWidth="1"/>
    <col min="12809" max="12809" width="16.33203125" style="540" customWidth="1"/>
    <col min="12810" max="12810" width="15.88671875" style="540" customWidth="1"/>
    <col min="12811" max="12811" width="11.6640625" style="540" customWidth="1"/>
    <col min="12812" max="12812" width="8.33203125" style="540" customWidth="1"/>
    <col min="12813" max="12813" width="16.5546875" style="540" customWidth="1"/>
    <col min="12814" max="13056" width="11.44140625" style="540"/>
    <col min="13057" max="13057" width="22.6640625" style="540" customWidth="1"/>
    <col min="13058" max="13058" width="15.44140625" style="540" customWidth="1"/>
    <col min="13059" max="13059" width="7.33203125" style="540" customWidth="1"/>
    <col min="13060" max="13060" width="11.44140625" style="540"/>
    <col min="13061" max="13061" width="5.6640625" style="540" customWidth="1"/>
    <col min="13062" max="13062" width="0" style="540" hidden="1" customWidth="1"/>
    <col min="13063" max="13063" width="9.5546875" style="540" customWidth="1"/>
    <col min="13064" max="13064" width="14" style="540" customWidth="1"/>
    <col min="13065" max="13065" width="16.33203125" style="540" customWidth="1"/>
    <col min="13066" max="13066" width="15.88671875" style="540" customWidth="1"/>
    <col min="13067" max="13067" width="11.6640625" style="540" customWidth="1"/>
    <col min="13068" max="13068" width="8.33203125" style="540" customWidth="1"/>
    <col min="13069" max="13069" width="16.5546875" style="540" customWidth="1"/>
    <col min="13070" max="13312" width="11.44140625" style="540"/>
    <col min="13313" max="13313" width="22.6640625" style="540" customWidth="1"/>
    <col min="13314" max="13314" width="15.44140625" style="540" customWidth="1"/>
    <col min="13315" max="13315" width="7.33203125" style="540" customWidth="1"/>
    <col min="13316" max="13316" width="11.44140625" style="540"/>
    <col min="13317" max="13317" width="5.6640625" style="540" customWidth="1"/>
    <col min="13318" max="13318" width="0" style="540" hidden="1" customWidth="1"/>
    <col min="13319" max="13319" width="9.5546875" style="540" customWidth="1"/>
    <col min="13320" max="13320" width="14" style="540" customWidth="1"/>
    <col min="13321" max="13321" width="16.33203125" style="540" customWidth="1"/>
    <col min="13322" max="13322" width="15.88671875" style="540" customWidth="1"/>
    <col min="13323" max="13323" width="11.6640625" style="540" customWidth="1"/>
    <col min="13324" max="13324" width="8.33203125" style="540" customWidth="1"/>
    <col min="13325" max="13325" width="16.5546875" style="540" customWidth="1"/>
    <col min="13326" max="13568" width="11.44140625" style="540"/>
    <col min="13569" max="13569" width="22.6640625" style="540" customWidth="1"/>
    <col min="13570" max="13570" width="15.44140625" style="540" customWidth="1"/>
    <col min="13571" max="13571" width="7.33203125" style="540" customWidth="1"/>
    <col min="13572" max="13572" width="11.44140625" style="540"/>
    <col min="13573" max="13573" width="5.6640625" style="540" customWidth="1"/>
    <col min="13574" max="13574" width="0" style="540" hidden="1" customWidth="1"/>
    <col min="13575" max="13575" width="9.5546875" style="540" customWidth="1"/>
    <col min="13576" max="13576" width="14" style="540" customWidth="1"/>
    <col min="13577" max="13577" width="16.33203125" style="540" customWidth="1"/>
    <col min="13578" max="13578" width="15.88671875" style="540" customWidth="1"/>
    <col min="13579" max="13579" width="11.6640625" style="540" customWidth="1"/>
    <col min="13580" max="13580" width="8.33203125" style="540" customWidth="1"/>
    <col min="13581" max="13581" width="16.5546875" style="540" customWidth="1"/>
    <col min="13582" max="13824" width="11.44140625" style="540"/>
    <col min="13825" max="13825" width="22.6640625" style="540" customWidth="1"/>
    <col min="13826" max="13826" width="15.44140625" style="540" customWidth="1"/>
    <col min="13827" max="13827" width="7.33203125" style="540" customWidth="1"/>
    <col min="13828" max="13828" width="11.44140625" style="540"/>
    <col min="13829" max="13829" width="5.6640625" style="540" customWidth="1"/>
    <col min="13830" max="13830" width="0" style="540" hidden="1" customWidth="1"/>
    <col min="13831" max="13831" width="9.5546875" style="540" customWidth="1"/>
    <col min="13832" max="13832" width="14" style="540" customWidth="1"/>
    <col min="13833" max="13833" width="16.33203125" style="540" customWidth="1"/>
    <col min="13834" max="13834" width="15.88671875" style="540" customWidth="1"/>
    <col min="13835" max="13835" width="11.6640625" style="540" customWidth="1"/>
    <col min="13836" max="13836" width="8.33203125" style="540" customWidth="1"/>
    <col min="13837" max="13837" width="16.5546875" style="540" customWidth="1"/>
    <col min="13838" max="14080" width="11.44140625" style="540"/>
    <col min="14081" max="14081" width="22.6640625" style="540" customWidth="1"/>
    <col min="14082" max="14082" width="15.44140625" style="540" customWidth="1"/>
    <col min="14083" max="14083" width="7.33203125" style="540" customWidth="1"/>
    <col min="14084" max="14084" width="11.44140625" style="540"/>
    <col min="14085" max="14085" width="5.6640625" style="540" customWidth="1"/>
    <col min="14086" max="14086" width="0" style="540" hidden="1" customWidth="1"/>
    <col min="14087" max="14087" width="9.5546875" style="540" customWidth="1"/>
    <col min="14088" max="14088" width="14" style="540" customWidth="1"/>
    <col min="14089" max="14089" width="16.33203125" style="540" customWidth="1"/>
    <col min="14090" max="14090" width="15.88671875" style="540" customWidth="1"/>
    <col min="14091" max="14091" width="11.6640625" style="540" customWidth="1"/>
    <col min="14092" max="14092" width="8.33203125" style="540" customWidth="1"/>
    <col min="14093" max="14093" width="16.5546875" style="540" customWidth="1"/>
    <col min="14094" max="14336" width="11.44140625" style="540"/>
    <col min="14337" max="14337" width="22.6640625" style="540" customWidth="1"/>
    <col min="14338" max="14338" width="15.44140625" style="540" customWidth="1"/>
    <col min="14339" max="14339" width="7.33203125" style="540" customWidth="1"/>
    <col min="14340" max="14340" width="11.44140625" style="540"/>
    <col min="14341" max="14341" width="5.6640625" style="540" customWidth="1"/>
    <col min="14342" max="14342" width="0" style="540" hidden="1" customWidth="1"/>
    <col min="14343" max="14343" width="9.5546875" style="540" customWidth="1"/>
    <col min="14344" max="14344" width="14" style="540" customWidth="1"/>
    <col min="14345" max="14345" width="16.33203125" style="540" customWidth="1"/>
    <col min="14346" max="14346" width="15.88671875" style="540" customWidth="1"/>
    <col min="14347" max="14347" width="11.6640625" style="540" customWidth="1"/>
    <col min="14348" max="14348" width="8.33203125" style="540" customWidth="1"/>
    <col min="14349" max="14349" width="16.5546875" style="540" customWidth="1"/>
    <col min="14350" max="14592" width="11.44140625" style="540"/>
    <col min="14593" max="14593" width="22.6640625" style="540" customWidth="1"/>
    <col min="14594" max="14594" width="15.44140625" style="540" customWidth="1"/>
    <col min="14595" max="14595" width="7.33203125" style="540" customWidth="1"/>
    <col min="14596" max="14596" width="11.44140625" style="540"/>
    <col min="14597" max="14597" width="5.6640625" style="540" customWidth="1"/>
    <col min="14598" max="14598" width="0" style="540" hidden="1" customWidth="1"/>
    <col min="14599" max="14599" width="9.5546875" style="540" customWidth="1"/>
    <col min="14600" max="14600" width="14" style="540" customWidth="1"/>
    <col min="14601" max="14601" width="16.33203125" style="540" customWidth="1"/>
    <col min="14602" max="14602" width="15.88671875" style="540" customWidth="1"/>
    <col min="14603" max="14603" width="11.6640625" style="540" customWidth="1"/>
    <col min="14604" max="14604" width="8.33203125" style="540" customWidth="1"/>
    <col min="14605" max="14605" width="16.5546875" style="540" customWidth="1"/>
    <col min="14606" max="14848" width="11.44140625" style="540"/>
    <col min="14849" max="14849" width="22.6640625" style="540" customWidth="1"/>
    <col min="14850" max="14850" width="15.44140625" style="540" customWidth="1"/>
    <col min="14851" max="14851" width="7.33203125" style="540" customWidth="1"/>
    <col min="14852" max="14852" width="11.44140625" style="540"/>
    <col min="14853" max="14853" width="5.6640625" style="540" customWidth="1"/>
    <col min="14854" max="14854" width="0" style="540" hidden="1" customWidth="1"/>
    <col min="14855" max="14855" width="9.5546875" style="540" customWidth="1"/>
    <col min="14856" max="14856" width="14" style="540" customWidth="1"/>
    <col min="14857" max="14857" width="16.33203125" style="540" customWidth="1"/>
    <col min="14858" max="14858" width="15.88671875" style="540" customWidth="1"/>
    <col min="14859" max="14859" width="11.6640625" style="540" customWidth="1"/>
    <col min="14860" max="14860" width="8.33203125" style="540" customWidth="1"/>
    <col min="14861" max="14861" width="16.5546875" style="540" customWidth="1"/>
    <col min="14862" max="15104" width="11.44140625" style="540"/>
    <col min="15105" max="15105" width="22.6640625" style="540" customWidth="1"/>
    <col min="15106" max="15106" width="15.44140625" style="540" customWidth="1"/>
    <col min="15107" max="15107" width="7.33203125" style="540" customWidth="1"/>
    <col min="15108" max="15108" width="11.44140625" style="540"/>
    <col min="15109" max="15109" width="5.6640625" style="540" customWidth="1"/>
    <col min="15110" max="15110" width="0" style="540" hidden="1" customWidth="1"/>
    <col min="15111" max="15111" width="9.5546875" style="540" customWidth="1"/>
    <col min="15112" max="15112" width="14" style="540" customWidth="1"/>
    <col min="15113" max="15113" width="16.33203125" style="540" customWidth="1"/>
    <col min="15114" max="15114" width="15.88671875" style="540" customWidth="1"/>
    <col min="15115" max="15115" width="11.6640625" style="540" customWidth="1"/>
    <col min="15116" max="15116" width="8.33203125" style="540" customWidth="1"/>
    <col min="15117" max="15117" width="16.5546875" style="540" customWidth="1"/>
    <col min="15118" max="15360" width="11.44140625" style="540"/>
    <col min="15361" max="15361" width="22.6640625" style="540" customWidth="1"/>
    <col min="15362" max="15362" width="15.44140625" style="540" customWidth="1"/>
    <col min="15363" max="15363" width="7.33203125" style="540" customWidth="1"/>
    <col min="15364" max="15364" width="11.44140625" style="540"/>
    <col min="15365" max="15365" width="5.6640625" style="540" customWidth="1"/>
    <col min="15366" max="15366" width="0" style="540" hidden="1" customWidth="1"/>
    <col min="15367" max="15367" width="9.5546875" style="540" customWidth="1"/>
    <col min="15368" max="15368" width="14" style="540" customWidth="1"/>
    <col min="15369" max="15369" width="16.33203125" style="540" customWidth="1"/>
    <col min="15370" max="15370" width="15.88671875" style="540" customWidth="1"/>
    <col min="15371" max="15371" width="11.6640625" style="540" customWidth="1"/>
    <col min="15372" max="15372" width="8.33203125" style="540" customWidth="1"/>
    <col min="15373" max="15373" width="16.5546875" style="540" customWidth="1"/>
    <col min="15374" max="15616" width="11.44140625" style="540"/>
    <col min="15617" max="15617" width="22.6640625" style="540" customWidth="1"/>
    <col min="15618" max="15618" width="15.44140625" style="540" customWidth="1"/>
    <col min="15619" max="15619" width="7.33203125" style="540" customWidth="1"/>
    <col min="15620" max="15620" width="11.44140625" style="540"/>
    <col min="15621" max="15621" width="5.6640625" style="540" customWidth="1"/>
    <col min="15622" max="15622" width="0" style="540" hidden="1" customWidth="1"/>
    <col min="15623" max="15623" width="9.5546875" style="540" customWidth="1"/>
    <col min="15624" max="15624" width="14" style="540" customWidth="1"/>
    <col min="15625" max="15625" width="16.33203125" style="540" customWidth="1"/>
    <col min="15626" max="15626" width="15.88671875" style="540" customWidth="1"/>
    <col min="15627" max="15627" width="11.6640625" style="540" customWidth="1"/>
    <col min="15628" max="15628" width="8.33203125" style="540" customWidth="1"/>
    <col min="15629" max="15629" width="16.5546875" style="540" customWidth="1"/>
    <col min="15630" max="15872" width="11.44140625" style="540"/>
    <col min="15873" max="15873" width="22.6640625" style="540" customWidth="1"/>
    <col min="15874" max="15874" width="15.44140625" style="540" customWidth="1"/>
    <col min="15875" max="15875" width="7.33203125" style="540" customWidth="1"/>
    <col min="15876" max="15876" width="11.44140625" style="540"/>
    <col min="15877" max="15877" width="5.6640625" style="540" customWidth="1"/>
    <col min="15878" max="15878" width="0" style="540" hidden="1" customWidth="1"/>
    <col min="15879" max="15879" width="9.5546875" style="540" customWidth="1"/>
    <col min="15880" max="15880" width="14" style="540" customWidth="1"/>
    <col min="15881" max="15881" width="16.33203125" style="540" customWidth="1"/>
    <col min="15882" max="15882" width="15.88671875" style="540" customWidth="1"/>
    <col min="15883" max="15883" width="11.6640625" style="540" customWidth="1"/>
    <col min="15884" max="15884" width="8.33203125" style="540" customWidth="1"/>
    <col min="15885" max="15885" width="16.5546875" style="540" customWidth="1"/>
    <col min="15886" max="16128" width="11.44140625" style="540"/>
    <col min="16129" max="16129" width="22.6640625" style="540" customWidth="1"/>
    <col min="16130" max="16130" width="15.44140625" style="540" customWidth="1"/>
    <col min="16131" max="16131" width="7.33203125" style="540" customWidth="1"/>
    <col min="16132" max="16132" width="11.44140625" style="540"/>
    <col min="16133" max="16133" width="5.6640625" style="540" customWidth="1"/>
    <col min="16134" max="16134" width="0" style="540" hidden="1" customWidth="1"/>
    <col min="16135" max="16135" width="9.5546875" style="540" customWidth="1"/>
    <col min="16136" max="16136" width="14" style="540" customWidth="1"/>
    <col min="16137" max="16137" width="16.33203125" style="540" customWidth="1"/>
    <col min="16138" max="16138" width="15.88671875" style="540" customWidth="1"/>
    <col min="16139" max="16139" width="11.6640625" style="540" customWidth="1"/>
    <col min="16140" max="16140" width="8.33203125" style="540" customWidth="1"/>
    <col min="16141" max="16141" width="16.5546875" style="540" customWidth="1"/>
    <col min="16142" max="16384" width="11.44140625" style="540"/>
  </cols>
  <sheetData>
    <row r="1" spans="1:13" s="497" customFormat="1">
      <c r="A1" s="693"/>
      <c r="B1" s="696"/>
      <c r="C1" s="697"/>
      <c r="D1" s="697"/>
      <c r="E1" s="697"/>
      <c r="F1" s="697"/>
      <c r="G1" s="697"/>
      <c r="H1" s="697"/>
      <c r="I1" s="698"/>
      <c r="J1" s="705" t="s">
        <v>1017</v>
      </c>
      <c r="K1" s="712" t="s">
        <v>2304</v>
      </c>
      <c r="L1" s="713"/>
      <c r="M1" s="714"/>
    </row>
    <row r="2" spans="1:13" s="497" customFormat="1">
      <c r="A2" s="694"/>
      <c r="B2" s="718" t="s">
        <v>1018</v>
      </c>
      <c r="C2" s="719"/>
      <c r="D2" s="719"/>
      <c r="E2" s="719"/>
      <c r="F2" s="719"/>
      <c r="G2" s="719"/>
      <c r="H2" s="719"/>
      <c r="I2" s="720"/>
      <c r="J2" s="706"/>
      <c r="K2" s="715"/>
      <c r="L2" s="716"/>
      <c r="M2" s="717"/>
    </row>
    <row r="3" spans="1:13" s="497" customFormat="1">
      <c r="A3" s="694"/>
      <c r="B3" s="699" t="s">
        <v>2305</v>
      </c>
      <c r="C3" s="700"/>
      <c r="D3" s="700"/>
      <c r="E3" s="700"/>
      <c r="F3" s="700"/>
      <c r="G3" s="700"/>
      <c r="H3" s="700"/>
      <c r="I3" s="701"/>
      <c r="J3" s="710" t="s">
        <v>1019</v>
      </c>
      <c r="K3" s="722">
        <v>1</v>
      </c>
      <c r="L3" s="723"/>
      <c r="M3" s="724"/>
    </row>
    <row r="4" spans="1:13" s="497" customFormat="1">
      <c r="A4" s="694"/>
      <c r="B4" s="699" t="s">
        <v>2306</v>
      </c>
      <c r="C4" s="700"/>
      <c r="D4" s="700"/>
      <c r="E4" s="700"/>
      <c r="F4" s="700"/>
      <c r="G4" s="700"/>
      <c r="H4" s="700"/>
      <c r="I4" s="701"/>
      <c r="J4" s="721"/>
      <c r="K4" s="725"/>
      <c r="L4" s="726"/>
      <c r="M4" s="727"/>
    </row>
    <row r="5" spans="1:13" s="497" customFormat="1">
      <c r="A5" s="694"/>
      <c r="B5" s="707" t="s">
        <v>2307</v>
      </c>
      <c r="C5" s="708"/>
      <c r="D5" s="708"/>
      <c r="E5" s="708"/>
      <c r="F5" s="708"/>
      <c r="G5" s="708"/>
      <c r="H5" s="708"/>
      <c r="I5" s="709"/>
      <c r="J5" s="710" t="s">
        <v>1020</v>
      </c>
      <c r="K5" s="728"/>
      <c r="L5" s="728" t="s">
        <v>1021</v>
      </c>
      <c r="M5" s="730"/>
    </row>
    <row r="6" spans="1:13" s="497" customFormat="1" ht="13.5" customHeight="1" thickBot="1">
      <c r="A6" s="695"/>
      <c r="B6" s="702"/>
      <c r="C6" s="703"/>
      <c r="D6" s="703"/>
      <c r="E6" s="703"/>
      <c r="F6" s="703"/>
      <c r="G6" s="703"/>
      <c r="H6" s="703"/>
      <c r="I6" s="704"/>
      <c r="J6" s="711"/>
      <c r="K6" s="729"/>
      <c r="L6" s="729"/>
      <c r="M6" s="731"/>
    </row>
    <row r="7" spans="1:13" s="502" customFormat="1" ht="8.4" thickBot="1">
      <c r="A7" s="498"/>
      <c r="B7" s="499"/>
      <c r="C7" s="499"/>
      <c r="D7" s="499"/>
      <c r="E7" s="499"/>
      <c r="F7" s="499"/>
      <c r="G7" s="499"/>
      <c r="H7" s="499"/>
      <c r="I7" s="499"/>
      <c r="J7" s="499"/>
      <c r="K7" s="500"/>
      <c r="L7" s="500"/>
      <c r="M7" s="501"/>
    </row>
    <row r="8" spans="1:13" s="497" customFormat="1" ht="21.9" customHeight="1">
      <c r="A8" s="503"/>
      <c r="B8" s="504"/>
      <c r="C8" s="504"/>
      <c r="D8" s="504"/>
      <c r="E8" s="504"/>
      <c r="F8" s="504"/>
      <c r="G8" s="505"/>
      <c r="H8" s="504"/>
      <c r="I8" s="504"/>
      <c r="J8" s="506" t="s">
        <v>1022</v>
      </c>
      <c r="K8" s="507"/>
      <c r="L8" s="507"/>
      <c r="M8" s="508"/>
    </row>
    <row r="9" spans="1:13" s="515" customFormat="1" ht="10.199999999999999">
      <c r="A9" s="509"/>
      <c r="B9" s="510"/>
      <c r="C9" s="510"/>
      <c r="D9" s="510"/>
      <c r="E9" s="510"/>
      <c r="F9" s="510"/>
      <c r="G9" s="511"/>
      <c r="H9" s="510"/>
      <c r="I9" s="510"/>
      <c r="J9" s="512"/>
      <c r="K9" s="513" t="s">
        <v>2308</v>
      </c>
      <c r="L9" s="513" t="s">
        <v>2309</v>
      </c>
      <c r="M9" s="514" t="s">
        <v>2310</v>
      </c>
    </row>
    <row r="10" spans="1:13" s="497" customFormat="1" ht="27.75" customHeight="1">
      <c r="A10" s="690" t="s">
        <v>2311</v>
      </c>
      <c r="B10" s="691"/>
      <c r="C10" s="691"/>
      <c r="D10" s="691"/>
      <c r="E10" s="516" t="s">
        <v>2312</v>
      </c>
      <c r="F10" s="517"/>
      <c r="H10" s="692" t="s">
        <v>2313</v>
      </c>
      <c r="I10" s="692"/>
      <c r="J10" s="518" t="s">
        <v>2312</v>
      </c>
      <c r="K10" s="519"/>
      <c r="L10" s="519"/>
      <c r="M10" s="520"/>
    </row>
    <row r="11" spans="1:13" s="497" customFormat="1" ht="24" customHeight="1">
      <c r="A11" s="521" t="s">
        <v>1023</v>
      </c>
      <c r="B11" s="522"/>
      <c r="C11" s="689"/>
      <c r="D11" s="689"/>
      <c r="E11" s="523"/>
      <c r="F11" s="523"/>
      <c r="G11" s="524"/>
      <c r="I11" s="525" t="s">
        <v>1024</v>
      </c>
      <c r="J11" s="522"/>
      <c r="K11" s="526"/>
      <c r="L11" s="526"/>
      <c r="M11" s="527"/>
    </row>
    <row r="12" spans="1:13" s="497" customFormat="1" ht="13.8" thickBot="1">
      <c r="A12" s="528"/>
      <c r="B12" s="529"/>
      <c r="C12" s="530"/>
      <c r="D12" s="530"/>
      <c r="E12" s="530"/>
      <c r="F12" s="530"/>
      <c r="G12" s="529"/>
      <c r="H12" s="530"/>
      <c r="I12" s="529"/>
      <c r="J12" s="530"/>
      <c r="K12" s="732"/>
      <c r="L12" s="732"/>
      <c r="M12" s="733"/>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0.199999999999999">
      <c r="A25" s="556"/>
      <c r="B25" s="557"/>
      <c r="C25" s="558"/>
      <c r="D25" s="558"/>
      <c r="E25" s="734" t="s">
        <v>2308</v>
      </c>
      <c r="F25" s="734"/>
      <c r="G25" s="734"/>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3.8">
      <c r="A27" s="735" t="s">
        <v>1026</v>
      </c>
      <c r="B27" s="736"/>
      <c r="C27" s="736"/>
      <c r="D27" s="736"/>
      <c r="E27" s="736"/>
      <c r="F27" s="736"/>
      <c r="G27" s="736"/>
      <c r="H27" s="736"/>
      <c r="I27" s="736"/>
      <c r="J27" s="736"/>
      <c r="K27" s="736"/>
      <c r="L27" s="736"/>
      <c r="M27" s="737"/>
    </row>
    <row r="28" spans="1:13" ht="13.8" thickBot="1">
      <c r="A28" s="563"/>
      <c r="B28" s="564"/>
      <c r="C28" s="564"/>
      <c r="D28" s="564"/>
      <c r="E28" s="564"/>
      <c r="F28" s="564"/>
      <c r="G28" s="564"/>
      <c r="H28" s="564"/>
      <c r="I28" s="564"/>
      <c r="J28" s="564"/>
      <c r="K28" s="564"/>
      <c r="L28" s="564"/>
      <c r="M28" s="565"/>
    </row>
    <row r="29" spans="1:13" ht="26.4">
      <c r="A29" s="566" t="s">
        <v>1027</v>
      </c>
      <c r="B29" s="738" t="s">
        <v>1028</v>
      </c>
      <c r="C29" s="739"/>
      <c r="D29" s="739"/>
      <c r="E29" s="739"/>
      <c r="F29" s="739"/>
      <c r="G29" s="739"/>
      <c r="H29" s="739"/>
      <c r="I29" s="740"/>
      <c r="J29" s="567" t="s">
        <v>2321</v>
      </c>
      <c r="K29" s="741" t="s">
        <v>1029</v>
      </c>
      <c r="L29" s="742"/>
      <c r="M29" s="566" t="s">
        <v>1030</v>
      </c>
    </row>
    <row r="30" spans="1:13" ht="13.8" thickBot="1">
      <c r="A30" s="568"/>
      <c r="B30" s="569"/>
      <c r="C30" s="570"/>
      <c r="D30" s="570"/>
      <c r="E30" s="570"/>
      <c r="F30" s="570"/>
      <c r="G30" s="570"/>
      <c r="H30" s="570"/>
      <c r="I30" s="570"/>
      <c r="J30" s="571"/>
      <c r="K30" s="743"/>
      <c r="L30" s="744"/>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5" t="s">
        <v>1028</v>
      </c>
      <c r="B34" s="746"/>
      <c r="C34" s="746"/>
      <c r="D34" s="746"/>
      <c r="E34" s="746"/>
      <c r="F34" s="746"/>
      <c r="G34" s="747"/>
      <c r="H34" s="748" t="s">
        <v>1032</v>
      </c>
      <c r="I34" s="749"/>
      <c r="J34" s="579" t="s">
        <v>1033</v>
      </c>
      <c r="K34" s="750" t="s">
        <v>1034</v>
      </c>
      <c r="L34" s="747"/>
      <c r="M34" s="580" t="s">
        <v>1035</v>
      </c>
    </row>
    <row r="35" spans="1:13" s="581" customFormat="1" ht="11.4">
      <c r="A35" s="751"/>
      <c r="B35" s="752"/>
      <c r="C35" s="752"/>
      <c r="D35" s="752"/>
      <c r="E35" s="752"/>
      <c r="F35" s="752"/>
      <c r="G35" s="753"/>
      <c r="H35" s="754"/>
      <c r="I35" s="755"/>
      <c r="J35" s="582"/>
      <c r="K35" s="756"/>
      <c r="L35" s="753"/>
      <c r="M35" s="583"/>
    </row>
    <row r="36" spans="1:13" s="581" customFormat="1" ht="12" thickBot="1">
      <c r="A36" s="757"/>
      <c r="B36" s="758"/>
      <c r="C36" s="758"/>
      <c r="D36" s="758"/>
      <c r="E36" s="758"/>
      <c r="F36" s="758"/>
      <c r="G36" s="759"/>
      <c r="H36" s="760"/>
      <c r="I36" s="761"/>
      <c r="J36" s="584"/>
      <c r="K36" s="762"/>
      <c r="L36" s="759"/>
      <c r="M36" s="585"/>
    </row>
    <row r="37" spans="1:13" s="581" customFormat="1" ht="12.6" thickBot="1">
      <c r="A37" s="763" t="s">
        <v>1037</v>
      </c>
      <c r="B37" s="764"/>
      <c r="C37" s="764"/>
      <c r="D37" s="764"/>
      <c r="E37" s="764"/>
      <c r="F37" s="764"/>
      <c r="G37" s="764"/>
      <c r="H37" s="764"/>
      <c r="I37" s="764"/>
      <c r="J37" s="764"/>
      <c r="K37" s="764"/>
      <c r="L37" s="765"/>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5" t="s">
        <v>1028</v>
      </c>
      <c r="B41" s="746"/>
      <c r="C41" s="746"/>
      <c r="D41" s="746"/>
      <c r="E41" s="746"/>
      <c r="F41" s="746"/>
      <c r="G41" s="746"/>
      <c r="H41" s="747"/>
      <c r="I41" s="595" t="s">
        <v>1029</v>
      </c>
      <c r="J41" s="579" t="s">
        <v>1030</v>
      </c>
      <c r="K41" s="750" t="s">
        <v>1039</v>
      </c>
      <c r="L41" s="747"/>
      <c r="M41" s="580" t="s">
        <v>1035</v>
      </c>
    </row>
    <row r="42" spans="1:13" s="581" customFormat="1" ht="11.4">
      <c r="A42" s="766"/>
      <c r="B42" s="767"/>
      <c r="C42" s="767"/>
      <c r="D42" s="767"/>
      <c r="E42" s="767"/>
      <c r="F42" s="767"/>
      <c r="G42" s="767"/>
      <c r="H42" s="755"/>
      <c r="I42" s="596"/>
      <c r="J42" s="582"/>
      <c r="K42" s="756"/>
      <c r="L42" s="753"/>
      <c r="M42" s="583"/>
    </row>
    <row r="43" spans="1:13" s="581" customFormat="1" ht="12" thickBot="1">
      <c r="A43" s="768"/>
      <c r="B43" s="769"/>
      <c r="C43" s="769"/>
      <c r="D43" s="769"/>
      <c r="E43" s="769"/>
      <c r="F43" s="769"/>
      <c r="G43" s="769"/>
      <c r="H43" s="761"/>
      <c r="I43" s="597"/>
      <c r="J43" s="598"/>
      <c r="K43" s="762"/>
      <c r="L43" s="759"/>
      <c r="M43" s="599"/>
    </row>
    <row r="44" spans="1:13" s="581" customFormat="1" ht="12.6" thickBot="1">
      <c r="A44" s="763" t="s">
        <v>1037</v>
      </c>
      <c r="B44" s="764"/>
      <c r="C44" s="764"/>
      <c r="D44" s="764"/>
      <c r="E44" s="764"/>
      <c r="F44" s="764"/>
      <c r="G44" s="764"/>
      <c r="H44" s="764"/>
      <c r="I44" s="764"/>
      <c r="J44" s="764"/>
      <c r="K44" s="764"/>
      <c r="L44" s="765"/>
      <c r="M44" s="586">
        <v>0</v>
      </c>
    </row>
    <row r="45" spans="1:13" s="581" customFormat="1" ht="11.4">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70" t="s">
        <v>1041</v>
      </c>
      <c r="B48" s="771"/>
      <c r="C48" s="771"/>
      <c r="D48" s="771"/>
      <c r="E48" s="772"/>
      <c r="F48" s="602"/>
      <c r="G48" s="603" t="s">
        <v>1029</v>
      </c>
      <c r="H48" s="604" t="s">
        <v>1042</v>
      </c>
      <c r="I48" s="605" t="s">
        <v>2339</v>
      </c>
      <c r="J48" s="604" t="s">
        <v>2340</v>
      </c>
      <c r="K48" s="773" t="s">
        <v>1045</v>
      </c>
      <c r="L48" s="772"/>
      <c r="M48" s="606" t="s">
        <v>1035</v>
      </c>
    </row>
    <row r="49" spans="1:13" s="581" customFormat="1" ht="11.4">
      <c r="A49" s="607"/>
      <c r="B49" s="608"/>
      <c r="C49" s="608"/>
      <c r="D49" s="608"/>
      <c r="E49" s="608"/>
      <c r="F49" s="608"/>
      <c r="G49" s="609"/>
      <c r="H49" s="582"/>
      <c r="I49" s="596"/>
      <c r="J49" s="582"/>
      <c r="K49" s="756"/>
      <c r="L49" s="753"/>
      <c r="M49" s="583"/>
    </row>
    <row r="50" spans="1:13" s="581" customFormat="1" ht="12" thickBot="1">
      <c r="A50" s="610"/>
      <c r="B50" s="611"/>
      <c r="C50" s="611"/>
      <c r="D50" s="611"/>
      <c r="E50" s="611"/>
      <c r="F50" s="611"/>
      <c r="G50" s="612"/>
      <c r="H50" s="584"/>
      <c r="I50" s="594"/>
      <c r="J50" s="584"/>
      <c r="K50" s="762"/>
      <c r="L50" s="759"/>
      <c r="M50" s="585"/>
    </row>
    <row r="51" spans="1:13" s="581" customFormat="1" ht="12.6" thickBot="1">
      <c r="A51" s="774" t="s">
        <v>1037</v>
      </c>
      <c r="B51" s="775"/>
      <c r="C51" s="775"/>
      <c r="D51" s="775"/>
      <c r="E51" s="775"/>
      <c r="F51" s="775"/>
      <c r="G51" s="775"/>
      <c r="H51" s="775"/>
      <c r="I51" s="775"/>
      <c r="J51" s="775"/>
      <c r="K51" s="775"/>
      <c r="L51" s="776"/>
      <c r="M51" s="613">
        <v>0</v>
      </c>
    </row>
    <row r="52" spans="1:13" s="581" customFormat="1" ht="11.4">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70" t="s">
        <v>1028</v>
      </c>
      <c r="B55" s="771"/>
      <c r="C55" s="771"/>
      <c r="D55" s="771"/>
      <c r="E55" s="771"/>
      <c r="F55" s="771"/>
      <c r="G55" s="772"/>
      <c r="H55" s="603" t="s">
        <v>1048</v>
      </c>
      <c r="I55" s="605" t="s">
        <v>1049</v>
      </c>
      <c r="J55" s="604" t="s">
        <v>1050</v>
      </c>
      <c r="K55" s="777" t="s">
        <v>1034</v>
      </c>
      <c r="L55" s="778"/>
      <c r="M55" s="614" t="s">
        <v>1035</v>
      </c>
    </row>
    <row r="56" spans="1:13" s="581" customFormat="1" ht="11.4">
      <c r="A56" s="766"/>
      <c r="B56" s="767"/>
      <c r="C56" s="767"/>
      <c r="D56" s="767"/>
      <c r="E56" s="767"/>
      <c r="F56" s="767"/>
      <c r="G56" s="767"/>
      <c r="H56" s="582"/>
      <c r="I56" s="596"/>
      <c r="J56" s="582"/>
      <c r="K56" s="756"/>
      <c r="L56" s="753"/>
      <c r="M56" s="583"/>
    </row>
    <row r="57" spans="1:13" s="581" customFormat="1" ht="12" thickBot="1">
      <c r="A57" s="768"/>
      <c r="B57" s="769"/>
      <c r="C57" s="769"/>
      <c r="D57" s="769"/>
      <c r="E57" s="769"/>
      <c r="F57" s="769"/>
      <c r="G57" s="769"/>
      <c r="H57" s="584"/>
      <c r="I57" s="594"/>
      <c r="J57" s="584"/>
      <c r="K57" s="762"/>
      <c r="L57" s="759"/>
      <c r="M57" s="585"/>
    </row>
    <row r="58" spans="1:13" s="581" customFormat="1" ht="12.6" thickBot="1">
      <c r="A58" s="763" t="s">
        <v>1037</v>
      </c>
      <c r="B58" s="764"/>
      <c r="C58" s="764"/>
      <c r="D58" s="764"/>
      <c r="E58" s="764"/>
      <c r="F58" s="764"/>
      <c r="G58" s="764"/>
      <c r="H58" s="764"/>
      <c r="I58" s="764"/>
      <c r="J58" s="764"/>
      <c r="K58" s="764"/>
      <c r="L58" s="765"/>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ht="12.6" thickBot="1">
      <c r="A60" s="763" t="s">
        <v>1051</v>
      </c>
      <c r="B60" s="764"/>
      <c r="C60" s="764"/>
      <c r="D60" s="764"/>
      <c r="E60" s="764"/>
      <c r="F60" s="764"/>
      <c r="G60" s="764"/>
      <c r="H60" s="764"/>
      <c r="I60" s="764"/>
      <c r="J60" s="764"/>
      <c r="K60" s="764"/>
      <c r="L60" s="765"/>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5" t="s">
        <v>1028</v>
      </c>
      <c r="B64" s="746"/>
      <c r="C64" s="746"/>
      <c r="D64" s="746"/>
      <c r="E64" s="746"/>
      <c r="F64" s="746"/>
      <c r="G64" s="746"/>
      <c r="H64" s="615"/>
      <c r="I64" s="616"/>
      <c r="J64" s="617" t="s">
        <v>1054</v>
      </c>
      <c r="K64" s="779" t="s">
        <v>1055</v>
      </c>
      <c r="L64" s="780"/>
      <c r="M64" s="618"/>
    </row>
    <row r="65" spans="1:13" s="581" customFormat="1" ht="11.4">
      <c r="A65" s="766" t="s">
        <v>2341</v>
      </c>
      <c r="B65" s="767"/>
      <c r="C65" s="767"/>
      <c r="D65" s="767"/>
      <c r="E65" s="767"/>
      <c r="F65" s="767"/>
      <c r="G65" s="767"/>
      <c r="H65" s="619"/>
      <c r="I65" s="620"/>
      <c r="J65" s="621"/>
      <c r="K65" s="791"/>
      <c r="L65" s="792"/>
      <c r="M65" s="622"/>
    </row>
    <row r="66" spans="1:13" s="581" customFormat="1" ht="11.4">
      <c r="A66" s="623" t="s">
        <v>1057</v>
      </c>
      <c r="B66" s="624"/>
      <c r="C66" s="624"/>
      <c r="D66" s="624"/>
      <c r="E66" s="624"/>
      <c r="F66" s="624"/>
      <c r="G66" s="624"/>
      <c r="H66" s="619"/>
      <c r="I66" s="620"/>
      <c r="J66" s="621"/>
      <c r="K66" s="791"/>
      <c r="L66" s="792"/>
      <c r="M66" s="622"/>
    </row>
    <row r="67" spans="1:13" s="581" customFormat="1" ht="12" thickBot="1">
      <c r="A67" s="610" t="s">
        <v>1058</v>
      </c>
      <c r="B67" s="611"/>
      <c r="C67" s="611"/>
      <c r="D67" s="611"/>
      <c r="E67" s="611"/>
      <c r="F67" s="611"/>
      <c r="G67" s="611"/>
      <c r="H67" s="625"/>
      <c r="I67" s="626"/>
      <c r="J67" s="621"/>
      <c r="K67" s="793"/>
      <c r="L67" s="794"/>
      <c r="M67" s="622"/>
    </row>
    <row r="68" spans="1:13" s="581" customFormat="1" ht="12.6" thickBot="1">
      <c r="A68" s="763" t="s">
        <v>1037</v>
      </c>
      <c r="B68" s="764"/>
      <c r="C68" s="764"/>
      <c r="D68" s="764"/>
      <c r="E68" s="764"/>
      <c r="F68" s="764"/>
      <c r="G68" s="764"/>
      <c r="H68" s="764"/>
      <c r="I68" s="764"/>
      <c r="J68" s="764"/>
      <c r="K68" s="764"/>
      <c r="L68" s="765"/>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ht="12.6" thickBot="1">
      <c r="A70" s="763" t="s">
        <v>2342</v>
      </c>
      <c r="B70" s="764"/>
      <c r="C70" s="764"/>
      <c r="D70" s="764"/>
      <c r="E70" s="764"/>
      <c r="F70" s="764"/>
      <c r="G70" s="764"/>
      <c r="H70" s="764"/>
      <c r="I70" s="764"/>
      <c r="J70" s="764"/>
      <c r="K70" s="764"/>
      <c r="L70" s="765"/>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1.4">
      <c r="A75" s="627"/>
      <c r="B75" s="628"/>
      <c r="C75" s="628"/>
      <c r="D75" s="629" t="s">
        <v>1060</v>
      </c>
      <c r="E75" s="629"/>
      <c r="F75" s="629"/>
      <c r="G75" s="629"/>
      <c r="H75" s="629"/>
      <c r="I75" s="629"/>
      <c r="J75" s="628"/>
      <c r="K75" s="628"/>
      <c r="L75" s="628"/>
      <c r="M75" s="630"/>
    </row>
    <row r="76" spans="1:13" s="581" customFormat="1" ht="11.4">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8"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8"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81" t="s">
        <v>2324</v>
      </c>
      <c r="B87" s="782"/>
      <c r="C87" s="782"/>
      <c r="D87" s="782"/>
      <c r="E87" s="782"/>
      <c r="F87" s="782"/>
      <c r="G87" s="782"/>
      <c r="H87" s="782"/>
      <c r="I87" s="782"/>
      <c r="J87" s="782"/>
      <c r="K87" s="782"/>
      <c r="L87" s="782"/>
      <c r="M87" s="783"/>
    </row>
    <row r="88" spans="1:13" ht="17.25" customHeight="1">
      <c r="A88" s="781"/>
      <c r="B88" s="782"/>
      <c r="C88" s="782"/>
      <c r="D88" s="782"/>
      <c r="E88" s="782"/>
      <c r="F88" s="782"/>
      <c r="G88" s="782"/>
      <c r="H88" s="782"/>
      <c r="I88" s="782"/>
      <c r="J88" s="782"/>
      <c r="K88" s="782"/>
      <c r="L88" s="782"/>
      <c r="M88" s="783"/>
    </row>
    <row r="89" spans="1:13" ht="18.75" customHeight="1">
      <c r="A89" s="784" t="s">
        <v>2325</v>
      </c>
      <c r="B89" s="785"/>
      <c r="C89" s="785"/>
      <c r="D89" s="785"/>
      <c r="E89" s="785"/>
      <c r="F89" s="785"/>
      <c r="G89" s="785"/>
      <c r="H89" s="785"/>
      <c r="I89" s="785"/>
      <c r="J89" s="785"/>
      <c r="K89" s="785"/>
      <c r="L89" s="785"/>
      <c r="M89" s="786"/>
    </row>
    <row r="90" spans="1:13" ht="21.75" customHeight="1">
      <c r="A90" s="784"/>
      <c r="B90" s="785"/>
      <c r="C90" s="785"/>
      <c r="D90" s="785"/>
      <c r="E90" s="785"/>
      <c r="F90" s="785"/>
      <c r="G90" s="785"/>
      <c r="H90" s="785"/>
      <c r="I90" s="785"/>
      <c r="J90" s="785"/>
      <c r="K90" s="785"/>
      <c r="L90" s="785"/>
      <c r="M90" s="786"/>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1.4">
      <c r="A95" s="627"/>
      <c r="B95" s="628"/>
      <c r="C95" s="628"/>
      <c r="D95" s="628" t="s">
        <v>1060</v>
      </c>
      <c r="E95" s="629"/>
      <c r="F95" s="628"/>
      <c r="G95" s="628"/>
      <c r="H95" s="628"/>
      <c r="I95" s="628"/>
      <c r="J95" s="628"/>
      <c r="K95" s="628"/>
      <c r="L95" s="628"/>
      <c r="M95" s="630"/>
    </row>
    <row r="96" spans="1:13" s="581" customFormat="1" ht="11.4">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7"/>
      <c r="J100" s="787"/>
      <c r="K100" s="787"/>
      <c r="L100" s="787"/>
      <c r="M100" s="788"/>
    </row>
    <row r="101" spans="1:13" ht="13.8" thickBot="1">
      <c r="A101" s="651" t="s">
        <v>2327</v>
      </c>
      <c r="B101" s="652"/>
      <c r="C101" s="652"/>
      <c r="D101" s="653"/>
      <c r="E101" s="653"/>
      <c r="F101" s="653"/>
      <c r="G101" s="653"/>
      <c r="H101" s="653"/>
      <c r="I101" s="789"/>
      <c r="J101" s="789"/>
      <c r="K101" s="789"/>
      <c r="L101" s="789"/>
      <c r="M101" s="790"/>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 thickBot="1">
      <c r="B6" s="830"/>
      <c r="C6" s="837"/>
      <c r="D6" s="838"/>
      <c r="E6" s="838"/>
      <c r="F6" s="838"/>
      <c r="G6" s="838"/>
      <c r="H6" s="838"/>
      <c r="I6" s="838"/>
      <c r="J6" s="839"/>
      <c r="K6" s="832"/>
      <c r="L6" s="834"/>
      <c r="M6" s="834"/>
      <c r="N6" s="836"/>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9" t="s">
        <v>2311</v>
      </c>
      <c r="C10" s="810"/>
      <c r="D10" s="810"/>
      <c r="E10" s="810"/>
      <c r="F10" s="367" t="s">
        <v>2312</v>
      </c>
      <c r="G10" s="85"/>
      <c r="H10" s="368"/>
      <c r="I10" s="811" t="s">
        <v>2313</v>
      </c>
      <c r="J10" s="811"/>
      <c r="K10" s="369" t="s">
        <v>2312</v>
      </c>
      <c r="L10" s="365"/>
      <c r="M10" s="365"/>
      <c r="N10" s="366"/>
    </row>
    <row r="11" spans="2:14">
      <c r="B11" s="370" t="s">
        <v>1023</v>
      </c>
      <c r="C11" s="371"/>
      <c r="D11" s="797"/>
      <c r="E11" s="797"/>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2" t="s">
        <v>2328</v>
      </c>
      <c r="G25" s="813"/>
      <c r="H25" s="813"/>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VLOOKUP(A36,EQUIPOS!A6:D161,4,FALSE)</f>
        <v>158054.23000000001</v>
      </c>
      <c r="L36" s="279"/>
      <c r="M36" s="280">
        <v>0.15</v>
      </c>
      <c r="N36" s="281">
        <f>K36/M36</f>
        <v>1053694.8666666667</v>
      </c>
    </row>
    <row r="37" spans="1:14">
      <c r="A37" t="s">
        <v>150</v>
      </c>
      <c r="B37" s="868" t="str">
        <f>VLOOKUP(A37,EQUIPOS!A7:D154,3,FALSE)</f>
        <v>Cargador : Potencia en el volante 125 hp, Clasificación de RPM del motor 2300.</v>
      </c>
      <c r="C37" s="869"/>
      <c r="D37" s="869"/>
      <c r="E37" s="869"/>
      <c r="F37" s="869"/>
      <c r="G37" s="869"/>
      <c r="H37" s="870"/>
      <c r="I37" s="276"/>
      <c r="J37" s="277"/>
      <c r="K37" s="278">
        <f>VLOOKUP(A37,EQUIPOS!A7:D162,4,FALSE)</f>
        <v>183306.65000000002</v>
      </c>
      <c r="L37" s="279"/>
      <c r="M37" s="280">
        <v>0.15</v>
      </c>
      <c r="N37" s="281">
        <f>K37/M37</f>
        <v>1222044.3333333335</v>
      </c>
    </row>
    <row r="38" spans="1:14">
      <c r="A38" t="s">
        <v>273</v>
      </c>
      <c r="B38" s="868" t="str">
        <f>VLOOKUP(A38,EQUIPOS!A8:D154,3,FALSE)</f>
        <v>Motosierra, 93.6 cm3 - 7.1 HP, 45-90 cm - 7.9 kg</v>
      </c>
      <c r="C38" s="869"/>
      <c r="D38" s="869"/>
      <c r="E38" s="869"/>
      <c r="F38" s="869"/>
      <c r="G38" s="869"/>
      <c r="H38" s="870"/>
      <c r="I38" s="276"/>
      <c r="J38" s="277"/>
      <c r="K38" s="278">
        <f>VLOOKUP(A38,EQUIPOS!A8:D163,4,FALSE)</f>
        <v>9658.44</v>
      </c>
      <c r="L38" s="279"/>
      <c r="M38" s="280">
        <v>0.15</v>
      </c>
      <c r="N38" s="282">
        <f>K38/M38</f>
        <v>64389.600000000006</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8511.2008676833339</v>
      </c>
    </row>
    <row r="43" spans="1:14" ht="15" thickBot="1">
      <c r="B43" s="819" t="s">
        <v>1037</v>
      </c>
      <c r="C43" s="820"/>
      <c r="D43" s="820"/>
      <c r="E43" s="820"/>
      <c r="F43" s="820"/>
      <c r="G43" s="820"/>
      <c r="H43" s="820"/>
      <c r="I43" s="820"/>
      <c r="J43" s="820"/>
      <c r="K43" s="820"/>
      <c r="L43" s="820"/>
      <c r="M43" s="821"/>
      <c r="N43" s="105">
        <f>SUM(N36:N42)</f>
        <v>2348640.0008676834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2" t="s">
        <v>1041</v>
      </c>
      <c r="C58" s="883"/>
      <c r="D58" s="883"/>
      <c r="E58" s="883"/>
      <c r="F58" s="883"/>
      <c r="G58" s="884"/>
      <c r="H58" s="79" t="s">
        <v>1029</v>
      </c>
      <c r="I58" s="80" t="s">
        <v>1042</v>
      </c>
      <c r="J58" s="81" t="s">
        <v>1043</v>
      </c>
      <c r="K58" s="79" t="s">
        <v>1044</v>
      </c>
      <c r="L58" s="905" t="s">
        <v>1045</v>
      </c>
      <c r="M58" s="884"/>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6">
        <v>983.54</v>
      </c>
      <c r="M59" s="907"/>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7"/>
      <c r="M64" s="898"/>
      <c r="N64" s="305"/>
    </row>
    <row r="65" spans="1:15" ht="15" thickBot="1">
      <c r="B65" s="908" t="s">
        <v>1037</v>
      </c>
      <c r="C65" s="862"/>
      <c r="D65" s="862"/>
      <c r="E65" s="862"/>
      <c r="F65" s="862"/>
      <c r="G65" s="862"/>
      <c r="H65" s="862"/>
      <c r="I65" s="862"/>
      <c r="J65" s="862"/>
      <c r="K65" s="862"/>
      <c r="L65" s="862"/>
      <c r="M65" s="863"/>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54"/>
      <c r="J75" s="54"/>
      <c r="K75" s="54"/>
      <c r="L75" s="897"/>
      <c r="M75" s="898"/>
      <c r="N75" s="305"/>
    </row>
    <row r="76" spans="1:15" ht="15" thickBot="1">
      <c r="B76" s="819" t="s">
        <v>1037</v>
      </c>
      <c r="C76" s="820"/>
      <c r="D76" s="820"/>
      <c r="E76" s="820"/>
      <c r="F76" s="820"/>
      <c r="G76" s="820"/>
      <c r="H76" s="820"/>
      <c r="I76" s="862"/>
      <c r="J76" s="862"/>
      <c r="K76" s="862"/>
      <c r="L76" s="862"/>
      <c r="M76" s="863"/>
      <c r="N76" s="310">
        <f>N70+N71+N72+N73+N74</f>
        <v>170224.01735366668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2553287.9182213498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510657.58364426997</v>
      </c>
      <c r="M83" s="855"/>
      <c r="N83" s="57"/>
    </row>
    <row r="84" spans="1:14">
      <c r="B84" s="95" t="s">
        <v>1057</v>
      </c>
      <c r="C84" s="96"/>
      <c r="D84" s="96"/>
      <c r="E84" s="96"/>
      <c r="F84" s="96"/>
      <c r="G84" s="96"/>
      <c r="H84" s="96"/>
      <c r="I84" s="93"/>
      <c r="J84" s="94"/>
      <c r="K84" s="313">
        <v>0.05</v>
      </c>
      <c r="L84" s="854">
        <f>N78*K84</f>
        <v>127664.39591106749</v>
      </c>
      <c r="M84" s="855"/>
      <c r="N84" s="57"/>
    </row>
    <row r="85" spans="1:14" ht="15" thickBot="1">
      <c r="B85" s="97" t="s">
        <v>1058</v>
      </c>
      <c r="C85" s="98"/>
      <c r="D85" s="98"/>
      <c r="E85" s="98"/>
      <c r="F85" s="98"/>
      <c r="G85" s="98"/>
      <c r="H85" s="98"/>
      <c r="I85" s="99"/>
      <c r="J85" s="100"/>
      <c r="K85" s="314">
        <v>0.05</v>
      </c>
      <c r="L85" s="856">
        <f>N78*K85</f>
        <v>127664.39591106749</v>
      </c>
      <c r="M85" s="857"/>
      <c r="N85" s="57"/>
    </row>
    <row r="86" spans="1:14" ht="15" thickBot="1">
      <c r="B86" s="819" t="s">
        <v>1037</v>
      </c>
      <c r="C86" s="820"/>
      <c r="D86" s="820"/>
      <c r="E86" s="820"/>
      <c r="F86" s="820"/>
      <c r="G86" s="820"/>
      <c r="H86" s="820"/>
      <c r="I86" s="820"/>
      <c r="J86" s="820"/>
      <c r="K86" s="820"/>
      <c r="L86" s="820"/>
      <c r="M86" s="821"/>
      <c r="N86" s="58">
        <f>L83+L84+L85</f>
        <v>765986.37546640495</v>
      </c>
    </row>
    <row r="87" spans="1:14" ht="15" thickBot="1">
      <c r="B87" s="39"/>
      <c r="C87" s="40"/>
      <c r="D87" s="40"/>
      <c r="E87" s="40"/>
      <c r="F87" s="40"/>
      <c r="G87" s="40"/>
      <c r="H87" s="40"/>
      <c r="I87" s="40"/>
      <c r="J87" s="40"/>
      <c r="K87" s="40"/>
      <c r="L87" s="40"/>
      <c r="M87" s="40"/>
      <c r="N87" s="41"/>
    </row>
    <row r="88" spans="1:14" ht="15" thickBot="1">
      <c r="A88" t="s">
        <v>2121</v>
      </c>
      <c r="B88" s="819" t="s">
        <v>1059</v>
      </c>
      <c r="C88" s="820"/>
      <c r="D88" s="820"/>
      <c r="E88" s="820"/>
      <c r="F88" s="820"/>
      <c r="G88" s="820"/>
      <c r="H88" s="820"/>
      <c r="I88" s="820"/>
      <c r="J88" s="820"/>
      <c r="K88" s="820"/>
      <c r="L88" s="820"/>
      <c r="M88" s="821"/>
      <c r="N88" s="196">
        <f>N78+N86</f>
        <v>3319274.2936877548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4"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 thickBot="1">
      <c r="B6" s="830"/>
      <c r="C6" s="837"/>
      <c r="D6" s="838"/>
      <c r="E6" s="838"/>
      <c r="F6" s="838"/>
      <c r="G6" s="838"/>
      <c r="H6" s="838"/>
      <c r="I6" s="838"/>
      <c r="J6" s="839"/>
      <c r="K6" s="832"/>
      <c r="L6" s="834"/>
      <c r="M6" s="834"/>
      <c r="N6" s="836"/>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9" t="s">
        <v>2311</v>
      </c>
      <c r="C10" s="810"/>
      <c r="D10" s="810"/>
      <c r="E10" s="810"/>
      <c r="F10" s="400" t="s">
        <v>2312</v>
      </c>
      <c r="G10" s="85"/>
      <c r="H10" s="368"/>
      <c r="I10" s="811" t="s">
        <v>2313</v>
      </c>
      <c r="J10" s="811"/>
      <c r="K10" s="401" t="s">
        <v>2312</v>
      </c>
      <c r="L10" s="365"/>
      <c r="M10" s="365"/>
      <c r="N10" s="36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249</v>
      </c>
      <c r="B36" s="868" t="str">
        <f>VLOOKUP(A36,EQUIPOS!A6:D154,3,FALSE)</f>
        <v>Guadañadora, Cilindraje 41.5 cm3, Longitud del mango 1450 mm, Peso 7.4 kg</v>
      </c>
      <c r="C36" s="869"/>
      <c r="D36" s="869"/>
      <c r="E36" s="869"/>
      <c r="F36" s="869"/>
      <c r="G36" s="869"/>
      <c r="H36" s="870"/>
      <c r="I36" s="276"/>
      <c r="J36" s="277"/>
      <c r="K36" s="278">
        <f>VLOOKUP(A36,EQUIPOS!A6:D161,4,FALSE)</f>
        <v>10865.710000000001</v>
      </c>
      <c r="L36" s="279"/>
      <c r="M36" s="280">
        <v>0.36</v>
      </c>
      <c r="N36" s="281">
        <f>K36/M36</f>
        <v>30182.527777777781</v>
      </c>
    </row>
    <row r="37" spans="1:14">
      <c r="A37" t="s">
        <v>273</v>
      </c>
      <c r="B37" s="868" t="str">
        <f>VLOOKUP(A37,EQUIPOS!A7:D154,3,FALSE)</f>
        <v>Motosierra, 93.6 cm3 - 7.1 HP, 45-90 cm - 7.9 kg</v>
      </c>
      <c r="C37" s="869"/>
      <c r="D37" s="869"/>
      <c r="E37" s="869"/>
      <c r="F37" s="869"/>
      <c r="G37" s="869"/>
      <c r="H37" s="870"/>
      <c r="I37" s="276"/>
      <c r="J37" s="277"/>
      <c r="K37" s="278">
        <f>VLOOKUP(A37,EQUIPOS!A7:D162,4,FALSE)</f>
        <v>9658.44</v>
      </c>
      <c r="L37" s="279"/>
      <c r="M37" s="280">
        <v>0.10299999999999999</v>
      </c>
      <c r="N37" s="281">
        <f>K37/M37</f>
        <v>93771.262135922341</v>
      </c>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1773.1668474340277</v>
      </c>
    </row>
    <row r="43" spans="1:14" ht="15" thickBot="1">
      <c r="B43" s="819" t="s">
        <v>1037</v>
      </c>
      <c r="C43" s="820"/>
      <c r="D43" s="820"/>
      <c r="E43" s="820"/>
      <c r="F43" s="820"/>
      <c r="G43" s="820"/>
      <c r="H43" s="820"/>
      <c r="I43" s="820"/>
      <c r="J43" s="820"/>
      <c r="K43" s="820"/>
      <c r="L43" s="820"/>
      <c r="M43" s="821"/>
      <c r="N43" s="105">
        <f>SUM(N36:N42)</f>
        <v>125726.95676113415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6">
        <f>'900.2'!N78</f>
        <v>1235.418787878788</v>
      </c>
      <c r="M59" s="907"/>
      <c r="N59" s="296">
        <f>K59*L59</f>
        <v>61770.939393939399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61770.939393939399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N70+N71+N72+N73+N74</f>
        <v>35463.336948680553</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222961.23310375409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44592.246620750819</v>
      </c>
      <c r="M83" s="855"/>
      <c r="N83" s="57"/>
    </row>
    <row r="84" spans="1:14">
      <c r="B84" s="95" t="s">
        <v>1057</v>
      </c>
      <c r="C84" s="96"/>
      <c r="D84" s="96"/>
      <c r="E84" s="96"/>
      <c r="F84" s="96"/>
      <c r="G84" s="96"/>
      <c r="H84" s="96"/>
      <c r="I84" s="93"/>
      <c r="J84" s="94"/>
      <c r="K84" s="313">
        <v>0.05</v>
      </c>
      <c r="L84" s="854">
        <f>N78*K84</f>
        <v>11148.061655187705</v>
      </c>
      <c r="M84" s="855"/>
      <c r="N84" s="57"/>
    </row>
    <row r="85" spans="1:14" ht="15" thickBot="1">
      <c r="B85" s="97" t="s">
        <v>1058</v>
      </c>
      <c r="C85" s="98"/>
      <c r="D85" s="98"/>
      <c r="E85" s="98"/>
      <c r="F85" s="98"/>
      <c r="G85" s="98"/>
      <c r="H85" s="98"/>
      <c r="I85" s="99"/>
      <c r="J85" s="100"/>
      <c r="K85" s="314">
        <v>0.05</v>
      </c>
      <c r="L85" s="856">
        <f>N78*K85</f>
        <v>11148.061655187705</v>
      </c>
      <c r="M85" s="857"/>
      <c r="N85" s="57"/>
    </row>
    <row r="86" spans="1:14" ht="15" thickBot="1">
      <c r="B86" s="819" t="s">
        <v>1037</v>
      </c>
      <c r="C86" s="820"/>
      <c r="D86" s="820"/>
      <c r="E86" s="820"/>
      <c r="F86" s="820"/>
      <c r="G86" s="820"/>
      <c r="H86" s="820"/>
      <c r="I86" s="820"/>
      <c r="J86" s="820"/>
      <c r="K86" s="820"/>
      <c r="L86" s="820"/>
      <c r="M86" s="821"/>
      <c r="N86" s="58">
        <f>L83+L84+L85</f>
        <v>66888.369931126232</v>
      </c>
    </row>
    <row r="87" spans="1:14" ht="15" thickBot="1">
      <c r="B87" s="39"/>
      <c r="C87" s="40"/>
      <c r="D87" s="40"/>
      <c r="E87" s="40"/>
      <c r="F87" s="40"/>
      <c r="G87" s="40"/>
      <c r="H87" s="40"/>
      <c r="I87" s="40"/>
      <c r="J87" s="40"/>
      <c r="K87" s="40"/>
      <c r="L87" s="40"/>
      <c r="M87" s="40"/>
      <c r="N87" s="41"/>
    </row>
    <row r="88" spans="1:14" ht="15" thickBot="1">
      <c r="A88" t="s">
        <v>2121</v>
      </c>
      <c r="B88" s="819" t="s">
        <v>1059</v>
      </c>
      <c r="C88" s="820"/>
      <c r="D88" s="820"/>
      <c r="E88" s="820"/>
      <c r="F88" s="820"/>
      <c r="G88" s="820"/>
      <c r="H88" s="820"/>
      <c r="I88" s="820"/>
      <c r="J88" s="820"/>
      <c r="K88" s="820"/>
      <c r="L88" s="820"/>
      <c r="M88" s="821"/>
      <c r="N88" s="196">
        <f>N78+N86</f>
        <v>289849.6030348803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8.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183306.65000000002</v>
      </c>
      <c r="L36" s="279"/>
      <c r="M36" s="280">
        <v>2.375</v>
      </c>
      <c r="N36" s="281">
        <f>K36/M36</f>
        <v>77181.747368421056</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2.375</v>
      </c>
      <c r="N37" s="281">
        <f>K37/M37</f>
        <v>38035.738947368416</v>
      </c>
    </row>
    <row r="38" spans="1:14">
      <c r="A38" t="s">
        <v>195</v>
      </c>
      <c r="B38" s="868" t="str">
        <f>VLOOKUP(A38,EQUIPOS!A7:D154,3,FALSE)</f>
        <v xml:space="preserve">Equipo de oxicorte, Capacidad de corte: hasta 6´´ (152mm) </v>
      </c>
      <c r="C38" s="869"/>
      <c r="D38" s="869"/>
      <c r="E38" s="869"/>
      <c r="F38" s="869"/>
      <c r="G38" s="869"/>
      <c r="H38" s="870"/>
      <c r="I38" s="276"/>
      <c r="J38" s="277"/>
      <c r="K38" s="278">
        <f>VLOOKUP(A38,EQUIPOS!A7:D162,4,FALSE)</f>
        <v>18094.629999999997</v>
      </c>
      <c r="L38" s="279"/>
      <c r="M38" s="280">
        <v>2.375</v>
      </c>
      <c r="N38" s="282">
        <f>K38/M38</f>
        <v>7618.7915789473673</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1343.873821213158</v>
      </c>
    </row>
    <row r="43" spans="1:14" ht="15" thickBot="1">
      <c r="B43" s="819" t="s">
        <v>1037</v>
      </c>
      <c r="C43" s="820"/>
      <c r="D43" s="820"/>
      <c r="E43" s="820"/>
      <c r="F43" s="820"/>
      <c r="G43" s="820"/>
      <c r="H43" s="820"/>
      <c r="I43" s="820"/>
      <c r="J43" s="820"/>
      <c r="K43" s="820"/>
      <c r="L43" s="820"/>
      <c r="M43" s="821"/>
      <c r="N43" s="105">
        <f>SUM(N36:N42)</f>
        <v>124180.15171594999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1235.418787878788</v>
      </c>
      <c r="M59" s="907"/>
      <c r="N59" s="296">
        <f>K59*L59</f>
        <v>1235.418787878788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1235.418787878788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N70+N71+N72+N73+N74</f>
        <v>13438.738212131579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88">
        <f>N43+N54+N65+N76</f>
        <v>138854.30871596036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27770.861743192072</v>
      </c>
      <c r="M83" s="855"/>
      <c r="N83" s="57"/>
    </row>
    <row r="84" spans="1:14">
      <c r="B84" s="95" t="s">
        <v>1057</v>
      </c>
      <c r="C84" s="96"/>
      <c r="D84" s="96"/>
      <c r="E84" s="96"/>
      <c r="F84" s="96"/>
      <c r="G84" s="96"/>
      <c r="H84" s="96"/>
      <c r="I84" s="93"/>
      <c r="J84" s="94"/>
      <c r="K84" s="313">
        <v>0.05</v>
      </c>
      <c r="L84" s="854">
        <f>N78*K84</f>
        <v>6942.715435798018</v>
      </c>
      <c r="M84" s="855"/>
      <c r="N84" s="57"/>
    </row>
    <row r="85" spans="1:14" ht="15" thickBot="1">
      <c r="B85" s="97" t="s">
        <v>1058</v>
      </c>
      <c r="C85" s="98"/>
      <c r="D85" s="98"/>
      <c r="E85" s="98"/>
      <c r="F85" s="98"/>
      <c r="G85" s="98"/>
      <c r="H85" s="98"/>
      <c r="I85" s="99"/>
      <c r="J85" s="100"/>
      <c r="K85" s="314">
        <v>0.05</v>
      </c>
      <c r="L85" s="856">
        <f>N78*K85</f>
        <v>6942.715435798018</v>
      </c>
      <c r="M85" s="857"/>
      <c r="N85" s="57"/>
    </row>
    <row r="86" spans="1:14" ht="15" thickBot="1">
      <c r="B86" s="819" t="s">
        <v>1037</v>
      </c>
      <c r="C86" s="820"/>
      <c r="D86" s="820"/>
      <c r="E86" s="820"/>
      <c r="F86" s="820"/>
      <c r="G86" s="820"/>
      <c r="H86" s="820"/>
      <c r="I86" s="820"/>
      <c r="J86" s="820"/>
      <c r="K86" s="820"/>
      <c r="L86" s="820"/>
      <c r="M86" s="821"/>
      <c r="N86" s="58">
        <f>L83+L84+L85</f>
        <v>41656.292614788108</v>
      </c>
    </row>
    <row r="87" spans="1:14" ht="15" thickBot="1">
      <c r="B87" s="39"/>
      <c r="C87" s="40"/>
      <c r="D87" s="40"/>
      <c r="E87" s="40"/>
      <c r="F87" s="40"/>
      <c r="G87" s="40"/>
      <c r="H87" s="40"/>
      <c r="I87" s="40"/>
      <c r="J87" s="40"/>
      <c r="K87" s="40"/>
      <c r="L87" s="40"/>
      <c r="M87" s="40"/>
      <c r="N87" s="41"/>
    </row>
    <row r="88" spans="1:14" ht="15" thickBot="1">
      <c r="A88" t="s">
        <v>2121</v>
      </c>
      <c r="B88" s="819" t="s">
        <v>1059</v>
      </c>
      <c r="C88" s="820"/>
      <c r="D88" s="820"/>
      <c r="E88" s="820"/>
      <c r="F88" s="820"/>
      <c r="G88" s="820"/>
      <c r="H88" s="820"/>
      <c r="I88" s="820"/>
      <c r="J88" s="820"/>
      <c r="K88" s="820"/>
      <c r="L88" s="820"/>
      <c r="M88" s="821"/>
      <c r="N88" s="58">
        <f>N78+N86</f>
        <v>180510.60133074847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c r="B106" s="822"/>
      <c r="C106" s="823"/>
      <c r="D106" s="823"/>
      <c r="E106" s="823"/>
      <c r="F106" s="823"/>
      <c r="G106" s="823"/>
      <c r="H106" s="823"/>
      <c r="I106" s="823"/>
      <c r="J106" s="823"/>
      <c r="K106" s="823"/>
      <c r="L106" s="823"/>
      <c r="M106" s="823"/>
      <c r="N106" s="824"/>
    </row>
    <row r="107" spans="2:14" ht="27.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 thickBot="1">
      <c r="B6" s="830"/>
      <c r="C6" s="837"/>
      <c r="D6" s="838"/>
      <c r="E6" s="838"/>
      <c r="F6" s="838"/>
      <c r="G6" s="838"/>
      <c r="H6" s="838"/>
      <c r="I6" s="838"/>
      <c r="J6" s="839"/>
      <c r="K6" s="832"/>
      <c r="L6" s="834"/>
      <c r="M6" s="834"/>
      <c r="N6" s="836"/>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9" t="s">
        <v>2311</v>
      </c>
      <c r="C10" s="810"/>
      <c r="D10" s="810"/>
      <c r="E10" s="810"/>
      <c r="F10" s="400" t="s">
        <v>2312</v>
      </c>
      <c r="G10" s="85"/>
      <c r="H10" s="368"/>
      <c r="I10" s="811" t="s">
        <v>2313</v>
      </c>
      <c r="J10" s="811"/>
      <c r="K10" s="401" t="s">
        <v>2312</v>
      </c>
      <c r="L10" s="365"/>
      <c r="M10" s="365"/>
      <c r="N10" s="36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6"/>
      <c r="J36" s="277"/>
      <c r="K36" s="278">
        <f>VLOOKUP(A36,EQUIPOS!A6:D161,4,FALSE)</f>
        <v>218466.06</v>
      </c>
      <c r="L36" s="279"/>
      <c r="M36" s="280">
        <v>2.5</v>
      </c>
      <c r="N36" s="281">
        <f>K36/M36</f>
        <v>87386.423999999999</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2.5</v>
      </c>
      <c r="N37" s="281">
        <f>K37/M37</f>
        <v>36133.951999999997</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18094.629999999997</v>
      </c>
      <c r="L38" s="279"/>
      <c r="M38" s="280">
        <v>2.5</v>
      </c>
      <c r="N38" s="281">
        <f>K38/M38</f>
        <v>7237.851999999999</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255.33602603049999</v>
      </c>
    </row>
    <row r="43" spans="1:14" ht="15" thickBot="1">
      <c r="B43" s="819" t="s">
        <v>1037</v>
      </c>
      <c r="C43" s="820"/>
      <c r="D43" s="820"/>
      <c r="E43" s="820"/>
      <c r="F43" s="820"/>
      <c r="G43" s="820"/>
      <c r="H43" s="820"/>
      <c r="I43" s="820"/>
      <c r="J43" s="820"/>
      <c r="K43" s="820"/>
      <c r="L43" s="820"/>
      <c r="M43" s="821"/>
      <c r="N43" s="105">
        <f>SUM(N36:N42)</f>
        <v>131013.56402603049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1235.418787878788</v>
      </c>
      <c r="M59" s="907"/>
      <c r="N59" s="296">
        <f>K59*L59</f>
        <v>1235.418787878788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1235.418787878788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N70+N71+N72+N73+N74</f>
        <v>12766.801301525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145015.78411543428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29003.156823086858</v>
      </c>
      <c r="M83" s="855"/>
      <c r="N83" s="57"/>
    </row>
    <row r="84" spans="1:14">
      <c r="B84" s="95" t="s">
        <v>1057</v>
      </c>
      <c r="C84" s="96"/>
      <c r="D84" s="96"/>
      <c r="E84" s="96"/>
      <c r="F84" s="96"/>
      <c r="G84" s="96"/>
      <c r="H84" s="96"/>
      <c r="I84" s="93"/>
      <c r="J84" s="94"/>
      <c r="K84" s="313">
        <v>0.05</v>
      </c>
      <c r="L84" s="854">
        <f>N78*K84</f>
        <v>7250.7892057717145</v>
      </c>
      <c r="M84" s="855"/>
      <c r="N84" s="57"/>
    </row>
    <row r="85" spans="1:14" ht="15" thickBot="1">
      <c r="B85" s="97" t="s">
        <v>1058</v>
      </c>
      <c r="C85" s="98"/>
      <c r="D85" s="98"/>
      <c r="E85" s="98"/>
      <c r="F85" s="98"/>
      <c r="G85" s="98"/>
      <c r="H85" s="98"/>
      <c r="I85" s="99"/>
      <c r="J85" s="100"/>
      <c r="K85" s="314">
        <v>0.05</v>
      </c>
      <c r="L85" s="856">
        <f>N78*K85</f>
        <v>7250.7892057717145</v>
      </c>
      <c r="M85" s="857"/>
      <c r="N85" s="57"/>
    </row>
    <row r="86" spans="1:14" ht="15" thickBot="1">
      <c r="B86" s="819" t="s">
        <v>1037</v>
      </c>
      <c r="C86" s="820"/>
      <c r="D86" s="820"/>
      <c r="E86" s="820"/>
      <c r="F86" s="820"/>
      <c r="G86" s="820"/>
      <c r="H86" s="820"/>
      <c r="I86" s="820"/>
      <c r="J86" s="820"/>
      <c r="K86" s="820"/>
      <c r="L86" s="820"/>
      <c r="M86" s="821"/>
      <c r="N86" s="58">
        <f>L83+L84+L85</f>
        <v>43504.73523463028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188520.51935006457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8.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 thickBot="1">
      <c r="B6" s="830"/>
      <c r="C6" s="837"/>
      <c r="D6" s="838"/>
      <c r="E6" s="838"/>
      <c r="F6" s="838"/>
      <c r="G6" s="838"/>
      <c r="H6" s="838"/>
      <c r="I6" s="838"/>
      <c r="J6" s="839"/>
      <c r="K6" s="832"/>
      <c r="L6" s="834"/>
      <c r="M6" s="834"/>
      <c r="N6" s="836"/>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9" t="s">
        <v>2311</v>
      </c>
      <c r="C10" s="810"/>
      <c r="D10" s="810"/>
      <c r="E10" s="810"/>
      <c r="F10" s="400" t="s">
        <v>2312</v>
      </c>
      <c r="G10" s="85"/>
      <c r="H10" s="368"/>
      <c r="I10" s="811" t="s">
        <v>2313</v>
      </c>
      <c r="J10" s="811"/>
      <c r="K10" s="401" t="s">
        <v>2312</v>
      </c>
      <c r="L10" s="365"/>
      <c r="M10" s="365"/>
      <c r="N10" s="36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183306.65000000002</v>
      </c>
      <c r="L36" s="279"/>
      <c r="M36" s="280">
        <v>9.25</v>
      </c>
      <c r="N36" s="281">
        <f>K36/M36</f>
        <v>19816.935135135136</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9.25</v>
      </c>
      <c r="N37" s="281">
        <f>K37/M37</f>
        <v>9765.9329729729725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55.207789412000004</v>
      </c>
    </row>
    <row r="43" spans="1:14" ht="15" thickBot="1">
      <c r="B43" s="819" t="s">
        <v>1037</v>
      </c>
      <c r="C43" s="820"/>
      <c r="D43" s="820"/>
      <c r="E43" s="820"/>
      <c r="F43" s="820"/>
      <c r="G43" s="820"/>
      <c r="H43" s="820"/>
      <c r="I43" s="820"/>
      <c r="J43" s="820"/>
      <c r="K43" s="820"/>
      <c r="L43" s="820"/>
      <c r="M43" s="821"/>
      <c r="N43" s="105">
        <f>SUM(N36:N42)</f>
        <v>29638.07589752011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1235.418787878788</v>
      </c>
      <c r="M59" s="907"/>
      <c r="N59" s="296">
        <f>K59*L59</f>
        <v>1235.418787878788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1235.418787878788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N70+N71+N72+N73+N74</f>
        <v>2760.3894706000001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33633.884155998901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6726.7768311997806</v>
      </c>
      <c r="M83" s="855"/>
      <c r="N83" s="57"/>
    </row>
    <row r="84" spans="1:14">
      <c r="B84" s="95" t="s">
        <v>1057</v>
      </c>
      <c r="C84" s="96"/>
      <c r="D84" s="96"/>
      <c r="E84" s="96"/>
      <c r="F84" s="96"/>
      <c r="G84" s="96"/>
      <c r="H84" s="96"/>
      <c r="I84" s="93"/>
      <c r="J84" s="94"/>
      <c r="K84" s="313">
        <v>0.05</v>
      </c>
      <c r="L84" s="854">
        <f>N78*K84</f>
        <v>1681.6942077999452</v>
      </c>
      <c r="M84" s="855"/>
      <c r="N84" s="57"/>
    </row>
    <row r="85" spans="1:14" ht="15" thickBot="1">
      <c r="B85" s="97" t="s">
        <v>1058</v>
      </c>
      <c r="C85" s="98"/>
      <c r="D85" s="98"/>
      <c r="E85" s="98"/>
      <c r="F85" s="98"/>
      <c r="G85" s="98"/>
      <c r="H85" s="98"/>
      <c r="I85" s="99"/>
      <c r="J85" s="100"/>
      <c r="K85" s="314">
        <v>0.05</v>
      </c>
      <c r="L85" s="856">
        <f>N78*K85</f>
        <v>1681.6942077999452</v>
      </c>
      <c r="M85" s="857"/>
      <c r="N85" s="57"/>
    </row>
    <row r="86" spans="1:14" ht="15" thickBot="1">
      <c r="B86" s="819" t="s">
        <v>1037</v>
      </c>
      <c r="C86" s="820"/>
      <c r="D86" s="820"/>
      <c r="E86" s="820"/>
      <c r="F86" s="820"/>
      <c r="G86" s="820"/>
      <c r="H86" s="820"/>
      <c r="I86" s="820"/>
      <c r="J86" s="820"/>
      <c r="K86" s="820"/>
      <c r="L86" s="820"/>
      <c r="M86" s="821"/>
      <c r="N86" s="58">
        <f>L83+L84+L85</f>
        <v>10090.16524679967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43724.04940279857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180</v>
      </c>
      <c r="B36" s="868" t="str">
        <f>VLOOKUP(A36,EQUIPOS!A6:D154,3,FALSE)</f>
        <v>Compresor 120 HP, con martillo.</v>
      </c>
      <c r="C36" s="869"/>
      <c r="D36" s="869"/>
      <c r="E36" s="869"/>
      <c r="F36" s="869"/>
      <c r="G36" s="869"/>
      <c r="H36" s="870"/>
      <c r="I36" s="276"/>
      <c r="J36" s="277"/>
      <c r="K36" s="278">
        <f>VLOOKUP(A36,EQUIPOS!A6:D161,4,FALSE)</f>
        <v>90334.87999999999</v>
      </c>
      <c r="L36" s="279"/>
      <c r="M36" s="280">
        <v>2.5</v>
      </c>
      <c r="N36" s="281">
        <f>K36/M36</f>
        <v>36133.951999999997</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1021.344104122</v>
      </c>
    </row>
    <row r="43" spans="1:14" ht="15" thickBot="1">
      <c r="B43" s="819" t="s">
        <v>1037</v>
      </c>
      <c r="C43" s="820"/>
      <c r="D43" s="820"/>
      <c r="E43" s="820"/>
      <c r="F43" s="820"/>
      <c r="G43" s="820"/>
      <c r="H43" s="820"/>
      <c r="I43" s="820"/>
      <c r="J43" s="820"/>
      <c r="K43" s="820"/>
      <c r="L43" s="820"/>
      <c r="M43" s="821"/>
      <c r="N43" s="105">
        <f>SUM(N36:N42)</f>
        <v>37155.296104121997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1235.418787878788</v>
      </c>
      <c r="M59" s="907"/>
      <c r="N59" s="296">
        <f>K59*L59</f>
        <v>1235.418787878788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1235.418787878788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N70+N71+N72+N73+N74</f>
        <v>10213.44104122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48604.155933220783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9720.8311866441563</v>
      </c>
      <c r="M83" s="855"/>
      <c r="N83" s="57"/>
    </row>
    <row r="84" spans="1:14">
      <c r="B84" s="95" t="s">
        <v>1057</v>
      </c>
      <c r="C84" s="96"/>
      <c r="D84" s="96"/>
      <c r="E84" s="96"/>
      <c r="F84" s="96"/>
      <c r="G84" s="96"/>
      <c r="H84" s="96"/>
      <c r="I84" s="93"/>
      <c r="J84" s="94"/>
      <c r="K84" s="313">
        <v>0.05</v>
      </c>
      <c r="L84" s="854">
        <f>N78*K84</f>
        <v>2430.2077966610391</v>
      </c>
      <c r="M84" s="855"/>
      <c r="N84" s="57"/>
    </row>
    <row r="85" spans="1:14" ht="15" thickBot="1">
      <c r="B85" s="97" t="s">
        <v>1058</v>
      </c>
      <c r="C85" s="98"/>
      <c r="D85" s="98"/>
      <c r="E85" s="98"/>
      <c r="F85" s="98"/>
      <c r="G85" s="98"/>
      <c r="H85" s="98"/>
      <c r="I85" s="99"/>
      <c r="J85" s="100"/>
      <c r="K85" s="314">
        <v>0.05</v>
      </c>
      <c r="L85" s="856">
        <f>N78*K85</f>
        <v>2430.2077966610391</v>
      </c>
      <c r="M85" s="857"/>
      <c r="N85" s="57"/>
    </row>
    <row r="86" spans="1:14" ht="15" thickBot="1">
      <c r="B86" s="819" t="s">
        <v>1037</v>
      </c>
      <c r="C86" s="820"/>
      <c r="D86" s="820"/>
      <c r="E86" s="820"/>
      <c r="F86" s="820"/>
      <c r="G86" s="820"/>
      <c r="H86" s="820"/>
      <c r="I86" s="820"/>
      <c r="J86" s="820"/>
      <c r="K86" s="820"/>
      <c r="L86" s="820"/>
      <c r="M86" s="821"/>
      <c r="N86" s="58">
        <f>L83+L84+L85</f>
        <v>14581.246779966235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63185.402713187017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183306.65000000002</v>
      </c>
      <c r="L36" s="279"/>
      <c r="M36" s="280">
        <v>2.375</v>
      </c>
      <c r="N36" s="281">
        <f>K36/M36</f>
        <v>77181.747368421056</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2.375</v>
      </c>
      <c r="N37" s="281">
        <f>K37/M37</f>
        <v>38035.738947368416</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18094.629999999997</v>
      </c>
      <c r="L38" s="279"/>
      <c r="M38" s="280">
        <v>2.375</v>
      </c>
      <c r="N38" s="281">
        <f>K38/M38</f>
        <v>7618.7915789473673</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1343.873821213158</v>
      </c>
    </row>
    <row r="43" spans="1:14" ht="15" thickBot="1">
      <c r="B43" s="819" t="s">
        <v>1037</v>
      </c>
      <c r="C43" s="820"/>
      <c r="D43" s="820"/>
      <c r="E43" s="820"/>
      <c r="F43" s="820"/>
      <c r="G43" s="820"/>
      <c r="H43" s="820"/>
      <c r="I43" s="820"/>
      <c r="J43" s="820"/>
      <c r="K43" s="820"/>
      <c r="L43" s="820"/>
      <c r="M43" s="821"/>
      <c r="N43" s="105">
        <f>SUM(N36:N42)</f>
        <v>124180.15171594999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1235.418787878788</v>
      </c>
      <c r="M59" s="907"/>
      <c r="N59" s="296">
        <f>K59*L59</f>
        <v>1235.418787878788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1235.418787878788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N70+N71+N72+N73+N74</f>
        <v>13438.738212131579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138854.30871596036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27770.861743192072</v>
      </c>
      <c r="M83" s="855"/>
      <c r="N83" s="57"/>
    </row>
    <row r="84" spans="1:14">
      <c r="B84" s="95" t="s">
        <v>1057</v>
      </c>
      <c r="C84" s="96"/>
      <c r="D84" s="96"/>
      <c r="E84" s="96"/>
      <c r="F84" s="96"/>
      <c r="G84" s="96"/>
      <c r="H84" s="96"/>
      <c r="I84" s="93"/>
      <c r="J84" s="94"/>
      <c r="K84" s="313">
        <v>0.05</v>
      </c>
      <c r="L84" s="854">
        <f>N78*K84</f>
        <v>6942.715435798018</v>
      </c>
      <c r="M84" s="855"/>
      <c r="N84" s="57"/>
    </row>
    <row r="85" spans="1:14" ht="15" thickBot="1">
      <c r="B85" s="97" t="s">
        <v>1058</v>
      </c>
      <c r="C85" s="98"/>
      <c r="D85" s="98"/>
      <c r="E85" s="98"/>
      <c r="F85" s="98"/>
      <c r="G85" s="98"/>
      <c r="H85" s="98"/>
      <c r="I85" s="99"/>
      <c r="J85" s="100"/>
      <c r="K85" s="314">
        <v>0.05</v>
      </c>
      <c r="L85" s="856">
        <f>N78*K85</f>
        <v>6942.715435798018</v>
      </c>
      <c r="M85" s="857"/>
      <c r="N85" s="57"/>
    </row>
    <row r="86" spans="1:14" ht="15" thickBot="1">
      <c r="B86" s="819" t="s">
        <v>1037</v>
      </c>
      <c r="C86" s="820"/>
      <c r="D86" s="820"/>
      <c r="E86" s="820"/>
      <c r="F86" s="820"/>
      <c r="G86" s="820"/>
      <c r="H86" s="820"/>
      <c r="I86" s="820"/>
      <c r="J86" s="820"/>
      <c r="K86" s="820"/>
      <c r="L86" s="820"/>
      <c r="M86" s="821"/>
      <c r="N86" s="58">
        <f>L83+L84+L85</f>
        <v>41656.292614788108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180510.60133074847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6"/>
      <c r="J36" s="277"/>
      <c r="K36" s="278">
        <f>VLOOKUP(A36,EQUIPOS!A6:D161,4,FALSE)</f>
        <v>218466.06</v>
      </c>
      <c r="L36" s="279"/>
      <c r="M36" s="280">
        <v>2.5</v>
      </c>
      <c r="N36" s="281">
        <f>K36/M36</f>
        <v>87386.423999999999</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2.5</v>
      </c>
      <c r="N37" s="281">
        <f>K37/M37</f>
        <v>36133.951999999997</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18094.629999999997</v>
      </c>
      <c r="L38" s="279"/>
      <c r="M38" s="280">
        <v>2.5</v>
      </c>
      <c r="N38" s="281">
        <f>K38/M38</f>
        <v>7237.851999999999</v>
      </c>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255.33602603049999</v>
      </c>
    </row>
    <row r="43" spans="1:14" ht="15" thickBot="1">
      <c r="B43" s="819" t="s">
        <v>1037</v>
      </c>
      <c r="C43" s="820"/>
      <c r="D43" s="820"/>
      <c r="E43" s="820"/>
      <c r="F43" s="820"/>
      <c r="G43" s="820"/>
      <c r="H43" s="820"/>
      <c r="I43" s="820"/>
      <c r="J43" s="820"/>
      <c r="K43" s="820"/>
      <c r="L43" s="820"/>
      <c r="M43" s="821"/>
      <c r="N43" s="105">
        <f>SUM(N36:N42)</f>
        <v>131013.56402603049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1235.418787878788</v>
      </c>
      <c r="M59" s="907"/>
      <c r="N59" s="296">
        <f>K59*L59</f>
        <v>1235.418787878788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1235.418787878788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12766.801301525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145015.78411543428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29003.156823086858</v>
      </c>
      <c r="M83" s="855"/>
      <c r="N83" s="57"/>
    </row>
    <row r="84" spans="1:14">
      <c r="B84" s="95" t="s">
        <v>1057</v>
      </c>
      <c r="C84" s="96"/>
      <c r="D84" s="96"/>
      <c r="E84" s="96"/>
      <c r="F84" s="96"/>
      <c r="G84" s="96"/>
      <c r="H84" s="96"/>
      <c r="I84" s="93"/>
      <c r="J84" s="94"/>
      <c r="K84" s="313">
        <v>0.05</v>
      </c>
      <c r="L84" s="854">
        <f>N78*K84</f>
        <v>7250.7892057717145</v>
      </c>
      <c r="M84" s="855"/>
      <c r="N84" s="57"/>
    </row>
    <row r="85" spans="1:14" ht="15" thickBot="1">
      <c r="B85" s="97" t="s">
        <v>1058</v>
      </c>
      <c r="C85" s="98"/>
      <c r="D85" s="98"/>
      <c r="E85" s="98"/>
      <c r="F85" s="98"/>
      <c r="G85" s="98"/>
      <c r="H85" s="98"/>
      <c r="I85" s="99"/>
      <c r="J85" s="100"/>
      <c r="K85" s="314">
        <v>0.05</v>
      </c>
      <c r="L85" s="856">
        <f>N78*K85</f>
        <v>7250.7892057717145</v>
      </c>
      <c r="M85" s="857"/>
      <c r="N85" s="57"/>
    </row>
    <row r="86" spans="1:14" ht="15" thickBot="1">
      <c r="B86" s="819" t="s">
        <v>1037</v>
      </c>
      <c r="C86" s="820"/>
      <c r="D86" s="820"/>
      <c r="E86" s="820"/>
      <c r="F86" s="820"/>
      <c r="G86" s="820"/>
      <c r="H86" s="820"/>
      <c r="I86" s="820"/>
      <c r="J86" s="820"/>
      <c r="K86" s="820"/>
      <c r="L86" s="820"/>
      <c r="M86" s="821"/>
      <c r="N86" s="58">
        <f>L83+L84+L85</f>
        <v>43504.73523463028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188520.51935006457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6"/>
      <c r="J36" s="277"/>
      <c r="K36" s="278">
        <f>VLOOKUP(A36,EQUIPOS!A6:D161,4,FALSE)</f>
        <v>218466.06</v>
      </c>
      <c r="L36" s="279"/>
      <c r="M36" s="280">
        <v>2.5</v>
      </c>
      <c r="N36" s="281">
        <f>K36/M36</f>
        <v>87386.423999999999</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2.5</v>
      </c>
      <c r="N37" s="281">
        <f>K37/M37</f>
        <v>36133.951999999997</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18094.629999999997</v>
      </c>
      <c r="L38" s="279"/>
      <c r="M38" s="280">
        <v>2.5</v>
      </c>
      <c r="N38" s="281">
        <f>K38/M38</f>
        <v>7237.851999999999</v>
      </c>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204.2688208244</v>
      </c>
    </row>
    <row r="43" spans="1:14" ht="15" thickBot="1">
      <c r="B43" s="819" t="s">
        <v>1037</v>
      </c>
      <c r="C43" s="820"/>
      <c r="D43" s="820"/>
      <c r="E43" s="820"/>
      <c r="F43" s="820"/>
      <c r="G43" s="820"/>
      <c r="H43" s="820"/>
      <c r="I43" s="820"/>
      <c r="J43" s="820"/>
      <c r="K43" s="820"/>
      <c r="L43" s="820"/>
      <c r="M43" s="821"/>
      <c r="N43" s="105">
        <f>SUM(N36:N42)</f>
        <v>130962.4968208244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6">
        <f>'900.2'!N78</f>
        <v>1235.418787878788</v>
      </c>
      <c r="M59" s="907"/>
      <c r="N59" s="296">
        <f>K59*L59</f>
        <v>1729.586303030303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1729.586303030303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10213.44104122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142905.52416507472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28581.104833014946</v>
      </c>
      <c r="M83" s="855"/>
      <c r="N83" s="57"/>
    </row>
    <row r="84" spans="1:14">
      <c r="B84" s="95" t="s">
        <v>1057</v>
      </c>
      <c r="C84" s="96"/>
      <c r="D84" s="96"/>
      <c r="E84" s="96"/>
      <c r="F84" s="96"/>
      <c r="G84" s="96"/>
      <c r="H84" s="96"/>
      <c r="I84" s="93"/>
      <c r="J84" s="94"/>
      <c r="K84" s="313">
        <v>0.05</v>
      </c>
      <c r="L84" s="854">
        <f>N78*K84</f>
        <v>7145.2762082537365</v>
      </c>
      <c r="M84" s="855"/>
      <c r="N84" s="57"/>
    </row>
    <row r="85" spans="1:14" ht="15" thickBot="1">
      <c r="B85" s="97" t="s">
        <v>1058</v>
      </c>
      <c r="C85" s="98"/>
      <c r="D85" s="98"/>
      <c r="E85" s="98"/>
      <c r="F85" s="98"/>
      <c r="G85" s="98"/>
      <c r="H85" s="98"/>
      <c r="I85" s="99"/>
      <c r="J85" s="100"/>
      <c r="K85" s="314">
        <v>0.05</v>
      </c>
      <c r="L85" s="856">
        <f>N78*K85</f>
        <v>7145.2762082537365</v>
      </c>
      <c r="M85" s="857"/>
      <c r="N85" s="57"/>
    </row>
    <row r="86" spans="1:14" ht="15" thickBot="1">
      <c r="B86" s="819" t="s">
        <v>1037</v>
      </c>
      <c r="C86" s="820"/>
      <c r="D86" s="820"/>
      <c r="E86" s="820"/>
      <c r="F86" s="820"/>
      <c r="G86" s="820"/>
      <c r="H86" s="820"/>
      <c r="I86" s="820"/>
      <c r="J86" s="820"/>
      <c r="K86" s="820"/>
      <c r="L86" s="820"/>
      <c r="M86" s="821"/>
      <c r="N86" s="58">
        <f>L83+L84+L85</f>
        <v>42871.657249522417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185777.18141459714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183306.65000000002</v>
      </c>
      <c r="L36" s="279"/>
      <c r="M36" s="280">
        <v>22</v>
      </c>
      <c r="N36" s="281">
        <f>K36/M36</f>
        <v>8332.1204545454548</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22</v>
      </c>
      <c r="N37" s="281">
        <f>K37/M37</f>
        <v>4106.130909090909</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23.212366002772729</v>
      </c>
    </row>
    <row r="43" spans="1:14" ht="15" thickBot="1">
      <c r="B43" s="819" t="s">
        <v>1037</v>
      </c>
      <c r="C43" s="820"/>
      <c r="D43" s="820"/>
      <c r="E43" s="820"/>
      <c r="F43" s="820"/>
      <c r="G43" s="820"/>
      <c r="H43" s="820"/>
      <c r="I43" s="820"/>
      <c r="J43" s="820"/>
      <c r="K43" s="820"/>
      <c r="L43" s="820"/>
      <c r="M43" s="821"/>
      <c r="N43" s="105">
        <f>SUM(N36:N42)</f>
        <v>12461.463729639136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6">
        <f>'900.2'!N78</f>
        <v>1235.418787878788</v>
      </c>
      <c r="M59" s="907"/>
      <c r="N59" s="296">
        <f>K59*L59</f>
        <v>518.87589090909091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518.87589090909091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1160.6183001386364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14140.957920686862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2828.1915841373725</v>
      </c>
      <c r="M83" s="855"/>
      <c r="N83" s="57"/>
    </row>
    <row r="84" spans="1:14">
      <c r="B84" s="95" t="s">
        <v>1057</v>
      </c>
      <c r="C84" s="96"/>
      <c r="D84" s="96"/>
      <c r="E84" s="96"/>
      <c r="F84" s="96"/>
      <c r="G84" s="96"/>
      <c r="H84" s="96"/>
      <c r="I84" s="93"/>
      <c r="J84" s="94"/>
      <c r="K84" s="313">
        <v>0.05</v>
      </c>
      <c r="L84" s="854">
        <f>N78*K84</f>
        <v>707.04789603434313</v>
      </c>
      <c r="M84" s="855"/>
      <c r="N84" s="57"/>
    </row>
    <row r="85" spans="1:14" ht="15" thickBot="1">
      <c r="B85" s="97" t="s">
        <v>1058</v>
      </c>
      <c r="C85" s="98"/>
      <c r="D85" s="98"/>
      <c r="E85" s="98"/>
      <c r="F85" s="98"/>
      <c r="G85" s="98"/>
      <c r="H85" s="98"/>
      <c r="I85" s="99"/>
      <c r="J85" s="100"/>
      <c r="K85" s="314">
        <v>0.05</v>
      </c>
      <c r="L85" s="856">
        <f>N78*K85</f>
        <v>707.04789603434313</v>
      </c>
      <c r="M85" s="857"/>
      <c r="N85" s="57"/>
    </row>
    <row r="86" spans="1:14" ht="15" thickBot="1">
      <c r="B86" s="819" t="s">
        <v>1037</v>
      </c>
      <c r="C86" s="820"/>
      <c r="D86" s="820"/>
      <c r="E86" s="820"/>
      <c r="F86" s="820"/>
      <c r="G86" s="820"/>
      <c r="H86" s="820"/>
      <c r="I86" s="820"/>
      <c r="J86" s="820"/>
      <c r="K86" s="820"/>
      <c r="L86" s="820"/>
      <c r="M86" s="821"/>
      <c r="N86" s="58">
        <f>L83+L84+L85</f>
        <v>4242.287376206059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18383.245296892921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183306.65000000002</v>
      </c>
      <c r="L36" s="279"/>
      <c r="M36" s="280">
        <v>22</v>
      </c>
      <c r="N36" s="281">
        <f>K36/M36</f>
        <v>8332.1204545454548</v>
      </c>
    </row>
    <row r="37" spans="1:14">
      <c r="A37" t="s">
        <v>180</v>
      </c>
      <c r="B37" s="868" t="str">
        <f>VLOOKUP(A37,EQUIPOS!A7:D154,3,FALSE)</f>
        <v>Compresor 120 HP, con martillo.</v>
      </c>
      <c r="C37" s="869"/>
      <c r="D37" s="869"/>
      <c r="E37" s="869"/>
      <c r="F37" s="869"/>
      <c r="G37" s="869"/>
      <c r="H37" s="870"/>
      <c r="I37" s="276"/>
      <c r="J37" s="277"/>
      <c r="K37" s="278">
        <f>VLOOKUP(A37,EQUIPOS!A7:D162,4,FALSE)</f>
        <v>90334.87999999999</v>
      </c>
      <c r="L37" s="279"/>
      <c r="M37" s="280">
        <v>22</v>
      </c>
      <c r="N37" s="281">
        <f>K37/M37</f>
        <v>4106.130909090909</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23.212366002772729</v>
      </c>
    </row>
    <row r="43" spans="1:14" ht="15" thickBot="1">
      <c r="B43" s="819" t="s">
        <v>1037</v>
      </c>
      <c r="C43" s="820"/>
      <c r="D43" s="820"/>
      <c r="E43" s="820"/>
      <c r="F43" s="820"/>
      <c r="G43" s="820"/>
      <c r="H43" s="820"/>
      <c r="I43" s="820"/>
      <c r="J43" s="820"/>
      <c r="K43" s="820"/>
      <c r="L43" s="820"/>
      <c r="M43" s="821"/>
      <c r="N43" s="105">
        <f>SUM(N36:N42)</f>
        <v>12461.463729639136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6">
        <f>'900.2'!N78</f>
        <v>1235.418787878788</v>
      </c>
      <c r="M59" s="907"/>
      <c r="N59" s="296">
        <f>K59*L59</f>
        <v>259.43794545454546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51"/>
    </row>
    <row r="65" spans="1:15" ht="15" thickBot="1">
      <c r="B65" s="908" t="s">
        <v>1037</v>
      </c>
      <c r="C65" s="862"/>
      <c r="D65" s="862"/>
      <c r="E65" s="862"/>
      <c r="F65" s="862"/>
      <c r="G65" s="862"/>
      <c r="H65" s="862"/>
      <c r="I65" s="862"/>
      <c r="J65" s="862"/>
      <c r="K65" s="862"/>
      <c r="L65" s="862"/>
      <c r="M65" s="863"/>
      <c r="N65" s="110">
        <f>N59+N60+N61+N62+N63</f>
        <v>259.43794545454546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1160.6183001386364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13881.519975232317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2776.3039950464636</v>
      </c>
      <c r="M83" s="855"/>
      <c r="N83" s="57"/>
    </row>
    <row r="84" spans="1:14">
      <c r="B84" s="95" t="s">
        <v>1057</v>
      </c>
      <c r="C84" s="96"/>
      <c r="D84" s="96"/>
      <c r="E84" s="96"/>
      <c r="F84" s="96"/>
      <c r="G84" s="96"/>
      <c r="H84" s="96"/>
      <c r="I84" s="93"/>
      <c r="J84" s="94"/>
      <c r="K84" s="313">
        <v>0.05</v>
      </c>
      <c r="L84" s="854">
        <f>N78*K84</f>
        <v>694.07599876161589</v>
      </c>
      <c r="M84" s="855"/>
      <c r="N84" s="57"/>
    </row>
    <row r="85" spans="1:14" ht="15" thickBot="1">
      <c r="B85" s="97" t="s">
        <v>1058</v>
      </c>
      <c r="C85" s="98"/>
      <c r="D85" s="98"/>
      <c r="E85" s="98"/>
      <c r="F85" s="98"/>
      <c r="G85" s="98"/>
      <c r="H85" s="98"/>
      <c r="I85" s="99"/>
      <c r="J85" s="100"/>
      <c r="K85" s="314">
        <v>0.05</v>
      </c>
      <c r="L85" s="856">
        <f>N78*K85</f>
        <v>694.07599876161589</v>
      </c>
      <c r="M85" s="857"/>
      <c r="N85" s="57"/>
    </row>
    <row r="86" spans="1:14" ht="15" thickBot="1">
      <c r="B86" s="819" t="s">
        <v>1037</v>
      </c>
      <c r="C86" s="820"/>
      <c r="D86" s="820"/>
      <c r="E86" s="820"/>
      <c r="F86" s="820"/>
      <c r="G86" s="820"/>
      <c r="H86" s="820"/>
      <c r="I86" s="820"/>
      <c r="J86" s="820"/>
      <c r="K86" s="820"/>
      <c r="L86" s="820"/>
      <c r="M86" s="821"/>
      <c r="N86" s="58">
        <f>L83+L84+L85</f>
        <v>4164.4559925696949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18045.975967802013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180</v>
      </c>
      <c r="B36" s="868" t="str">
        <f>VLOOKUP(A36,EQUIPOS!A6:D154,3,FALSE)</f>
        <v>Compresor 120 HP, con martillo.</v>
      </c>
      <c r="C36" s="869"/>
      <c r="D36" s="869"/>
      <c r="E36" s="869"/>
      <c r="F36" s="869"/>
      <c r="G36" s="869"/>
      <c r="H36" s="870"/>
      <c r="I36" s="276"/>
      <c r="J36" s="277"/>
      <c r="K36" s="278">
        <f>VLOOKUP(A36,EQUIPOS!A6:D161,4,FALSE)</f>
        <v>90334.87999999999</v>
      </c>
      <c r="L36" s="279"/>
      <c r="M36" s="280">
        <v>20</v>
      </c>
      <c r="N36" s="281">
        <f>K36/M36</f>
        <v>4516.7439999999997</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63.834006507624999</v>
      </c>
    </row>
    <row r="43" spans="1:14" ht="15" thickBot="1">
      <c r="B43" s="819" t="s">
        <v>1037</v>
      </c>
      <c r="C43" s="820"/>
      <c r="D43" s="820"/>
      <c r="E43" s="820"/>
      <c r="F43" s="820"/>
      <c r="G43" s="820"/>
      <c r="H43" s="820"/>
      <c r="I43" s="820"/>
      <c r="J43" s="820"/>
      <c r="K43" s="820"/>
      <c r="L43" s="820"/>
      <c r="M43" s="821"/>
      <c r="N43" s="105">
        <f>SUM(N36:N42)</f>
        <v>4580.5780065076251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6">
        <f>'900.2'!N78</f>
        <v>1235.418787878788</v>
      </c>
      <c r="M59" s="907"/>
      <c r="N59" s="296">
        <f>K59*L59</f>
        <v>98.833503030303035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98.833503030303035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638.34006507624997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5317.751574614178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1063.5503149228357</v>
      </c>
      <c r="M83" s="855"/>
      <c r="N83" s="57"/>
    </row>
    <row r="84" spans="1:14">
      <c r="B84" s="95" t="s">
        <v>1057</v>
      </c>
      <c r="C84" s="96"/>
      <c r="D84" s="96"/>
      <c r="E84" s="96"/>
      <c r="F84" s="96"/>
      <c r="G84" s="96"/>
      <c r="H84" s="96"/>
      <c r="I84" s="93"/>
      <c r="J84" s="94"/>
      <c r="K84" s="313">
        <v>0.05</v>
      </c>
      <c r="L84" s="854">
        <f>N78*K84</f>
        <v>265.88757873070892</v>
      </c>
      <c r="M84" s="855"/>
      <c r="N84" s="57"/>
    </row>
    <row r="85" spans="1:14" ht="15" thickBot="1">
      <c r="B85" s="97" t="s">
        <v>1058</v>
      </c>
      <c r="C85" s="98"/>
      <c r="D85" s="98"/>
      <c r="E85" s="98"/>
      <c r="F85" s="98"/>
      <c r="G85" s="98"/>
      <c r="H85" s="98"/>
      <c r="I85" s="99"/>
      <c r="J85" s="100"/>
      <c r="K85" s="314">
        <v>0.05</v>
      </c>
      <c r="L85" s="856">
        <f>N78*K85</f>
        <v>265.88757873070892</v>
      </c>
      <c r="M85" s="857"/>
      <c r="N85" s="57"/>
    </row>
    <row r="86" spans="1:14" ht="15" thickBot="1">
      <c r="B86" s="819" t="s">
        <v>1037</v>
      </c>
      <c r="C86" s="820"/>
      <c r="D86" s="820"/>
      <c r="E86" s="820"/>
      <c r="F86" s="820"/>
      <c r="G86" s="820"/>
      <c r="H86" s="820"/>
      <c r="I86" s="820"/>
      <c r="J86" s="820"/>
      <c r="K86" s="820"/>
      <c r="L86" s="820"/>
      <c r="M86" s="821"/>
      <c r="N86" s="58">
        <f>L83+L84+L85</f>
        <v>1595.3254723842533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6913.0770469984309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195</v>
      </c>
      <c r="B36" s="868" t="str">
        <f>VLOOKUP(A36,EQUIPOS!A6:D154,3,FALSE)</f>
        <v xml:space="preserve">Equipo de oxicorte, Capacidad de corte: hasta 6´´ (152mm) </v>
      </c>
      <c r="C36" s="869"/>
      <c r="D36" s="869"/>
      <c r="E36" s="869"/>
      <c r="F36" s="869"/>
      <c r="G36" s="869"/>
      <c r="H36" s="870"/>
      <c r="I36" s="276"/>
      <c r="J36" s="277"/>
      <c r="K36" s="278">
        <f>VLOOKUP(A36,EQUIPOS!A6:D161,4,FALSE)</f>
        <v>18094.629999999997</v>
      </c>
      <c r="L36" s="279"/>
      <c r="M36" s="280">
        <v>321</v>
      </c>
      <c r="N36" s="281">
        <f>K36/M36</f>
        <v>56.369563862928338</v>
      </c>
    </row>
    <row r="37" spans="1:14">
      <c r="A37" t="s">
        <v>248</v>
      </c>
      <c r="B37" s="868" t="str">
        <f>VLOOKUP(A37,EQUIPOS!A7:D154,3,FALSE)</f>
        <v>Grúa telescópica de 50 Ton.</v>
      </c>
      <c r="C37" s="869"/>
      <c r="D37" s="869"/>
      <c r="E37" s="869"/>
      <c r="F37" s="869"/>
      <c r="G37" s="869"/>
      <c r="H37" s="870"/>
      <c r="I37" s="276"/>
      <c r="J37" s="277"/>
      <c r="K37" s="278">
        <f>VLOOKUP(A37,EQUIPOS!A7:D162,4,FALSE)</f>
        <v>274346.58</v>
      </c>
      <c r="L37" s="279"/>
      <c r="M37" s="280">
        <v>321</v>
      </c>
      <c r="N37" s="281">
        <f>K37/M37</f>
        <v>854.66224299065425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15.908786668566979</v>
      </c>
    </row>
    <row r="43" spans="1:14" ht="15" thickBot="1">
      <c r="B43" s="819" t="s">
        <v>1037</v>
      </c>
      <c r="C43" s="820"/>
      <c r="D43" s="820"/>
      <c r="E43" s="820"/>
      <c r="F43" s="820"/>
      <c r="G43" s="820"/>
      <c r="H43" s="820"/>
      <c r="I43" s="820"/>
      <c r="J43" s="820"/>
      <c r="K43" s="820"/>
      <c r="L43" s="820"/>
      <c r="M43" s="821"/>
      <c r="N43" s="105">
        <f>SUM(N36:N42)</f>
        <v>926.94059352214958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6">
        <f>VLOOKUP(A59,TRANSPORTE!A5:D120,4,FALSE)</f>
        <v>0.53</v>
      </c>
      <c r="M59" s="907"/>
      <c r="N59" s="296">
        <f>K59*L59</f>
        <v>0.53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159.08786668566978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1086.5584602078193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217.31169204156387</v>
      </c>
      <c r="M83" s="855"/>
      <c r="N83" s="57"/>
    </row>
    <row r="84" spans="1:14">
      <c r="B84" s="95" t="s">
        <v>1057</v>
      </c>
      <c r="C84" s="96"/>
      <c r="D84" s="96"/>
      <c r="E84" s="96"/>
      <c r="F84" s="96"/>
      <c r="G84" s="96"/>
      <c r="H84" s="96"/>
      <c r="I84" s="93"/>
      <c r="J84" s="94"/>
      <c r="K84" s="313">
        <v>0.05</v>
      </c>
      <c r="L84" s="854">
        <f>N78*K84</f>
        <v>54.327923010390968</v>
      </c>
      <c r="M84" s="855"/>
      <c r="N84" s="57"/>
    </row>
    <row r="85" spans="1:14" ht="15" thickBot="1">
      <c r="B85" s="97" t="s">
        <v>1058</v>
      </c>
      <c r="C85" s="98"/>
      <c r="D85" s="98"/>
      <c r="E85" s="98"/>
      <c r="F85" s="98"/>
      <c r="G85" s="98"/>
      <c r="H85" s="98"/>
      <c r="I85" s="99"/>
      <c r="J85" s="100"/>
      <c r="K85" s="314">
        <v>0.05</v>
      </c>
      <c r="L85" s="856">
        <f>N78*K85</f>
        <v>54.327923010390968</v>
      </c>
      <c r="M85" s="857"/>
      <c r="N85" s="57"/>
    </row>
    <row r="86" spans="1:14" ht="15" thickBot="1">
      <c r="B86" s="819" t="s">
        <v>1037</v>
      </c>
      <c r="C86" s="820"/>
      <c r="D86" s="820"/>
      <c r="E86" s="820"/>
      <c r="F86" s="820"/>
      <c r="G86" s="820"/>
      <c r="H86" s="820"/>
      <c r="I86" s="820"/>
      <c r="J86" s="820"/>
      <c r="K86" s="820"/>
      <c r="L86" s="820"/>
      <c r="M86" s="821"/>
      <c r="N86" s="58">
        <f>L83+L84+L85</f>
        <v>325.9675380623458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1412.525998270165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273</v>
      </c>
      <c r="B36" s="868" t="str">
        <f>VLOOKUP(A36,EQUIPOS!A6:D154,3,FALSE)</f>
        <v>Motosierra, 93.6 cm3 - 7.1 HP, 45-90 cm - 7.9 kg</v>
      </c>
      <c r="C36" s="869"/>
      <c r="D36" s="869"/>
      <c r="E36" s="869"/>
      <c r="F36" s="869"/>
      <c r="G36" s="869"/>
      <c r="H36" s="870"/>
      <c r="I36" s="276"/>
      <c r="J36" s="277"/>
      <c r="K36" s="278">
        <f>VLOOKUP(A36,EQUIPOS!A6:D161,4,FALSE)</f>
        <v>9658.44</v>
      </c>
      <c r="L36" s="279"/>
      <c r="M36" s="280">
        <v>3</v>
      </c>
      <c r="N36" s="281">
        <f>K36/M36</f>
        <v>3219.48</v>
      </c>
    </row>
    <row r="37" spans="1:14">
      <c r="A37" s="214" t="s">
        <v>312</v>
      </c>
      <c r="B37" s="868" t="str">
        <f>VLOOKUP(A37,EQUIPOS!A7:D154,3,FALSE)</f>
        <v>Retroexcavadora sobre oruga, potencia 138 HP, balde de 1,5 m3.</v>
      </c>
      <c r="C37" s="869"/>
      <c r="D37" s="869"/>
      <c r="E37" s="869"/>
      <c r="F37" s="869"/>
      <c r="G37" s="869"/>
      <c r="H37" s="870"/>
      <c r="I37" s="276"/>
      <c r="J37" s="277"/>
      <c r="K37" s="278">
        <f>VLOOKUP(A37,EQUIPOS!A7:D162,4,FALSE)</f>
        <v>218466.06</v>
      </c>
      <c r="L37" s="279"/>
      <c r="M37" s="280">
        <v>3</v>
      </c>
      <c r="N37" s="281">
        <f>K37/M37</f>
        <v>72822.02</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638.34006507625008</v>
      </c>
    </row>
    <row r="43" spans="1:14" ht="15" thickBot="1">
      <c r="B43" s="819" t="s">
        <v>1037</v>
      </c>
      <c r="C43" s="820"/>
      <c r="D43" s="820"/>
      <c r="E43" s="820"/>
      <c r="F43" s="820"/>
      <c r="G43" s="820"/>
      <c r="H43" s="820"/>
      <c r="I43" s="820"/>
      <c r="J43" s="820"/>
      <c r="K43" s="820"/>
      <c r="L43" s="820"/>
      <c r="M43" s="821"/>
      <c r="N43" s="105">
        <f>SUM(N36:N42)</f>
        <v>76679.840065076249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6">
        <f>VLOOKUP(A59,TRANSPORTE!A5:D94,4,FALSE)</f>
        <v>1232.03</v>
      </c>
      <c r="M59" s="907"/>
      <c r="N59" s="296">
        <f>K59*L59</f>
        <v>7392.18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7392.18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12766.801301525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96838.821366601245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19367.764273320248</v>
      </c>
      <c r="M83" s="855"/>
      <c r="N83" s="57"/>
    </row>
    <row r="84" spans="1:14">
      <c r="B84" s="95" t="s">
        <v>1057</v>
      </c>
      <c r="C84" s="96"/>
      <c r="D84" s="96"/>
      <c r="E84" s="96"/>
      <c r="F84" s="96"/>
      <c r="G84" s="96"/>
      <c r="H84" s="96"/>
      <c r="I84" s="93"/>
      <c r="J84" s="94"/>
      <c r="K84" s="313">
        <v>0.05</v>
      </c>
      <c r="L84" s="854">
        <f>N78*K84</f>
        <v>4841.9410683300621</v>
      </c>
      <c r="M84" s="855"/>
      <c r="N84" s="57"/>
    </row>
    <row r="85" spans="1:14" ht="15" thickBot="1">
      <c r="B85" s="97" t="s">
        <v>1058</v>
      </c>
      <c r="C85" s="98"/>
      <c r="D85" s="98"/>
      <c r="E85" s="98"/>
      <c r="F85" s="98"/>
      <c r="G85" s="98"/>
      <c r="H85" s="98"/>
      <c r="I85" s="99"/>
      <c r="J85" s="100"/>
      <c r="K85" s="314">
        <v>0.05</v>
      </c>
      <c r="L85" s="856">
        <f>N78*K85</f>
        <v>4841.9410683300621</v>
      </c>
      <c r="M85" s="857"/>
      <c r="N85" s="57"/>
    </row>
    <row r="86" spans="1:14" ht="15" thickBot="1">
      <c r="B86" s="819" t="s">
        <v>1037</v>
      </c>
      <c r="C86" s="820"/>
      <c r="D86" s="820"/>
      <c r="E86" s="820"/>
      <c r="F86" s="820"/>
      <c r="G86" s="820"/>
      <c r="H86" s="820"/>
      <c r="I86" s="820"/>
      <c r="J86" s="820"/>
      <c r="K86" s="820"/>
      <c r="L86" s="820"/>
      <c r="M86" s="821"/>
      <c r="N86" s="58">
        <f>L83+L84+L85</f>
        <v>29051.646409980374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125890.46777658162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7.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195</v>
      </c>
      <c r="B36" s="868" t="str">
        <f>VLOOKUP(A36,EQUIPOS!A6:D154,3,FALSE)</f>
        <v xml:space="preserve">Equipo de oxicorte, Capacidad de corte: hasta 6´´ (152mm) </v>
      </c>
      <c r="C36" s="869"/>
      <c r="D36" s="869"/>
      <c r="E36" s="869"/>
      <c r="F36" s="869"/>
      <c r="G36" s="869"/>
      <c r="H36" s="870"/>
      <c r="I36" s="276"/>
      <c r="J36" s="277"/>
      <c r="K36" s="278">
        <f>VLOOKUP(A36,EQUIPOS!A6:D161,4,FALSE)</f>
        <v>18094.629999999997</v>
      </c>
      <c r="L36" s="279"/>
      <c r="M36" s="280">
        <v>4</v>
      </c>
      <c r="N36" s="281">
        <f>K36/M36</f>
        <v>4523.6574999999993</v>
      </c>
    </row>
    <row r="37" spans="1:14">
      <c r="A37" s="114" t="s">
        <v>248</v>
      </c>
      <c r="B37" s="868" t="str">
        <f>VLOOKUP(A37,EQUIPOS!A7:D154,3,FALSE)</f>
        <v>Grúa telescópica de 50 Ton.</v>
      </c>
      <c r="C37" s="869"/>
      <c r="D37" s="869"/>
      <c r="E37" s="869"/>
      <c r="F37" s="869"/>
      <c r="G37" s="869"/>
      <c r="H37" s="870"/>
      <c r="I37" s="276"/>
      <c r="J37" s="277"/>
      <c r="K37" s="278">
        <f>VLOOKUP(A37,EQUIPOS!A7:D162,4,FALSE)</f>
        <v>274346.58</v>
      </c>
      <c r="L37" s="279"/>
      <c r="M37" s="280">
        <v>4</v>
      </c>
      <c r="N37" s="281">
        <f>K37/M37</f>
        <v>68586.645000000004</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957.5100976143749</v>
      </c>
    </row>
    <row r="43" spans="1:14" ht="15" thickBot="1">
      <c r="B43" s="819" t="s">
        <v>1037</v>
      </c>
      <c r="C43" s="820"/>
      <c r="D43" s="820"/>
      <c r="E43" s="820"/>
      <c r="F43" s="820"/>
      <c r="G43" s="820"/>
      <c r="H43" s="820"/>
      <c r="I43" s="820"/>
      <c r="J43" s="820"/>
      <c r="K43" s="820"/>
      <c r="L43" s="820"/>
      <c r="M43" s="821"/>
      <c r="N43" s="105">
        <f>SUM(N36:N42)</f>
        <v>74067.812597614378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6">
        <f>VLOOKUP(A59,TRANSPORTE!A5:D117,4,FALSE)</f>
        <v>0.57000000000000006</v>
      </c>
      <c r="M59" s="907"/>
      <c r="N59" s="296">
        <f>K59*L59</f>
        <v>0.57000000000000006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0.57000000000000006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9575.100976143749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83643.483573758131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16728.696714751626</v>
      </c>
      <c r="M83" s="855"/>
      <c r="N83" s="57"/>
    </row>
    <row r="84" spans="1:14">
      <c r="B84" s="95" t="s">
        <v>1057</v>
      </c>
      <c r="C84" s="96"/>
      <c r="D84" s="96"/>
      <c r="E84" s="96"/>
      <c r="F84" s="96"/>
      <c r="G84" s="96"/>
      <c r="H84" s="96"/>
      <c r="I84" s="93"/>
      <c r="J84" s="94"/>
      <c r="K84" s="313">
        <v>0.05</v>
      </c>
      <c r="L84" s="854">
        <f>N78*K84</f>
        <v>4182.1741786879065</v>
      </c>
      <c r="M84" s="855"/>
      <c r="N84" s="57"/>
    </row>
    <row r="85" spans="1:14" ht="15" thickBot="1">
      <c r="B85" s="97" t="s">
        <v>1058</v>
      </c>
      <c r="C85" s="98"/>
      <c r="D85" s="98"/>
      <c r="E85" s="98"/>
      <c r="F85" s="98"/>
      <c r="G85" s="98"/>
      <c r="H85" s="98"/>
      <c r="I85" s="99"/>
      <c r="J85" s="100"/>
      <c r="K85" s="314">
        <v>0.05</v>
      </c>
      <c r="L85" s="856">
        <f>N78*K85</f>
        <v>4182.1741786879065</v>
      </c>
      <c r="M85" s="857"/>
      <c r="N85" s="57"/>
    </row>
    <row r="86" spans="1:14" ht="15" thickBot="1">
      <c r="B86" s="819" t="s">
        <v>1037</v>
      </c>
      <c r="C86" s="820"/>
      <c r="D86" s="820"/>
      <c r="E86" s="820"/>
      <c r="F86" s="820"/>
      <c r="G86" s="820"/>
      <c r="H86" s="820"/>
      <c r="I86" s="820"/>
      <c r="J86" s="820"/>
      <c r="K86" s="820"/>
      <c r="L86" s="820"/>
      <c r="M86" s="821"/>
      <c r="N86" s="58">
        <f>L83+L84+L85</f>
        <v>25093.045072127439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108736.52864588557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307</v>
      </c>
      <c r="B36" s="868" t="str">
        <f>VLOOKUP(A36,EQUIPOS!A6:D154,3,FALSE)</f>
        <v>Retroexcavadora, Potencia en el Volante 78 HP 2200 RPM</v>
      </c>
      <c r="C36" s="869"/>
      <c r="D36" s="869"/>
      <c r="E36" s="869"/>
      <c r="F36" s="869"/>
      <c r="G36" s="869"/>
      <c r="H36" s="870"/>
      <c r="I36" s="276"/>
      <c r="J36" s="277"/>
      <c r="K36" s="278">
        <f>VLOOKUP(A36,EQUIPOS!A6:D161,4,FALSE)</f>
        <v>128205.23</v>
      </c>
      <c r="L36" s="279"/>
      <c r="M36" s="280">
        <v>5</v>
      </c>
      <c r="N36" s="281">
        <f>K36/M36</f>
        <v>25641.045999999998</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102.1344104122</v>
      </c>
    </row>
    <row r="43" spans="1:14" ht="15" thickBot="1">
      <c r="B43" s="819" t="s">
        <v>1037</v>
      </c>
      <c r="C43" s="820"/>
      <c r="D43" s="820"/>
      <c r="E43" s="820"/>
      <c r="F43" s="820"/>
      <c r="G43" s="820"/>
      <c r="H43" s="820"/>
      <c r="I43" s="820"/>
      <c r="J43" s="820"/>
      <c r="K43" s="820"/>
      <c r="L43" s="820"/>
      <c r="M43" s="821"/>
      <c r="N43" s="105">
        <f>SUM(N36:N42)</f>
        <v>25743.180410412198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6">
        <f>VLOOKUP(A59,TRANSPORTE!A5:D94,4,FALSE)</f>
        <v>1232.03</v>
      </c>
      <c r="M59" s="907"/>
      <c r="N59" s="296">
        <f>K59*L59</f>
        <v>864.88505999999995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864.88505999999995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5106.7205206099998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31714.7859910222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6342.9571982044399</v>
      </c>
      <c r="M83" s="855"/>
      <c r="N83" s="57"/>
    </row>
    <row r="84" spans="1:14">
      <c r="B84" s="95" t="s">
        <v>1057</v>
      </c>
      <c r="C84" s="96"/>
      <c r="D84" s="96"/>
      <c r="E84" s="96"/>
      <c r="F84" s="96"/>
      <c r="G84" s="96"/>
      <c r="H84" s="96"/>
      <c r="I84" s="93"/>
      <c r="J84" s="94"/>
      <c r="K84" s="313">
        <v>0.05</v>
      </c>
      <c r="L84" s="854">
        <f>N78*K84</f>
        <v>1585.73929955111</v>
      </c>
      <c r="M84" s="855"/>
      <c r="N84" s="57"/>
    </row>
    <row r="85" spans="1:14" ht="15" thickBot="1">
      <c r="B85" s="97" t="s">
        <v>1058</v>
      </c>
      <c r="C85" s="98"/>
      <c r="D85" s="98"/>
      <c r="E85" s="98"/>
      <c r="F85" s="98"/>
      <c r="G85" s="98"/>
      <c r="H85" s="98"/>
      <c r="I85" s="99"/>
      <c r="J85" s="100"/>
      <c r="K85" s="314">
        <v>0.05</v>
      </c>
      <c r="L85" s="856">
        <f>N78*K85</f>
        <v>1585.73929955111</v>
      </c>
      <c r="M85" s="857"/>
      <c r="N85" s="57"/>
    </row>
    <row r="86" spans="1:14" ht="15" thickBot="1">
      <c r="B86" s="819" t="s">
        <v>1037</v>
      </c>
      <c r="C86" s="820"/>
      <c r="D86" s="820"/>
      <c r="E86" s="820"/>
      <c r="F86" s="820"/>
      <c r="G86" s="820"/>
      <c r="H86" s="820"/>
      <c r="I86" s="820"/>
      <c r="J86" s="820"/>
      <c r="K86" s="820"/>
      <c r="L86" s="820"/>
      <c r="M86" s="821"/>
      <c r="N86" s="58">
        <f>L83+L84+L85</f>
        <v>9514.4357973066599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41229.221788328861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307</v>
      </c>
      <c r="B36" s="868" t="str">
        <f>VLOOKUP(A36,EQUIPOS!A6:D154,3,FALSE)</f>
        <v>Retroexcavadora, Potencia en el Volante 78 HP 2200 RPM</v>
      </c>
      <c r="C36" s="869"/>
      <c r="D36" s="869"/>
      <c r="E36" s="869"/>
      <c r="F36" s="869"/>
      <c r="G36" s="869"/>
      <c r="H36" s="870"/>
      <c r="I36" s="276"/>
      <c r="J36" s="277"/>
      <c r="K36" s="278">
        <f>VLOOKUP(A36,EQUIPOS!A6:D161,4,FALSE)</f>
        <v>128205.23</v>
      </c>
      <c r="L36" s="279"/>
      <c r="M36" s="280">
        <v>4</v>
      </c>
      <c r="N36" s="281">
        <f>K36/M36</f>
        <v>32051.307499999999</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63.834006507624999</v>
      </c>
    </row>
    <row r="43" spans="1:14" ht="15" thickBot="1">
      <c r="B43" s="819" t="s">
        <v>1037</v>
      </c>
      <c r="C43" s="820"/>
      <c r="D43" s="820"/>
      <c r="E43" s="820"/>
      <c r="F43" s="820"/>
      <c r="G43" s="820"/>
      <c r="H43" s="820"/>
      <c r="I43" s="820"/>
      <c r="J43" s="820"/>
      <c r="K43" s="820"/>
      <c r="L43" s="820"/>
      <c r="M43" s="821"/>
      <c r="N43" s="105">
        <f>SUM(N36:N42)</f>
        <v>32115.141506507625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6">
        <f>VLOOKUP(A59,TRANSPORTE!A5:D94,4,FALSE)</f>
        <v>1232.03</v>
      </c>
      <c r="M59" s="907"/>
      <c r="N59" s="296">
        <f>K59*L59</f>
        <v>3733.0508999999997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3733.0508999999997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3191.70032538125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39039.892731888875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7807.9785463777753</v>
      </c>
      <c r="M83" s="855"/>
      <c r="N83" s="57"/>
    </row>
    <row r="84" spans="1:14">
      <c r="B84" s="95" t="s">
        <v>1057</v>
      </c>
      <c r="C84" s="96"/>
      <c r="D84" s="96"/>
      <c r="E84" s="96"/>
      <c r="F84" s="96"/>
      <c r="G84" s="96"/>
      <c r="H84" s="96"/>
      <c r="I84" s="93"/>
      <c r="J84" s="94"/>
      <c r="K84" s="313">
        <v>0.05</v>
      </c>
      <c r="L84" s="854">
        <f>N78*K84</f>
        <v>1951.9946365944438</v>
      </c>
      <c r="M84" s="855"/>
      <c r="N84" s="57"/>
    </row>
    <row r="85" spans="1:14" ht="15" thickBot="1">
      <c r="B85" s="97" t="s">
        <v>1058</v>
      </c>
      <c r="C85" s="98"/>
      <c r="D85" s="98"/>
      <c r="E85" s="98"/>
      <c r="F85" s="98"/>
      <c r="G85" s="98"/>
      <c r="H85" s="98"/>
      <c r="I85" s="99"/>
      <c r="J85" s="100"/>
      <c r="K85" s="314">
        <v>0.05</v>
      </c>
      <c r="L85" s="856">
        <f>N78*K85</f>
        <v>1951.9946365944438</v>
      </c>
      <c r="M85" s="857"/>
      <c r="N85" s="57"/>
    </row>
    <row r="86" spans="1:14" ht="15" thickBot="1">
      <c r="B86" s="819" t="s">
        <v>1037</v>
      </c>
      <c r="C86" s="820"/>
      <c r="D86" s="820"/>
      <c r="E86" s="820"/>
      <c r="F86" s="820"/>
      <c r="G86" s="820"/>
      <c r="H86" s="820"/>
      <c r="I86" s="820"/>
      <c r="J86" s="820"/>
      <c r="K86" s="820"/>
      <c r="L86" s="820"/>
      <c r="M86" s="821"/>
      <c r="N86" s="58">
        <f>L83+L84+L85</f>
        <v>11711.967819566662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50751.860551455538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c r="B36" s="868"/>
      <c r="C36" s="869"/>
      <c r="D36" s="869"/>
      <c r="E36" s="869"/>
      <c r="F36" s="869"/>
      <c r="G36" s="869"/>
      <c r="H36" s="870"/>
      <c r="I36" s="276"/>
      <c r="J36" s="277"/>
      <c r="K36" s="278"/>
      <c r="L36" s="279"/>
      <c r="M36" s="280"/>
      <c r="N36" s="281"/>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136.17921388293334</v>
      </c>
    </row>
    <row r="43" spans="1:14" ht="15" thickBot="1">
      <c r="B43" s="819" t="s">
        <v>1037</v>
      </c>
      <c r="C43" s="820"/>
      <c r="D43" s="820"/>
      <c r="E43" s="820"/>
      <c r="F43" s="820"/>
      <c r="G43" s="820"/>
      <c r="H43" s="820"/>
      <c r="I43" s="820"/>
      <c r="J43" s="820"/>
      <c r="K43" s="820"/>
      <c r="L43" s="820"/>
      <c r="M43" s="821"/>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1"/>
      <c r="C53" s="902"/>
      <c r="D53" s="902"/>
      <c r="E53" s="902"/>
      <c r="F53" s="902"/>
      <c r="G53" s="902"/>
      <c r="H53" s="902"/>
      <c r="I53" s="872"/>
      <c r="J53" s="48"/>
      <c r="K53" s="50"/>
      <c r="L53" s="903"/>
      <c r="M53" s="904"/>
      <c r="N53" s="51"/>
    </row>
    <row r="54" spans="2:14" ht="1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1361.7921388293332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299.59427054245333</v>
      </c>
      <c r="M83" s="855"/>
      <c r="N83" s="57"/>
    </row>
    <row r="84" spans="1:14">
      <c r="B84" s="95" t="s">
        <v>1057</v>
      </c>
      <c r="C84" s="96"/>
      <c r="D84" s="96"/>
      <c r="E84" s="96"/>
      <c r="F84" s="96"/>
      <c r="G84" s="96"/>
      <c r="H84" s="96"/>
      <c r="I84" s="93"/>
      <c r="J84" s="94"/>
      <c r="K84" s="313">
        <v>0.05</v>
      </c>
      <c r="L84" s="854">
        <f>N78*K84</f>
        <v>74.898567635613333</v>
      </c>
      <c r="M84" s="855"/>
      <c r="N84" s="57"/>
    </row>
    <row r="85" spans="1:14" ht="15" thickBot="1">
      <c r="B85" s="97" t="s">
        <v>1058</v>
      </c>
      <c r="C85" s="98"/>
      <c r="D85" s="98"/>
      <c r="E85" s="98"/>
      <c r="F85" s="98"/>
      <c r="G85" s="98"/>
      <c r="H85" s="98"/>
      <c r="I85" s="99"/>
      <c r="J85" s="100"/>
      <c r="K85" s="314">
        <v>0.05</v>
      </c>
      <c r="L85" s="856">
        <f>N78*K85</f>
        <v>74.898567635613333</v>
      </c>
      <c r="M85" s="857"/>
      <c r="N85" s="57"/>
    </row>
    <row r="86" spans="1:14" ht="15" thickBot="1">
      <c r="B86" s="819" t="s">
        <v>1037</v>
      </c>
      <c r="C86" s="820"/>
      <c r="D86" s="820"/>
      <c r="E86" s="820"/>
      <c r="F86" s="820"/>
      <c r="G86" s="820"/>
      <c r="H86" s="820"/>
      <c r="I86" s="820"/>
      <c r="J86" s="820"/>
      <c r="K86" s="820"/>
      <c r="L86" s="820"/>
      <c r="M86" s="821"/>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310</v>
      </c>
      <c r="B36" s="868" t="str">
        <f>VLOOKUP(A36,EQUIPOS!A6:D154,3,FALSE)</f>
        <v>Retroexcavadora A25C</v>
      </c>
      <c r="C36" s="869"/>
      <c r="D36" s="869"/>
      <c r="E36" s="869"/>
      <c r="F36" s="869"/>
      <c r="G36" s="869"/>
      <c r="H36" s="870"/>
      <c r="I36" s="276"/>
      <c r="J36" s="277"/>
      <c r="K36" s="278">
        <f>VLOOKUP(A36,EQUIPOS!A6:D163,4,FALSE)</f>
        <v>214957.21000000002</v>
      </c>
      <c r="L36" s="279"/>
      <c r="M36" s="280">
        <v>3</v>
      </c>
      <c r="N36" s="281">
        <f>K36/M36</f>
        <v>71652.403333333335</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85.112008676833341</v>
      </c>
    </row>
    <row r="43" spans="1:14" ht="15" thickBot="1">
      <c r="B43" s="819" t="s">
        <v>1037</v>
      </c>
      <c r="C43" s="820"/>
      <c r="D43" s="820"/>
      <c r="E43" s="820"/>
      <c r="F43" s="820"/>
      <c r="G43" s="820"/>
      <c r="H43" s="820"/>
      <c r="I43" s="820"/>
      <c r="J43" s="820"/>
      <c r="K43" s="820"/>
      <c r="L43" s="820"/>
      <c r="M43" s="821"/>
      <c r="N43" s="105">
        <f>SUM(N36:N42)</f>
        <v>71737.515342010171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6">
        <f>VLOOKUP(A59,TRANSPORTE!A6:D117,4,FALSE)</f>
        <v>1232.03</v>
      </c>
      <c r="M59" s="907"/>
      <c r="N59" s="296">
        <f>K59*L59</f>
        <v>2094.451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2094.451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8511.2008676833339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82343.167209693507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16468.633441938702</v>
      </c>
      <c r="M83" s="855"/>
      <c r="N83" s="57"/>
    </row>
    <row r="84" spans="1:14">
      <c r="B84" s="95" t="s">
        <v>1057</v>
      </c>
      <c r="C84" s="96"/>
      <c r="D84" s="96"/>
      <c r="E84" s="96"/>
      <c r="F84" s="96"/>
      <c r="G84" s="96"/>
      <c r="H84" s="96"/>
      <c r="I84" s="93"/>
      <c r="J84" s="94"/>
      <c r="K84" s="313">
        <v>0.05</v>
      </c>
      <c r="L84" s="854">
        <f>N78*K84</f>
        <v>4117.1583604846755</v>
      </c>
      <c r="M84" s="855"/>
      <c r="N84" s="57"/>
    </row>
    <row r="85" spans="1:14" ht="15" thickBot="1">
      <c r="B85" s="97" t="s">
        <v>1058</v>
      </c>
      <c r="C85" s="98"/>
      <c r="D85" s="98"/>
      <c r="E85" s="98"/>
      <c r="F85" s="98"/>
      <c r="G85" s="98"/>
      <c r="H85" s="98"/>
      <c r="I85" s="99"/>
      <c r="J85" s="100"/>
      <c r="K85" s="314">
        <v>0.05</v>
      </c>
      <c r="L85" s="856">
        <f>N78*K85</f>
        <v>4117.1583604846755</v>
      </c>
      <c r="M85" s="857"/>
      <c r="N85" s="57"/>
    </row>
    <row r="86" spans="1:14" ht="15" thickBot="1">
      <c r="B86" s="819" t="s">
        <v>1037</v>
      </c>
      <c r="C86" s="820"/>
      <c r="D86" s="820"/>
      <c r="E86" s="820"/>
      <c r="F86" s="820"/>
      <c r="G86" s="820"/>
      <c r="H86" s="820"/>
      <c r="I86" s="820"/>
      <c r="J86" s="820"/>
      <c r="K86" s="820"/>
      <c r="L86" s="820"/>
      <c r="M86" s="821"/>
      <c r="N86" s="58">
        <f>L83+L84+L85</f>
        <v>24702.950162908051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107046.11737260155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310</v>
      </c>
      <c r="B36" s="868" t="str">
        <f>VLOOKUP(A36,EQUIPOS!A6:D154,3,FALSE)</f>
        <v>Retroexcavadora A25C</v>
      </c>
      <c r="C36" s="869"/>
      <c r="D36" s="869"/>
      <c r="E36" s="869"/>
      <c r="F36" s="869"/>
      <c r="G36" s="869"/>
      <c r="H36" s="870"/>
      <c r="I36" s="276"/>
      <c r="J36" s="277"/>
      <c r="K36" s="278">
        <f>VLOOKUP(A36,EQUIPOS!A6:D163,4,FALSE)</f>
        <v>214957.21000000002</v>
      </c>
      <c r="L36" s="279"/>
      <c r="M36" s="280">
        <v>3</v>
      </c>
      <c r="N36" s="281">
        <f>K36/M36</f>
        <v>71652.403333333335</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85.112008676833341</v>
      </c>
    </row>
    <row r="43" spans="1:14" ht="15" thickBot="1">
      <c r="B43" s="819" t="s">
        <v>1037</v>
      </c>
      <c r="C43" s="820"/>
      <c r="D43" s="820"/>
      <c r="E43" s="820"/>
      <c r="F43" s="820"/>
      <c r="G43" s="820"/>
      <c r="H43" s="820"/>
      <c r="I43" s="820"/>
      <c r="J43" s="820"/>
      <c r="K43" s="820"/>
      <c r="L43" s="820"/>
      <c r="M43" s="821"/>
      <c r="N43" s="105">
        <f>SUM(N36:N42)</f>
        <v>71737.515342010171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6">
        <f>VLOOKUP(A59,TRANSPORTE!A6:D117,4,FALSE)</f>
        <v>1232.03</v>
      </c>
      <c r="M59" s="907"/>
      <c r="N59" s="296">
        <f>K59*L59</f>
        <v>2094.451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2094.451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8511.2008676833339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82343.167209693507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16468.633441938702</v>
      </c>
      <c r="M83" s="855"/>
      <c r="N83" s="57"/>
    </row>
    <row r="84" spans="1:14">
      <c r="B84" s="95" t="s">
        <v>1057</v>
      </c>
      <c r="C84" s="96"/>
      <c r="D84" s="96"/>
      <c r="E84" s="96"/>
      <c r="F84" s="96"/>
      <c r="G84" s="96"/>
      <c r="H84" s="96"/>
      <c r="I84" s="93"/>
      <c r="J84" s="94"/>
      <c r="K84" s="313">
        <v>0.05</v>
      </c>
      <c r="L84" s="854">
        <f>N78*K84</f>
        <v>4117.1583604846755</v>
      </c>
      <c r="M84" s="855"/>
      <c r="N84" s="57"/>
    </row>
    <row r="85" spans="1:14" ht="15" thickBot="1">
      <c r="B85" s="97" t="s">
        <v>1058</v>
      </c>
      <c r="C85" s="98"/>
      <c r="D85" s="98"/>
      <c r="E85" s="98"/>
      <c r="F85" s="98"/>
      <c r="G85" s="98"/>
      <c r="H85" s="98"/>
      <c r="I85" s="99"/>
      <c r="J85" s="100"/>
      <c r="K85" s="314">
        <v>0.05</v>
      </c>
      <c r="L85" s="856">
        <f>N78*K85</f>
        <v>4117.1583604846755</v>
      </c>
      <c r="M85" s="857"/>
      <c r="N85" s="57"/>
    </row>
    <row r="86" spans="1:14" ht="15" thickBot="1">
      <c r="B86" s="819" t="s">
        <v>1037</v>
      </c>
      <c r="C86" s="820"/>
      <c r="D86" s="820"/>
      <c r="E86" s="820"/>
      <c r="F86" s="820"/>
      <c r="G86" s="820"/>
      <c r="H86" s="820"/>
      <c r="I86" s="820"/>
      <c r="J86" s="820"/>
      <c r="K86" s="820"/>
      <c r="L86" s="820"/>
      <c r="M86" s="821"/>
      <c r="N86" s="58">
        <f>L83+L84+L85</f>
        <v>24702.950162908051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107046.11737260155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45</v>
      </c>
      <c r="N36" s="281">
        <f>K36/M36</f>
        <v>4854.8013333333329</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1.4185334779472223</v>
      </c>
    </row>
    <row r="43" spans="1:14" ht="15" thickBot="1">
      <c r="B43" s="819" t="s">
        <v>1037</v>
      </c>
      <c r="C43" s="820"/>
      <c r="D43" s="820"/>
      <c r="E43" s="820"/>
      <c r="F43" s="820"/>
      <c r="G43" s="820"/>
      <c r="H43" s="820"/>
      <c r="I43" s="820"/>
      <c r="J43" s="820"/>
      <c r="K43" s="820"/>
      <c r="L43" s="820"/>
      <c r="M43" s="821"/>
      <c r="N43" s="105">
        <f>SUM(N36:N42)</f>
        <v>4856.2198668112806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6">
        <f>VLOOKUP(A59,TRANSPORTE!A6:D117,4,FALSE)</f>
        <v>0.57000000000000006</v>
      </c>
      <c r="M59" s="907"/>
      <c r="N59" s="296">
        <f>K59*L59</f>
        <v>20.349000000000004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20.349000000000004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141.85334779472223</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5018.4222146060029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1003.6844429212006</v>
      </c>
      <c r="M83" s="855"/>
      <c r="N83" s="57"/>
    </row>
    <row r="84" spans="1:14">
      <c r="B84" s="95" t="s">
        <v>1057</v>
      </c>
      <c r="C84" s="96"/>
      <c r="D84" s="96"/>
      <c r="E84" s="96"/>
      <c r="F84" s="96"/>
      <c r="G84" s="96"/>
      <c r="H84" s="96"/>
      <c r="I84" s="93"/>
      <c r="J84" s="94"/>
      <c r="K84" s="313">
        <v>0.05</v>
      </c>
      <c r="L84" s="854">
        <f>N78*K84</f>
        <v>250.92111073030014</v>
      </c>
      <c r="M84" s="855"/>
      <c r="N84" s="57"/>
    </row>
    <row r="85" spans="1:14" ht="15" thickBot="1">
      <c r="B85" s="97" t="s">
        <v>1058</v>
      </c>
      <c r="C85" s="98"/>
      <c r="D85" s="98"/>
      <c r="E85" s="98"/>
      <c r="F85" s="98"/>
      <c r="G85" s="98"/>
      <c r="H85" s="98"/>
      <c r="I85" s="99"/>
      <c r="J85" s="100"/>
      <c r="K85" s="314">
        <v>0.05</v>
      </c>
      <c r="L85" s="856">
        <f>N78*K85</f>
        <v>250.92111073030014</v>
      </c>
      <c r="M85" s="857"/>
      <c r="N85" s="57"/>
    </row>
    <row r="86" spans="1:14" ht="15" thickBot="1">
      <c r="B86" s="819" t="s">
        <v>1037</v>
      </c>
      <c r="C86" s="820"/>
      <c r="D86" s="820"/>
      <c r="E86" s="820"/>
      <c r="F86" s="820"/>
      <c r="G86" s="820"/>
      <c r="H86" s="820"/>
      <c r="I86" s="820"/>
      <c r="J86" s="820"/>
      <c r="K86" s="820"/>
      <c r="L86" s="820"/>
      <c r="M86" s="821"/>
      <c r="N86" s="58">
        <f>L83+L84+L85</f>
        <v>1505.5266643818009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6523.9488789878033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c r="B36" s="868"/>
      <c r="C36" s="869"/>
      <c r="D36" s="869"/>
      <c r="E36" s="869"/>
      <c r="F36" s="869"/>
      <c r="G36" s="869"/>
      <c r="H36" s="870"/>
      <c r="I36" s="276"/>
      <c r="J36" s="277"/>
      <c r="K36" s="278"/>
      <c r="L36" s="279"/>
      <c r="M36" s="280"/>
      <c r="N36" s="281"/>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0.1</v>
      </c>
      <c r="M42" s="881"/>
      <c r="N42" s="111">
        <f>N76*L42</f>
        <v>56.741339117888892</v>
      </c>
    </row>
    <row r="43" spans="1:14" ht="15" thickBot="1">
      <c r="B43" s="819" t="s">
        <v>1037</v>
      </c>
      <c r="C43" s="820"/>
      <c r="D43" s="820"/>
      <c r="E43" s="820"/>
      <c r="F43" s="820"/>
      <c r="G43" s="820"/>
      <c r="H43" s="820"/>
      <c r="I43" s="820"/>
      <c r="J43" s="820"/>
      <c r="K43" s="820"/>
      <c r="L43" s="820"/>
      <c r="M43" s="821"/>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6">
        <f>VLOOKUP(A59,TRANSPORTE!A6:D117,4,FALSE)</f>
        <v>0.57000000000000006</v>
      </c>
      <c r="M59" s="907"/>
      <c r="N59" s="296">
        <f>K59*L59</f>
        <v>5.8425000000000002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5.8425000000000002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629.99723029677784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125.99944605935558</v>
      </c>
      <c r="M83" s="855"/>
      <c r="N83" s="57"/>
    </row>
    <row r="84" spans="1:14">
      <c r="B84" s="95" t="s">
        <v>1057</v>
      </c>
      <c r="C84" s="96"/>
      <c r="D84" s="96"/>
      <c r="E84" s="96"/>
      <c r="F84" s="96"/>
      <c r="G84" s="96"/>
      <c r="H84" s="96"/>
      <c r="I84" s="93"/>
      <c r="J84" s="94"/>
      <c r="K84" s="313">
        <v>0.05</v>
      </c>
      <c r="L84" s="854">
        <f>N78*K84</f>
        <v>31.499861514838894</v>
      </c>
      <c r="M84" s="855"/>
      <c r="N84" s="57"/>
    </row>
    <row r="85" spans="1:14" ht="15" thickBot="1">
      <c r="B85" s="97" t="s">
        <v>1058</v>
      </c>
      <c r="C85" s="98"/>
      <c r="D85" s="98"/>
      <c r="E85" s="98"/>
      <c r="F85" s="98"/>
      <c r="G85" s="98"/>
      <c r="H85" s="98"/>
      <c r="I85" s="99"/>
      <c r="J85" s="100"/>
      <c r="K85" s="314">
        <v>0.05</v>
      </c>
      <c r="L85" s="856">
        <f>N78*K85</f>
        <v>31.499861514838894</v>
      </c>
      <c r="M85" s="857"/>
      <c r="N85" s="57"/>
    </row>
    <row r="86" spans="1:14" ht="15" thickBot="1">
      <c r="B86" s="819" t="s">
        <v>1037</v>
      </c>
      <c r="C86" s="820"/>
      <c r="D86" s="820"/>
      <c r="E86" s="820"/>
      <c r="F86" s="820"/>
      <c r="G86" s="820"/>
      <c r="H86" s="820"/>
      <c r="I86" s="820"/>
      <c r="J86" s="820"/>
      <c r="K86" s="820"/>
      <c r="L86" s="820"/>
      <c r="M86" s="821"/>
      <c r="N86" s="58">
        <f>L83+L84+L85</f>
        <v>188.99916908903336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818.99639938581117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45</v>
      </c>
      <c r="N36" s="281">
        <f>K36/M36</f>
        <v>4854.8013333333329</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1.4185334779472223</v>
      </c>
    </row>
    <row r="43" spans="1:14" ht="15" thickBot="1">
      <c r="B43" s="819" t="s">
        <v>1037</v>
      </c>
      <c r="C43" s="820"/>
      <c r="D43" s="820"/>
      <c r="E43" s="820"/>
      <c r="F43" s="820"/>
      <c r="G43" s="820"/>
      <c r="H43" s="820"/>
      <c r="I43" s="820"/>
      <c r="J43" s="820"/>
      <c r="K43" s="820"/>
      <c r="L43" s="820"/>
      <c r="M43" s="821"/>
      <c r="N43" s="105">
        <f>SUM(N36:N42)</f>
        <v>4856.2198668112806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6">
        <f>VLOOKUP(A59,TRANSPORTE!A6:D117,4,FALSE)</f>
        <v>1229.21</v>
      </c>
      <c r="M59" s="907"/>
      <c r="N59" s="296">
        <f>K59*L59</f>
        <v>996.26855894999994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996.26855894999994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141.85334779472223</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5994.3417735560024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1198.8683547112005</v>
      </c>
      <c r="M83" s="855"/>
      <c r="N83" s="57"/>
    </row>
    <row r="84" spans="1:14">
      <c r="B84" s="95" t="s">
        <v>1057</v>
      </c>
      <c r="C84" s="96"/>
      <c r="D84" s="96"/>
      <c r="E84" s="96"/>
      <c r="F84" s="96"/>
      <c r="G84" s="96"/>
      <c r="H84" s="96"/>
      <c r="I84" s="93"/>
      <c r="J84" s="94"/>
      <c r="K84" s="313">
        <v>0.05</v>
      </c>
      <c r="L84" s="854">
        <f>N78*K84</f>
        <v>299.71708867780012</v>
      </c>
      <c r="M84" s="855"/>
      <c r="N84" s="57"/>
    </row>
    <row r="85" spans="1:14" ht="15" thickBot="1">
      <c r="B85" s="97" t="s">
        <v>1058</v>
      </c>
      <c r="C85" s="98"/>
      <c r="D85" s="98"/>
      <c r="E85" s="98"/>
      <c r="F85" s="98"/>
      <c r="G85" s="98"/>
      <c r="H85" s="98"/>
      <c r="I85" s="99"/>
      <c r="J85" s="100"/>
      <c r="K85" s="314">
        <v>0.05</v>
      </c>
      <c r="L85" s="856">
        <f>N78*K85</f>
        <v>299.71708867780012</v>
      </c>
      <c r="M85" s="857"/>
      <c r="N85" s="57"/>
    </row>
    <row r="86" spans="1:14" ht="15" thickBot="1">
      <c r="B86" s="819" t="s">
        <v>1037</v>
      </c>
      <c r="C86" s="820"/>
      <c r="D86" s="820"/>
      <c r="E86" s="820"/>
      <c r="F86" s="820"/>
      <c r="G86" s="820"/>
      <c r="H86" s="820"/>
      <c r="I86" s="820"/>
      <c r="J86" s="820"/>
      <c r="K86" s="820"/>
      <c r="L86" s="820"/>
      <c r="M86" s="821"/>
      <c r="N86" s="58">
        <f>L83+L84+L85</f>
        <v>1798.3025320668007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7792.6443056228036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VLOOKUP(A36,EQUIPOS!A5:D154,4,FALSE)</f>
        <v>181472.26</v>
      </c>
      <c r="L36" s="279"/>
      <c r="M36" s="280">
        <v>0.625</v>
      </c>
      <c r="N36" s="281">
        <f>K36/M36</f>
        <v>290355.61600000004</v>
      </c>
    </row>
    <row r="37" spans="1:14">
      <c r="A37" s="114" t="s">
        <v>241</v>
      </c>
      <c r="B37" s="868" t="str">
        <f>VLOOKUP(A37,EQUIPOS!A7:D154,3,FALSE)</f>
        <v>Grúa (capacidad 15 ton)</v>
      </c>
      <c r="C37" s="869"/>
      <c r="D37" s="869"/>
      <c r="E37" s="869"/>
      <c r="F37" s="869"/>
      <c r="G37" s="869"/>
      <c r="H37" s="870"/>
      <c r="I37" s="276"/>
      <c r="J37" s="277"/>
      <c r="K37" s="278">
        <f>VLOOKUP(A37,EQUIPOS!A6:D154,4,FALSE)</f>
        <v>168580</v>
      </c>
      <c r="L37" s="279"/>
      <c r="M37" s="280">
        <v>0.625</v>
      </c>
      <c r="N37" s="281">
        <f>K37/M37</f>
        <v>269728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2553.3602603050003</v>
      </c>
    </row>
    <row r="43" spans="1:14" ht="15" thickBot="1">
      <c r="B43" s="819" t="s">
        <v>1037</v>
      </c>
      <c r="C43" s="820"/>
      <c r="D43" s="820"/>
      <c r="E43" s="820"/>
      <c r="F43" s="820"/>
      <c r="G43" s="820"/>
      <c r="H43" s="820"/>
      <c r="I43" s="820"/>
      <c r="J43" s="820"/>
      <c r="K43" s="820"/>
      <c r="L43" s="820"/>
      <c r="M43" s="821"/>
      <c r="N43" s="403">
        <f>SUM(N36:N42)</f>
        <v>562636.97626030503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44625.23</v>
      </c>
      <c r="N51" s="281">
        <f>K51*M51</f>
        <v>89250.46</v>
      </c>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112450.93000000001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726155.1114664051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145231.02229328101</v>
      </c>
      <c r="M83" s="855"/>
      <c r="N83" s="57"/>
    </row>
    <row r="84" spans="1:14">
      <c r="B84" s="95" t="s">
        <v>1057</v>
      </c>
      <c r="C84" s="96"/>
      <c r="D84" s="96"/>
      <c r="E84" s="96"/>
      <c r="F84" s="96"/>
      <c r="G84" s="96"/>
      <c r="H84" s="96"/>
      <c r="I84" s="93"/>
      <c r="J84" s="94"/>
      <c r="K84" s="313">
        <v>0.05</v>
      </c>
      <c r="L84" s="854">
        <f>N78*K84</f>
        <v>36307.755573320253</v>
      </c>
      <c r="M84" s="855"/>
      <c r="N84" s="57"/>
    </row>
    <row r="85" spans="1:14" ht="15" thickBot="1">
      <c r="B85" s="97" t="s">
        <v>1058</v>
      </c>
      <c r="C85" s="98"/>
      <c r="D85" s="98"/>
      <c r="E85" s="98"/>
      <c r="F85" s="98"/>
      <c r="G85" s="98"/>
      <c r="H85" s="98"/>
      <c r="I85" s="99"/>
      <c r="J85" s="100"/>
      <c r="K85" s="314">
        <v>0.05</v>
      </c>
      <c r="L85" s="856">
        <f>N78*K85</f>
        <v>36307.755573320253</v>
      </c>
      <c r="M85" s="857"/>
      <c r="N85" s="57"/>
    </row>
    <row r="86" spans="1:14" ht="15" thickBot="1">
      <c r="B86" s="819" t="s">
        <v>1037</v>
      </c>
      <c r="C86" s="820"/>
      <c r="D86" s="820"/>
      <c r="E86" s="820"/>
      <c r="F86" s="820"/>
      <c r="G86" s="820"/>
      <c r="H86" s="820"/>
      <c r="I86" s="820"/>
      <c r="J86" s="820"/>
      <c r="K86" s="820"/>
      <c r="L86" s="820"/>
      <c r="M86" s="821"/>
      <c r="N86" s="58">
        <f>L83+L84+L85</f>
        <v>217846.53343992154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944001.64490632666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181472.26</v>
      </c>
      <c r="L36" s="279"/>
      <c r="M36" s="280">
        <v>0.5</v>
      </c>
      <c r="N36" s="281">
        <f>K36/M36</f>
        <v>362944.52</v>
      </c>
    </row>
    <row r="37" spans="1:14">
      <c r="A37" s="114" t="s">
        <v>241</v>
      </c>
      <c r="B37" s="868" t="str">
        <f>VLOOKUP(A37,EQUIPOS!A7:D154,3,FALSE)</f>
        <v>Grúa (capacidad 15 ton)</v>
      </c>
      <c r="C37" s="869"/>
      <c r="D37" s="869"/>
      <c r="E37" s="869"/>
      <c r="F37" s="869"/>
      <c r="G37" s="869"/>
      <c r="H37" s="870"/>
      <c r="I37" s="276"/>
      <c r="J37" s="277"/>
      <c r="K37" s="278">
        <f>VLOOKUP(A37,EQUIPOS!A7:D164,4,FALSE)</f>
        <v>168580</v>
      </c>
      <c r="L37" s="279"/>
      <c r="M37" s="280">
        <v>0.5</v>
      </c>
      <c r="N37" s="281">
        <f>K37/M37</f>
        <v>337160</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3191.70032538125</v>
      </c>
    </row>
    <row r="43" spans="1:14" ht="15" thickBot="1">
      <c r="B43" s="819" t="s">
        <v>1037</v>
      </c>
      <c r="C43" s="820"/>
      <c r="D43" s="820"/>
      <c r="E43" s="820"/>
      <c r="F43" s="820"/>
      <c r="G43" s="820"/>
      <c r="H43" s="820"/>
      <c r="I43" s="820"/>
      <c r="J43" s="820"/>
      <c r="K43" s="820"/>
      <c r="L43" s="820"/>
      <c r="M43" s="821"/>
      <c r="N43" s="403">
        <f>SUM(N36:N42)</f>
        <v>703296.22032538126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44625.23</v>
      </c>
      <c r="N51" s="281">
        <f>K51*M51</f>
        <v>89250.46</v>
      </c>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112450.93000000001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63834.006507624996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879581.1568330063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175916.23136660128</v>
      </c>
      <c r="M83" s="855"/>
      <c r="N83" s="57"/>
    </row>
    <row r="84" spans="1:14">
      <c r="B84" s="95" t="s">
        <v>1057</v>
      </c>
      <c r="C84" s="96"/>
      <c r="D84" s="96"/>
      <c r="E84" s="96"/>
      <c r="F84" s="96"/>
      <c r="G84" s="96"/>
      <c r="H84" s="96"/>
      <c r="I84" s="93"/>
      <c r="J84" s="94"/>
      <c r="K84" s="313">
        <v>0.05</v>
      </c>
      <c r="L84" s="854">
        <f>N78*K84</f>
        <v>43979.057841650319</v>
      </c>
      <c r="M84" s="855"/>
      <c r="N84" s="57"/>
    </row>
    <row r="85" spans="1:14" ht="15" thickBot="1">
      <c r="B85" s="97" t="s">
        <v>1058</v>
      </c>
      <c r="C85" s="98"/>
      <c r="D85" s="98"/>
      <c r="E85" s="98"/>
      <c r="F85" s="98"/>
      <c r="G85" s="98"/>
      <c r="H85" s="98"/>
      <c r="I85" s="99"/>
      <c r="J85" s="100"/>
      <c r="K85" s="314">
        <v>0.05</v>
      </c>
      <c r="L85" s="856">
        <f>N78*K85</f>
        <v>43979.057841650319</v>
      </c>
      <c r="M85" s="857"/>
      <c r="N85" s="57"/>
    </row>
    <row r="86" spans="1:14" ht="15" thickBot="1">
      <c r="B86" s="819" t="s">
        <v>1037</v>
      </c>
      <c r="C86" s="820"/>
      <c r="D86" s="820"/>
      <c r="E86" s="820"/>
      <c r="F86" s="820"/>
      <c r="G86" s="820"/>
      <c r="H86" s="820"/>
      <c r="I86" s="820"/>
      <c r="J86" s="820"/>
      <c r="K86" s="820"/>
      <c r="L86" s="820"/>
      <c r="M86" s="821"/>
      <c r="N86" s="58">
        <f>L83+L84+L85</f>
        <v>263874.3470499019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1143455.5038829083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181472.26</v>
      </c>
      <c r="L36" s="279"/>
      <c r="M36" s="280">
        <v>0.4375</v>
      </c>
      <c r="N36" s="281">
        <f>K36/M36</f>
        <v>414793.73714285716</v>
      </c>
    </row>
    <row r="37" spans="1:14">
      <c r="A37" s="114" t="s">
        <v>241</v>
      </c>
      <c r="B37" s="868" t="str">
        <f>VLOOKUP(A37,EQUIPOS!A7:D154,3,FALSE)</f>
        <v>Grúa (capacidad 15 ton)</v>
      </c>
      <c r="C37" s="869"/>
      <c r="D37" s="869"/>
      <c r="E37" s="869"/>
      <c r="F37" s="869"/>
      <c r="G37" s="869"/>
      <c r="H37" s="870"/>
      <c r="I37" s="276"/>
      <c r="J37" s="277"/>
      <c r="K37" s="278">
        <f>VLOOKUP(A37,EQUIPOS!A7:D164,4,FALSE)</f>
        <v>168580</v>
      </c>
      <c r="L37" s="279"/>
      <c r="M37" s="280">
        <v>0.4375</v>
      </c>
      <c r="N37" s="281">
        <f>K37/M37</f>
        <v>385325.71428571426</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3647.657514721428</v>
      </c>
    </row>
    <row r="43" spans="1:14" ht="15" thickBot="1">
      <c r="B43" s="819" t="s">
        <v>1037</v>
      </c>
      <c r="C43" s="820"/>
      <c r="D43" s="820"/>
      <c r="E43" s="820"/>
      <c r="F43" s="820"/>
      <c r="G43" s="820"/>
      <c r="H43" s="820"/>
      <c r="I43" s="820"/>
      <c r="J43" s="820"/>
      <c r="K43" s="820"/>
      <c r="L43" s="820"/>
      <c r="M43" s="821"/>
      <c r="N43" s="403">
        <f>SUM(N36:N42)</f>
        <v>803767.10894329287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44625.23</v>
      </c>
      <c r="N51" s="281">
        <f>K51*M51</f>
        <v>89250.46</v>
      </c>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112450.93000000001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72953.15029442856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989171.1892377215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197834.23784754431</v>
      </c>
      <c r="M83" s="855"/>
      <c r="N83" s="57"/>
    </row>
    <row r="84" spans="1:14">
      <c r="B84" s="95" t="s">
        <v>1057</v>
      </c>
      <c r="C84" s="96"/>
      <c r="D84" s="96"/>
      <c r="E84" s="96"/>
      <c r="F84" s="96"/>
      <c r="G84" s="96"/>
      <c r="H84" s="96"/>
      <c r="I84" s="93"/>
      <c r="J84" s="94"/>
      <c r="K84" s="313">
        <v>0.05</v>
      </c>
      <c r="L84" s="854">
        <f>N78*K84</f>
        <v>49458.559461886078</v>
      </c>
      <c r="M84" s="855"/>
      <c r="N84" s="57"/>
    </row>
    <row r="85" spans="1:14" ht="15" thickBot="1">
      <c r="B85" s="97" t="s">
        <v>1058</v>
      </c>
      <c r="C85" s="98"/>
      <c r="D85" s="98"/>
      <c r="E85" s="98"/>
      <c r="F85" s="98"/>
      <c r="G85" s="98"/>
      <c r="H85" s="98"/>
      <c r="I85" s="99"/>
      <c r="J85" s="100"/>
      <c r="K85" s="314">
        <v>0.05</v>
      </c>
      <c r="L85" s="856">
        <f>N78*K85</f>
        <v>49458.559461886078</v>
      </c>
      <c r="M85" s="857"/>
      <c r="N85" s="57"/>
    </row>
    <row r="86" spans="1:14" ht="15" thickBot="1">
      <c r="B86" s="819" t="s">
        <v>1037</v>
      </c>
      <c r="C86" s="820"/>
      <c r="D86" s="820"/>
      <c r="E86" s="820"/>
      <c r="F86" s="820"/>
      <c r="G86" s="820"/>
      <c r="H86" s="820"/>
      <c r="I86" s="820"/>
      <c r="J86" s="820"/>
      <c r="K86" s="820"/>
      <c r="L86" s="820"/>
      <c r="M86" s="821"/>
      <c r="N86" s="58">
        <f>L83+L84+L85</f>
        <v>296751.35677131644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1285922.5460090379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181472.26</v>
      </c>
      <c r="L36" s="279"/>
      <c r="M36" s="280">
        <v>0.875</v>
      </c>
      <c r="N36" s="281">
        <f>K36/M36</f>
        <v>207396.86857142858</v>
      </c>
    </row>
    <row r="37" spans="1:14">
      <c r="A37" s="114" t="s">
        <v>241</v>
      </c>
      <c r="B37" s="868" t="str">
        <f>VLOOKUP(A37,EQUIPOS!A7:D154,3,FALSE)</f>
        <v>Grúa (capacidad 15 ton)</v>
      </c>
      <c r="C37" s="869"/>
      <c r="D37" s="869"/>
      <c r="E37" s="869"/>
      <c r="F37" s="869"/>
      <c r="G37" s="869"/>
      <c r="H37" s="870"/>
      <c r="I37" s="276"/>
      <c r="J37" s="277"/>
      <c r="K37" s="278">
        <f>VLOOKUP(A37,EQUIPOS!A7:D164,4,FALSE)</f>
        <v>168580</v>
      </c>
      <c r="L37" s="279"/>
      <c r="M37" s="280">
        <v>0.875</v>
      </c>
      <c r="N37" s="281">
        <f>K37/M37</f>
        <v>192662.85714285713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1459.0630058885715</v>
      </c>
    </row>
    <row r="43" spans="1:14" ht="15" thickBot="1">
      <c r="B43" s="819" t="s">
        <v>1037</v>
      </c>
      <c r="C43" s="820"/>
      <c r="D43" s="820"/>
      <c r="E43" s="820"/>
      <c r="F43" s="820"/>
      <c r="G43" s="820"/>
      <c r="H43" s="820"/>
      <c r="I43" s="820"/>
      <c r="J43" s="820"/>
      <c r="K43" s="820"/>
      <c r="L43" s="820"/>
      <c r="M43" s="821"/>
      <c r="N43" s="403">
        <f>SUM(N36:N42)</f>
        <v>401518.78872017429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29181.260117771428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453900.51883794577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90780.103767589157</v>
      </c>
      <c r="M83" s="855"/>
      <c r="N83" s="57"/>
    </row>
    <row r="84" spans="1:14">
      <c r="B84" s="95" t="s">
        <v>1057</v>
      </c>
      <c r="C84" s="96"/>
      <c r="D84" s="96"/>
      <c r="E84" s="96"/>
      <c r="F84" s="96"/>
      <c r="G84" s="96"/>
      <c r="H84" s="96"/>
      <c r="I84" s="93"/>
      <c r="J84" s="94"/>
      <c r="K84" s="313">
        <v>0.05</v>
      </c>
      <c r="L84" s="854">
        <f>N78*K84</f>
        <v>22695.025941897289</v>
      </c>
      <c r="M84" s="855"/>
      <c r="N84" s="57"/>
    </row>
    <row r="85" spans="1:14" ht="15" thickBot="1">
      <c r="B85" s="97" t="s">
        <v>1058</v>
      </c>
      <c r="C85" s="98"/>
      <c r="D85" s="98"/>
      <c r="E85" s="98"/>
      <c r="F85" s="98"/>
      <c r="G85" s="98"/>
      <c r="H85" s="98"/>
      <c r="I85" s="99"/>
      <c r="J85" s="100"/>
      <c r="K85" s="314">
        <v>0.05</v>
      </c>
      <c r="L85" s="856">
        <f>N78*K85</f>
        <v>22695.025941897289</v>
      </c>
      <c r="M85" s="857"/>
      <c r="N85" s="57"/>
    </row>
    <row r="86" spans="1:14" ht="15" thickBot="1">
      <c r="B86" s="819" t="s">
        <v>1037</v>
      </c>
      <c r="C86" s="820"/>
      <c r="D86" s="820"/>
      <c r="E86" s="820"/>
      <c r="F86" s="820"/>
      <c r="G86" s="820"/>
      <c r="H86" s="820"/>
      <c r="I86" s="820"/>
      <c r="J86" s="820"/>
      <c r="K86" s="820"/>
      <c r="L86" s="820"/>
      <c r="M86" s="821"/>
      <c r="N86" s="58">
        <f>L83+L84+L85</f>
        <v>136170.15565138374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590070.67448932957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181472.26</v>
      </c>
      <c r="L36" s="279"/>
      <c r="M36" s="280">
        <v>0.75</v>
      </c>
      <c r="N36" s="281">
        <f>K36/M36</f>
        <v>241963.01333333334</v>
      </c>
    </row>
    <row r="37" spans="1:14">
      <c r="A37" s="114" t="s">
        <v>241</v>
      </c>
      <c r="B37" s="868" t="str">
        <f>VLOOKUP(A37,EQUIPOS!A7:D154,3,FALSE)</f>
        <v>Grúa (capacidad 15 ton)</v>
      </c>
      <c r="C37" s="869"/>
      <c r="D37" s="869"/>
      <c r="E37" s="869"/>
      <c r="F37" s="869"/>
      <c r="G37" s="869"/>
      <c r="H37" s="870"/>
      <c r="I37" s="276"/>
      <c r="J37" s="277"/>
      <c r="K37" s="278">
        <f>VLOOKUP(A37,EQUIPOS!A7:D164,4,FALSE)</f>
        <v>168580</v>
      </c>
      <c r="L37" s="279"/>
      <c r="M37" s="280">
        <v>0.75</v>
      </c>
      <c r="N37" s="281">
        <f>K37/M37</f>
        <v>224773.33333333334</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1702.2401735366668</v>
      </c>
    </row>
    <row r="43" spans="1:14" ht="15" thickBot="1">
      <c r="B43" s="819" t="s">
        <v>1037</v>
      </c>
      <c r="C43" s="820"/>
      <c r="D43" s="820"/>
      <c r="E43" s="820"/>
      <c r="F43" s="820"/>
      <c r="G43" s="820"/>
      <c r="H43" s="820"/>
      <c r="I43" s="820"/>
      <c r="J43" s="820"/>
      <c r="K43" s="820"/>
      <c r="L43" s="820"/>
      <c r="M43" s="821"/>
      <c r="N43" s="403">
        <f>SUM(N36:N42)</f>
        <v>468438.58684020332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34044.803470733335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525683.8603109367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105136.77206218734</v>
      </c>
      <c r="M83" s="855"/>
      <c r="N83" s="57"/>
    </row>
    <row r="84" spans="1:14">
      <c r="B84" s="95" t="s">
        <v>1057</v>
      </c>
      <c r="C84" s="96"/>
      <c r="D84" s="96"/>
      <c r="E84" s="96"/>
      <c r="F84" s="96"/>
      <c r="G84" s="96"/>
      <c r="H84" s="96"/>
      <c r="I84" s="93"/>
      <c r="J84" s="94"/>
      <c r="K84" s="313">
        <v>0.05</v>
      </c>
      <c r="L84" s="854">
        <f>N78*K84</f>
        <v>26284.193015546836</v>
      </c>
      <c r="M84" s="855"/>
      <c r="N84" s="57"/>
    </row>
    <row r="85" spans="1:14" ht="15" thickBot="1">
      <c r="B85" s="97" t="s">
        <v>1058</v>
      </c>
      <c r="C85" s="98"/>
      <c r="D85" s="98"/>
      <c r="E85" s="98"/>
      <c r="F85" s="98"/>
      <c r="G85" s="98"/>
      <c r="H85" s="98"/>
      <c r="I85" s="99"/>
      <c r="J85" s="100"/>
      <c r="K85" s="314">
        <v>0.05</v>
      </c>
      <c r="L85" s="856">
        <f>N78*K85</f>
        <v>26284.193015546836</v>
      </c>
      <c r="M85" s="857"/>
      <c r="N85" s="57"/>
    </row>
    <row r="86" spans="1:14" ht="15" thickBot="1">
      <c r="B86" s="819" t="s">
        <v>1037</v>
      </c>
      <c r="C86" s="820"/>
      <c r="D86" s="820"/>
      <c r="E86" s="820"/>
      <c r="F86" s="820"/>
      <c r="G86" s="820"/>
      <c r="H86" s="820"/>
      <c r="I86" s="820"/>
      <c r="J86" s="820"/>
      <c r="K86" s="820"/>
      <c r="L86" s="820"/>
      <c r="M86" s="821"/>
      <c r="N86" s="58">
        <f>L83+L84+L85</f>
        <v>157705.158093281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683389.01840421767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181472.26</v>
      </c>
      <c r="L36" s="279"/>
      <c r="M36" s="280">
        <v>0.6875</v>
      </c>
      <c r="N36" s="281">
        <f>K36/M36</f>
        <v>263959.65090909094</v>
      </c>
    </row>
    <row r="37" spans="1:14">
      <c r="A37" s="114" t="s">
        <v>241</v>
      </c>
      <c r="B37" s="868" t="str">
        <f>VLOOKUP(A37,EQUIPOS!A7:D154,3,FALSE)</f>
        <v>Grúa (capacidad 15 ton)</v>
      </c>
      <c r="C37" s="869"/>
      <c r="D37" s="869"/>
      <c r="E37" s="869"/>
      <c r="F37" s="869"/>
      <c r="G37" s="869"/>
      <c r="H37" s="870"/>
      <c r="I37" s="276"/>
      <c r="J37" s="277"/>
      <c r="K37" s="278">
        <f>VLOOKUP(A37,EQUIPOS!A7:D164,4,FALSE)</f>
        <v>168580</v>
      </c>
      <c r="L37" s="279"/>
      <c r="M37" s="280">
        <v>0.6875</v>
      </c>
      <c r="N37" s="281">
        <f>K37/M37</f>
        <v>245207.27272727274</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1856.9892802218183</v>
      </c>
    </row>
    <row r="43" spans="1:14" ht="15" thickBot="1">
      <c r="B43" s="819" t="s">
        <v>1037</v>
      </c>
      <c r="C43" s="820"/>
      <c r="D43" s="820"/>
      <c r="E43" s="820"/>
      <c r="F43" s="820"/>
      <c r="G43" s="820"/>
      <c r="H43" s="820"/>
      <c r="I43" s="820"/>
      <c r="J43" s="820"/>
      <c r="K43" s="820"/>
      <c r="L43" s="820"/>
      <c r="M43" s="821"/>
      <c r="N43" s="403">
        <f>SUM(N36:N42)</f>
        <v>511023.91291658551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37139.785604436365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571364.16852102196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114272.8337042044</v>
      </c>
      <c r="M83" s="855"/>
      <c r="N83" s="57"/>
    </row>
    <row r="84" spans="1:14">
      <c r="B84" s="95" t="s">
        <v>1057</v>
      </c>
      <c r="C84" s="96"/>
      <c r="D84" s="96"/>
      <c r="E84" s="96"/>
      <c r="F84" s="96"/>
      <c r="G84" s="96"/>
      <c r="H84" s="96"/>
      <c r="I84" s="93"/>
      <c r="J84" s="94"/>
      <c r="K84" s="313">
        <v>0.05</v>
      </c>
      <c r="L84" s="854">
        <f>N78*K84</f>
        <v>28568.2084260511</v>
      </c>
      <c r="M84" s="855"/>
      <c r="N84" s="57"/>
    </row>
    <row r="85" spans="1:14" ht="15" thickBot="1">
      <c r="B85" s="97" t="s">
        <v>1058</v>
      </c>
      <c r="C85" s="98"/>
      <c r="D85" s="98"/>
      <c r="E85" s="98"/>
      <c r="F85" s="98"/>
      <c r="G85" s="98"/>
      <c r="H85" s="98"/>
      <c r="I85" s="99"/>
      <c r="J85" s="100"/>
      <c r="K85" s="314">
        <v>0.05</v>
      </c>
      <c r="L85" s="856">
        <f>N78*K85</f>
        <v>28568.2084260511</v>
      </c>
      <c r="M85" s="857"/>
      <c r="N85" s="57"/>
    </row>
    <row r="86" spans="1:14" ht="15" thickBot="1">
      <c r="B86" s="819" t="s">
        <v>1037</v>
      </c>
      <c r="C86" s="820"/>
      <c r="D86" s="820"/>
      <c r="E86" s="820"/>
      <c r="F86" s="820"/>
      <c r="G86" s="820"/>
      <c r="H86" s="820"/>
      <c r="I86" s="820"/>
      <c r="J86" s="820"/>
      <c r="K86" s="820"/>
      <c r="L86" s="820"/>
      <c r="M86" s="821"/>
      <c r="N86" s="58">
        <f>L83+L84+L85</f>
        <v>171409.25055630659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742773.41907732852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8" t="s">
        <v>241</v>
      </c>
      <c r="B36" s="868" t="str">
        <f>VLOOKUP(A36,EQUIPOS!A6:D154,3,FALSE)</f>
        <v>Grúa (capacidad 15 ton)</v>
      </c>
      <c r="C36" s="869"/>
      <c r="D36" s="869"/>
      <c r="E36" s="869"/>
      <c r="F36" s="869"/>
      <c r="G36" s="869"/>
      <c r="H36" s="870"/>
      <c r="I36" s="276"/>
      <c r="J36" s="277"/>
      <c r="K36" s="278">
        <f>VLOOKUP(A36,EQUIPOS!A6:D163,4,FALSE)</f>
        <v>168580</v>
      </c>
      <c r="L36" s="279"/>
      <c r="M36" s="405">
        <v>1.125</v>
      </c>
      <c r="N36" s="281">
        <f>K36/M36</f>
        <v>149848.88888888888</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1134.8267823577778</v>
      </c>
    </row>
    <row r="43" spans="1:14" ht="15" thickBot="1">
      <c r="B43" s="819" t="s">
        <v>1037</v>
      </c>
      <c r="C43" s="820"/>
      <c r="D43" s="820"/>
      <c r="E43" s="820"/>
      <c r="F43" s="820"/>
      <c r="G43" s="820"/>
      <c r="H43" s="820"/>
      <c r="I43" s="820"/>
      <c r="J43" s="820"/>
      <c r="K43" s="820"/>
      <c r="L43" s="820"/>
      <c r="M43" s="821"/>
      <c r="N43" s="403">
        <f>SUM(N36:N42)</f>
        <v>150983.71567124667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551.59</v>
      </c>
      <c r="N48" s="281">
        <f>K48*M48</f>
        <v>5515.9000000000005</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2651.1200000000003</v>
      </c>
      <c r="N49" s="281">
        <f>K49*M49</f>
        <v>2651.1200000000003</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15033.45</v>
      </c>
      <c r="N50" s="281">
        <f>K50*M50</f>
        <v>15033.45</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22696.535647155557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196880.72131840221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39376.144263680442</v>
      </c>
      <c r="M83" s="855"/>
      <c r="N83" s="57"/>
    </row>
    <row r="84" spans="1:14">
      <c r="B84" s="95" t="s">
        <v>1057</v>
      </c>
      <c r="C84" s="96"/>
      <c r="D84" s="96"/>
      <c r="E84" s="96"/>
      <c r="F84" s="96"/>
      <c r="G84" s="96"/>
      <c r="H84" s="96"/>
      <c r="I84" s="93"/>
      <c r="J84" s="94"/>
      <c r="K84" s="313">
        <v>0.05</v>
      </c>
      <c r="L84" s="854">
        <f>N78*K84</f>
        <v>9844.0360659201106</v>
      </c>
      <c r="M84" s="855"/>
      <c r="N84" s="57"/>
    </row>
    <row r="85" spans="1:14" ht="15" thickBot="1">
      <c r="B85" s="97" t="s">
        <v>1058</v>
      </c>
      <c r="C85" s="98"/>
      <c r="D85" s="98"/>
      <c r="E85" s="98"/>
      <c r="F85" s="98"/>
      <c r="G85" s="98"/>
      <c r="H85" s="98"/>
      <c r="I85" s="99"/>
      <c r="J85" s="100"/>
      <c r="K85" s="314">
        <v>0.05</v>
      </c>
      <c r="L85" s="856">
        <f>N78*K85</f>
        <v>9844.0360659201106</v>
      </c>
      <c r="M85" s="857"/>
      <c r="N85" s="57"/>
    </row>
    <row r="86" spans="1:14" ht="15" thickBot="1">
      <c r="B86" s="819" t="s">
        <v>1037</v>
      </c>
      <c r="C86" s="820"/>
      <c r="D86" s="820"/>
      <c r="E86" s="820"/>
      <c r="F86" s="820"/>
      <c r="G86" s="820"/>
      <c r="H86" s="820"/>
      <c r="I86" s="820"/>
      <c r="J86" s="820"/>
      <c r="K86" s="820"/>
      <c r="L86" s="820"/>
      <c r="M86" s="821"/>
      <c r="N86" s="58">
        <f>L83+L84+L85</f>
        <v>59064.216395520663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255944.93771392287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61" t="s">
        <v>241</v>
      </c>
      <c r="B36" s="868" t="str">
        <f>VLOOKUP(A36,EQUIPOS!A6:D154,3,FALSE)</f>
        <v>Grúa (capacidad 15 ton)</v>
      </c>
      <c r="C36" s="869"/>
      <c r="D36" s="869"/>
      <c r="E36" s="869"/>
      <c r="F36" s="869"/>
      <c r="G36" s="869"/>
      <c r="H36" s="870"/>
      <c r="I36" s="276"/>
      <c r="J36" s="277"/>
      <c r="K36" s="278">
        <f>VLOOKUP(A36,EQUIPOS!A6:D163,4,FALSE)</f>
        <v>168580</v>
      </c>
      <c r="L36" s="279"/>
      <c r="M36" s="471">
        <v>1</v>
      </c>
      <c r="N36" s="281">
        <f>K36/M36</f>
        <v>168580</v>
      </c>
    </row>
    <row r="37" spans="1:14">
      <c r="A37" s="161" t="s">
        <v>373</v>
      </c>
      <c r="B37" s="868" t="str">
        <f>VLOOKUP(A37,EQUIPOS!A7:D154,3,FALSE)</f>
        <v>Volqueta 6 m3</v>
      </c>
      <c r="C37" s="869"/>
      <c r="D37" s="869"/>
      <c r="E37" s="869"/>
      <c r="F37" s="869"/>
      <c r="G37" s="869"/>
      <c r="H37" s="870"/>
      <c r="I37" s="276"/>
      <c r="J37" s="277"/>
      <c r="K37" s="278">
        <f>VLOOKUP(A37,EQUIPOS!A7:D164,4,FALSE)</f>
        <v>81537.64</v>
      </c>
      <c r="L37" s="279"/>
      <c r="M37" s="472">
        <v>1</v>
      </c>
      <c r="N37" s="281">
        <f>K37/M37</f>
        <v>81537.64</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1276.6801301525002</v>
      </c>
    </row>
    <row r="43" spans="1:14" ht="15" thickBot="1">
      <c r="B43" s="819" t="s">
        <v>1037</v>
      </c>
      <c r="C43" s="820"/>
      <c r="D43" s="820"/>
      <c r="E43" s="820"/>
      <c r="F43" s="820"/>
      <c r="G43" s="820"/>
      <c r="H43" s="820"/>
      <c r="I43" s="820"/>
      <c r="J43" s="820"/>
      <c r="K43" s="820"/>
      <c r="L43" s="820"/>
      <c r="M43" s="821"/>
      <c r="N43" s="403">
        <f>SUM(N36:N42)</f>
        <v>251394.32013015251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551.59</v>
      </c>
      <c r="N48" s="281">
        <f>K48*M48</f>
        <v>5515.9000000000005</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2651.1200000000003</v>
      </c>
      <c r="N49" s="281">
        <f>K49*M49</f>
        <v>2651.1200000000003</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15033.45</v>
      </c>
      <c r="N50" s="281">
        <f>K50*M50</f>
        <v>15033.45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25533.60260305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300128.39273320249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60025.678546640498</v>
      </c>
      <c r="M83" s="855"/>
      <c r="N83" s="57"/>
    </row>
    <row r="84" spans="1:14">
      <c r="B84" s="95" t="s">
        <v>1057</v>
      </c>
      <c r="C84" s="96"/>
      <c r="D84" s="96"/>
      <c r="E84" s="96"/>
      <c r="F84" s="96"/>
      <c r="G84" s="96"/>
      <c r="H84" s="96"/>
      <c r="I84" s="93"/>
      <c r="J84" s="94"/>
      <c r="K84" s="313">
        <v>0.05</v>
      </c>
      <c r="L84" s="854">
        <f>N78*K84</f>
        <v>15006.419636660125</v>
      </c>
      <c r="M84" s="855"/>
      <c r="N84" s="57"/>
    </row>
    <row r="85" spans="1:14" ht="15" thickBot="1">
      <c r="B85" s="97" t="s">
        <v>1058</v>
      </c>
      <c r="C85" s="98"/>
      <c r="D85" s="98"/>
      <c r="E85" s="98"/>
      <c r="F85" s="98"/>
      <c r="G85" s="98"/>
      <c r="H85" s="98"/>
      <c r="I85" s="99"/>
      <c r="J85" s="100"/>
      <c r="K85" s="314">
        <v>0.05</v>
      </c>
      <c r="L85" s="856">
        <f>N78*K85</f>
        <v>15006.419636660125</v>
      </c>
      <c r="M85" s="857"/>
      <c r="N85" s="57"/>
    </row>
    <row r="86" spans="1:14" ht="15" thickBot="1">
      <c r="B86" s="819" t="s">
        <v>1037</v>
      </c>
      <c r="C86" s="820"/>
      <c r="D86" s="820"/>
      <c r="E86" s="820"/>
      <c r="F86" s="820"/>
      <c r="G86" s="820"/>
      <c r="H86" s="820"/>
      <c r="I86" s="820"/>
      <c r="J86" s="820"/>
      <c r="K86" s="820"/>
      <c r="L86" s="820"/>
      <c r="M86" s="821"/>
      <c r="N86" s="58">
        <f>L83+L84+L85</f>
        <v>90038.517819960747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390166.91055316327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168580</v>
      </c>
      <c r="L36" s="279"/>
      <c r="M36" s="280">
        <v>0.9375</v>
      </c>
      <c r="N36" s="281">
        <f>K36/M36</f>
        <v>179818.66666666666</v>
      </c>
    </row>
    <row r="37" spans="1:14">
      <c r="A37" s="150" t="s">
        <v>373</v>
      </c>
      <c r="B37" s="868" t="str">
        <f>VLOOKUP(A37,EQUIPOS!A7:D154,3,FALSE)</f>
        <v>Volqueta 6 m3</v>
      </c>
      <c r="C37" s="869"/>
      <c r="D37" s="869"/>
      <c r="E37" s="869"/>
      <c r="F37" s="869"/>
      <c r="G37" s="869"/>
      <c r="H37" s="870"/>
      <c r="I37" s="276"/>
      <c r="J37" s="277"/>
      <c r="K37" s="278">
        <f>VLOOKUP(A37,EQUIPOS!A7:D164,4,FALSE)</f>
        <v>81537.64</v>
      </c>
      <c r="L37" s="279"/>
      <c r="M37" s="280">
        <v>0.9375</v>
      </c>
      <c r="N37" s="281">
        <f>K37/M37</f>
        <v>86973.482666666663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1361.7921388293335</v>
      </c>
    </row>
    <row r="43" spans="1:14" ht="15" thickBot="1">
      <c r="B43" s="819" t="s">
        <v>1037</v>
      </c>
      <c r="C43" s="820"/>
      <c r="D43" s="820"/>
      <c r="E43" s="820"/>
      <c r="F43" s="820"/>
      <c r="G43" s="820"/>
      <c r="H43" s="820"/>
      <c r="I43" s="820"/>
      <c r="J43" s="820"/>
      <c r="K43" s="820"/>
      <c r="L43" s="820"/>
      <c r="M43" s="821"/>
      <c r="N43" s="403">
        <f>SUM(N36:N42)</f>
        <v>268153.94147216267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15033.45</v>
      </c>
      <c r="N49" s="281">
        <f>K49*M49</f>
        <v>15033.45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27235.842776586665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318590.25424874935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63718.050849749874</v>
      </c>
      <c r="M83" s="855"/>
      <c r="N83" s="57"/>
    </row>
    <row r="84" spans="1:14">
      <c r="B84" s="95" t="s">
        <v>1057</v>
      </c>
      <c r="C84" s="96"/>
      <c r="D84" s="96"/>
      <c r="E84" s="96"/>
      <c r="F84" s="96"/>
      <c r="G84" s="96"/>
      <c r="H84" s="96"/>
      <c r="I84" s="93"/>
      <c r="J84" s="94"/>
      <c r="K84" s="313">
        <v>0.05</v>
      </c>
      <c r="L84" s="854">
        <f>N78*K84</f>
        <v>15929.512712437469</v>
      </c>
      <c r="M84" s="855"/>
      <c r="N84" s="57"/>
    </row>
    <row r="85" spans="1:14" ht="15" thickBot="1">
      <c r="B85" s="97" t="s">
        <v>1058</v>
      </c>
      <c r="C85" s="98"/>
      <c r="D85" s="98"/>
      <c r="E85" s="98"/>
      <c r="F85" s="98"/>
      <c r="G85" s="98"/>
      <c r="H85" s="98"/>
      <c r="I85" s="99"/>
      <c r="J85" s="100"/>
      <c r="K85" s="314">
        <v>0.05</v>
      </c>
      <c r="L85" s="856">
        <f>N78*K85</f>
        <v>15929.512712437469</v>
      </c>
      <c r="M85" s="857"/>
      <c r="N85" s="57"/>
    </row>
    <row r="86" spans="1:14" ht="15" thickBot="1">
      <c r="B86" s="819" t="s">
        <v>1037</v>
      </c>
      <c r="C86" s="820"/>
      <c r="D86" s="820"/>
      <c r="E86" s="820"/>
      <c r="F86" s="820"/>
      <c r="G86" s="820"/>
      <c r="H86" s="820"/>
      <c r="I86" s="820"/>
      <c r="J86" s="820"/>
      <c r="K86" s="820"/>
      <c r="L86" s="820"/>
      <c r="M86" s="821"/>
      <c r="N86" s="58">
        <f>L83+L84+L85</f>
        <v>95577.076274624807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414167.33052337414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168580</v>
      </c>
      <c r="L36" s="279"/>
      <c r="M36" s="280">
        <v>1.5</v>
      </c>
      <c r="N36" s="281">
        <f>K36/M36</f>
        <v>112386.66666666667</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851.12008676833341</v>
      </c>
    </row>
    <row r="43" spans="1:14" ht="15" thickBot="1">
      <c r="B43" s="819" t="s">
        <v>1037</v>
      </c>
      <c r="C43" s="820"/>
      <c r="D43" s="820"/>
      <c r="E43" s="820"/>
      <c r="F43" s="820"/>
      <c r="G43" s="820"/>
      <c r="H43" s="820"/>
      <c r="I43" s="820"/>
      <c r="J43" s="820"/>
      <c r="K43" s="820"/>
      <c r="L43" s="820"/>
      <c r="M43" s="821"/>
      <c r="N43" s="403">
        <f>SUM(N36:N42)</f>
        <v>113237.78675343501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15033.45</v>
      </c>
      <c r="N49" s="281">
        <f>K49*M49</f>
        <v>15033.45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17022.401735366668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153460.65848880168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30692.131697760338</v>
      </c>
      <c r="M83" s="855"/>
      <c r="N83" s="57"/>
    </row>
    <row r="84" spans="1:14">
      <c r="B84" s="95" t="s">
        <v>1057</v>
      </c>
      <c r="C84" s="96"/>
      <c r="D84" s="96"/>
      <c r="E84" s="96"/>
      <c r="F84" s="96"/>
      <c r="G84" s="96"/>
      <c r="H84" s="96"/>
      <c r="I84" s="93"/>
      <c r="J84" s="94"/>
      <c r="K84" s="313">
        <v>0.05</v>
      </c>
      <c r="L84" s="854">
        <f>N78*K84</f>
        <v>7673.0329244400846</v>
      </c>
      <c r="M84" s="855"/>
      <c r="N84" s="57"/>
    </row>
    <row r="85" spans="1:14" ht="15" thickBot="1">
      <c r="B85" s="97" t="s">
        <v>1058</v>
      </c>
      <c r="C85" s="98"/>
      <c r="D85" s="98"/>
      <c r="E85" s="98"/>
      <c r="F85" s="98"/>
      <c r="G85" s="98"/>
      <c r="H85" s="98"/>
      <c r="I85" s="99"/>
      <c r="J85" s="100"/>
      <c r="K85" s="314">
        <v>0.05</v>
      </c>
      <c r="L85" s="856">
        <f>N78*K85</f>
        <v>7673.0329244400846</v>
      </c>
      <c r="M85" s="857"/>
      <c r="N85" s="57"/>
    </row>
    <row r="86" spans="1:14" ht="15" thickBot="1">
      <c r="B86" s="819" t="s">
        <v>1037</v>
      </c>
      <c r="C86" s="820"/>
      <c r="D86" s="820"/>
      <c r="E86" s="820"/>
      <c r="F86" s="820"/>
      <c r="G86" s="820"/>
      <c r="H86" s="820"/>
      <c r="I86" s="820"/>
      <c r="J86" s="820"/>
      <c r="K86" s="820"/>
      <c r="L86" s="820"/>
      <c r="M86" s="821"/>
      <c r="N86" s="58">
        <f>L83+L84+L85</f>
        <v>46038.197546640506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199498.85603544218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168580</v>
      </c>
      <c r="L36" s="279"/>
      <c r="M36" s="280">
        <v>1.375</v>
      </c>
      <c r="N36" s="281">
        <f>K36/M36</f>
        <v>122603.63636363637</v>
      </c>
    </row>
    <row r="37" spans="1:14">
      <c r="A37" s="150" t="s">
        <v>373</v>
      </c>
      <c r="B37" s="868" t="str">
        <f>VLOOKUP(A37,EQUIPOS!A7:D154,3,FALSE)</f>
        <v>Volqueta 6 m3</v>
      </c>
      <c r="C37" s="869"/>
      <c r="D37" s="869"/>
      <c r="E37" s="869"/>
      <c r="F37" s="869"/>
      <c r="G37" s="869"/>
      <c r="H37" s="870"/>
      <c r="I37" s="276"/>
      <c r="J37" s="277"/>
      <c r="K37" s="278">
        <f>VLOOKUP(A37,EQUIPOS!A7:D164,4,FALSE)</f>
        <v>81537.64</v>
      </c>
      <c r="L37" s="279"/>
      <c r="M37" s="280">
        <v>1.375</v>
      </c>
      <c r="N37" s="281">
        <f>K37/M37</f>
        <v>59300.101818181814</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928.49464011090913</v>
      </c>
    </row>
    <row r="43" spans="1:14" ht="15" thickBot="1">
      <c r="B43" s="819" t="s">
        <v>1037</v>
      </c>
      <c r="C43" s="820"/>
      <c r="D43" s="820"/>
      <c r="E43" s="820"/>
      <c r="F43" s="820"/>
      <c r="G43" s="820"/>
      <c r="H43" s="820"/>
      <c r="I43" s="820"/>
      <c r="J43" s="820"/>
      <c r="K43" s="820"/>
      <c r="L43" s="820"/>
      <c r="M43" s="821"/>
      <c r="N43" s="403">
        <f>SUM(N36:N42)</f>
        <v>182832.23282192909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15033.45</v>
      </c>
      <c r="N49" s="281">
        <f>K49*M49</f>
        <v>15033.45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18569.892802218183</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224602.59562414727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44920.519124829458</v>
      </c>
      <c r="M83" s="855"/>
      <c r="N83" s="57"/>
    </row>
    <row r="84" spans="1:14">
      <c r="B84" s="95" t="s">
        <v>1057</v>
      </c>
      <c r="C84" s="96"/>
      <c r="D84" s="96"/>
      <c r="E84" s="96"/>
      <c r="F84" s="96"/>
      <c r="G84" s="96"/>
      <c r="H84" s="96"/>
      <c r="I84" s="93"/>
      <c r="J84" s="94"/>
      <c r="K84" s="313">
        <v>0.05</v>
      </c>
      <c r="L84" s="854">
        <f>N78*K84</f>
        <v>11230.129781207364</v>
      </c>
      <c r="M84" s="855"/>
      <c r="N84" s="57"/>
    </row>
    <row r="85" spans="1:14" ht="15" thickBot="1">
      <c r="B85" s="97" t="s">
        <v>1058</v>
      </c>
      <c r="C85" s="98"/>
      <c r="D85" s="98"/>
      <c r="E85" s="98"/>
      <c r="F85" s="98"/>
      <c r="G85" s="98"/>
      <c r="H85" s="98"/>
      <c r="I85" s="99"/>
      <c r="J85" s="100"/>
      <c r="K85" s="314">
        <v>0.05</v>
      </c>
      <c r="L85" s="856">
        <f>N78*K85</f>
        <v>11230.129781207364</v>
      </c>
      <c r="M85" s="857"/>
      <c r="N85" s="57"/>
    </row>
    <row r="86" spans="1:14" ht="15" thickBot="1">
      <c r="B86" s="819" t="s">
        <v>1037</v>
      </c>
      <c r="C86" s="820"/>
      <c r="D86" s="820"/>
      <c r="E86" s="820"/>
      <c r="F86" s="820"/>
      <c r="G86" s="820"/>
      <c r="H86" s="820"/>
      <c r="I86" s="820"/>
      <c r="J86" s="820"/>
      <c r="K86" s="820"/>
      <c r="L86" s="820"/>
      <c r="M86" s="821"/>
      <c r="N86" s="58">
        <f>L83+L84+L85</f>
        <v>67380.778687244179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291983.37431139144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168580</v>
      </c>
      <c r="L36" s="279"/>
      <c r="M36" s="280">
        <v>1.3125</v>
      </c>
      <c r="N36" s="281">
        <f>K36/M36</f>
        <v>128441.90476190476</v>
      </c>
    </row>
    <row r="37" spans="1:14">
      <c r="A37" s="150" t="s">
        <v>373</v>
      </c>
      <c r="B37" s="868" t="str">
        <f>VLOOKUP(A37,EQUIPOS!A7:D154,3,FALSE)</f>
        <v>Volqueta 6 m3</v>
      </c>
      <c r="C37" s="869"/>
      <c r="D37" s="869"/>
      <c r="E37" s="869"/>
      <c r="F37" s="869"/>
      <c r="G37" s="869"/>
      <c r="H37" s="870"/>
      <c r="I37" s="276"/>
      <c r="J37" s="277"/>
      <c r="K37" s="278">
        <f>VLOOKUP(A37,EQUIPOS!A7:D164,4,FALSE)</f>
        <v>81537.64</v>
      </c>
      <c r="L37" s="279"/>
      <c r="M37" s="280">
        <v>1.3125</v>
      </c>
      <c r="N37" s="281">
        <f>K37/M37</f>
        <v>62123.916190476193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0.05</v>
      </c>
      <c r="M42" s="881"/>
      <c r="N42" s="111">
        <f>N76*L42</f>
        <v>972.70867059238105</v>
      </c>
    </row>
    <row r="43" spans="1:14" ht="15" thickBot="1">
      <c r="B43" s="819" t="s">
        <v>1037</v>
      </c>
      <c r="C43" s="820"/>
      <c r="D43" s="820"/>
      <c r="E43" s="820"/>
      <c r="F43" s="820"/>
      <c r="G43" s="820"/>
      <c r="H43" s="820"/>
      <c r="I43" s="820"/>
      <c r="J43" s="820"/>
      <c r="K43" s="820"/>
      <c r="L43" s="820"/>
      <c r="M43" s="821"/>
      <c r="N43" s="403">
        <f>SUM(N36:N42)</f>
        <v>191538.52962297332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551.59</v>
      </c>
      <c r="N48" s="281">
        <f>K48*M48</f>
        <v>5515.9000000000005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15033.45</v>
      </c>
      <c r="N49" s="281">
        <f>K49*M49</f>
        <v>15033.45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2651.1200000000003</v>
      </c>
      <c r="N50" s="281">
        <f>K50*M50</f>
        <v>2651.1200000000003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23200.47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19454.17341184762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234193.17303482094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46838.634606964188</v>
      </c>
      <c r="M83" s="855"/>
      <c r="N83" s="57"/>
    </row>
    <row r="84" spans="1:14">
      <c r="B84" s="95" t="s">
        <v>1057</v>
      </c>
      <c r="C84" s="96"/>
      <c r="D84" s="96"/>
      <c r="E84" s="96"/>
      <c r="F84" s="96"/>
      <c r="G84" s="96"/>
      <c r="H84" s="96"/>
      <c r="I84" s="93"/>
      <c r="J84" s="94"/>
      <c r="K84" s="313">
        <v>0.05</v>
      </c>
      <c r="L84" s="854">
        <f>N78*K84</f>
        <v>11709.658651741047</v>
      </c>
      <c r="M84" s="855"/>
      <c r="N84" s="57"/>
    </row>
    <row r="85" spans="1:14" ht="15" thickBot="1">
      <c r="B85" s="97" t="s">
        <v>1058</v>
      </c>
      <c r="C85" s="98"/>
      <c r="D85" s="98"/>
      <c r="E85" s="98"/>
      <c r="F85" s="98"/>
      <c r="G85" s="98"/>
      <c r="H85" s="98"/>
      <c r="I85" s="99"/>
      <c r="J85" s="100"/>
      <c r="K85" s="314">
        <v>0.05</v>
      </c>
      <c r="L85" s="856">
        <f>N78*K85</f>
        <v>11709.658651741047</v>
      </c>
      <c r="M85" s="857"/>
      <c r="N85" s="57"/>
    </row>
    <row r="86" spans="1:14" ht="15" thickBot="1">
      <c r="B86" s="819" t="s">
        <v>1037</v>
      </c>
      <c r="C86" s="820"/>
      <c r="D86" s="820"/>
      <c r="E86" s="820"/>
      <c r="F86" s="820"/>
      <c r="G86" s="820"/>
      <c r="H86" s="820"/>
      <c r="I86" s="820"/>
      <c r="J86" s="820"/>
      <c r="K86" s="820"/>
      <c r="L86" s="820"/>
      <c r="M86" s="821"/>
      <c r="N86" s="58">
        <f>L83+L84+L85</f>
        <v>70257.951910446282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304451.12494526722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66</v>
      </c>
      <c r="N36" s="281">
        <f>K36/M36</f>
        <v>3310.0918181818183</v>
      </c>
    </row>
    <row r="37" spans="1:14">
      <c r="A37" s="150"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158054.23000000001</v>
      </c>
      <c r="L37" s="279"/>
      <c r="M37" s="280">
        <v>100</v>
      </c>
      <c r="N37" s="281">
        <f>K37/M37</f>
        <v>1580.5423000000001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0.967181916782197</v>
      </c>
    </row>
    <row r="43" spans="1:14" ht="15" thickBot="1">
      <c r="B43" s="819" t="s">
        <v>1037</v>
      </c>
      <c r="C43" s="820"/>
      <c r="D43" s="820"/>
      <c r="E43" s="820"/>
      <c r="F43" s="820"/>
      <c r="G43" s="820"/>
      <c r="H43" s="820"/>
      <c r="I43" s="820"/>
      <c r="J43" s="820"/>
      <c r="K43" s="820"/>
      <c r="L43" s="820"/>
      <c r="M43" s="821"/>
      <c r="N43" s="403">
        <f>SUM(N36:N42)</f>
        <v>4891.6013000986013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5576.99</v>
      </c>
      <c r="N48" s="281">
        <f>K48*M48</f>
        <v>5576.99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5576.99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96.718191678219696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10565.309491776819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2113.0618983553641</v>
      </c>
      <c r="M83" s="855"/>
      <c r="N83" s="57"/>
    </row>
    <row r="84" spans="1:14">
      <c r="B84" s="95" t="s">
        <v>1057</v>
      </c>
      <c r="C84" s="96"/>
      <c r="D84" s="96"/>
      <c r="E84" s="96"/>
      <c r="F84" s="96"/>
      <c r="G84" s="96"/>
      <c r="H84" s="96"/>
      <c r="I84" s="93"/>
      <c r="J84" s="94"/>
      <c r="K84" s="313">
        <v>0.05</v>
      </c>
      <c r="L84" s="854">
        <f>N78*K84</f>
        <v>528.26547458884102</v>
      </c>
      <c r="M84" s="855"/>
      <c r="N84" s="57"/>
    </row>
    <row r="85" spans="1:14" ht="15" thickBot="1">
      <c r="B85" s="97" t="s">
        <v>1058</v>
      </c>
      <c r="C85" s="98"/>
      <c r="D85" s="98"/>
      <c r="E85" s="98"/>
      <c r="F85" s="98"/>
      <c r="G85" s="98"/>
      <c r="H85" s="98"/>
      <c r="I85" s="99"/>
      <c r="J85" s="100"/>
      <c r="K85" s="314">
        <v>0.05</v>
      </c>
      <c r="L85" s="856">
        <f>N78*K85</f>
        <v>528.26547458884102</v>
      </c>
      <c r="M85" s="857"/>
      <c r="N85" s="57"/>
    </row>
    <row r="86" spans="1:14" ht="15" thickBot="1">
      <c r="B86" s="819" t="s">
        <v>1037</v>
      </c>
      <c r="C86" s="820"/>
      <c r="D86" s="820"/>
      <c r="E86" s="820"/>
      <c r="F86" s="820"/>
      <c r="G86" s="820"/>
      <c r="H86" s="820"/>
      <c r="I86" s="820"/>
      <c r="J86" s="820"/>
      <c r="K86" s="820"/>
      <c r="L86" s="820"/>
      <c r="M86" s="821"/>
      <c r="N86" s="58">
        <f>L83+L84+L85</f>
        <v>3169.5928475330466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13734.902339309865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66</v>
      </c>
      <c r="N36" s="281">
        <f>K36/M36</f>
        <v>3310.0918181818183</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0.967181916782197</v>
      </c>
    </row>
    <row r="43" spans="1:14" ht="15" thickBot="1">
      <c r="B43" s="819" t="s">
        <v>1037</v>
      </c>
      <c r="C43" s="820"/>
      <c r="D43" s="820"/>
      <c r="E43" s="820"/>
      <c r="F43" s="820"/>
      <c r="G43" s="820"/>
      <c r="H43" s="820"/>
      <c r="I43" s="820"/>
      <c r="J43" s="820"/>
      <c r="K43" s="820"/>
      <c r="L43" s="820"/>
      <c r="M43" s="821"/>
      <c r="N43" s="403">
        <f>SUM(N36:N42)</f>
        <v>3311.0590000986003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96.718191678219696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3407.77719177682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681.555438355364</v>
      </c>
      <c r="M83" s="855"/>
      <c r="N83" s="57"/>
    </row>
    <row r="84" spans="1:14">
      <c r="B84" s="95" t="s">
        <v>1057</v>
      </c>
      <c r="C84" s="96"/>
      <c r="D84" s="96"/>
      <c r="E84" s="96"/>
      <c r="F84" s="96"/>
      <c r="G84" s="96"/>
      <c r="H84" s="96"/>
      <c r="I84" s="93"/>
      <c r="J84" s="94"/>
      <c r="K84" s="313">
        <v>0.05</v>
      </c>
      <c r="L84" s="854">
        <f>N78*K84</f>
        <v>170.388859588841</v>
      </c>
      <c r="M84" s="855"/>
      <c r="N84" s="57"/>
    </row>
    <row r="85" spans="1:14" ht="15" thickBot="1">
      <c r="B85" s="97" t="s">
        <v>1058</v>
      </c>
      <c r="C85" s="98"/>
      <c r="D85" s="98"/>
      <c r="E85" s="98"/>
      <c r="F85" s="98"/>
      <c r="G85" s="98"/>
      <c r="H85" s="98"/>
      <c r="I85" s="99"/>
      <c r="J85" s="100"/>
      <c r="K85" s="314">
        <v>0.05</v>
      </c>
      <c r="L85" s="856">
        <f>N78*K85</f>
        <v>170.388859588841</v>
      </c>
      <c r="M85" s="857"/>
      <c r="N85" s="57"/>
    </row>
    <row r="86" spans="1:14" ht="15" thickBot="1">
      <c r="B86" s="819" t="s">
        <v>1037</v>
      </c>
      <c r="C86" s="820"/>
      <c r="D86" s="820"/>
      <c r="E86" s="820"/>
      <c r="F86" s="820"/>
      <c r="G86" s="820"/>
      <c r="H86" s="820"/>
      <c r="I86" s="820"/>
      <c r="J86" s="820"/>
      <c r="K86" s="820"/>
      <c r="L86" s="820"/>
      <c r="M86" s="821"/>
      <c r="N86" s="58">
        <f>L83+L84+L85</f>
        <v>1022.333157533046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4430.1103493098663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180</v>
      </c>
      <c r="B36" s="868" t="str">
        <f>VLOOKUP(A36,EQUIPOS!A6:D154,3,FALSE)</f>
        <v>Compresor 120 HP, con martillo.</v>
      </c>
      <c r="C36" s="869"/>
      <c r="D36" s="869"/>
      <c r="E36" s="869"/>
      <c r="F36" s="869"/>
      <c r="G36" s="869"/>
      <c r="H36" s="870"/>
      <c r="I36" s="276"/>
      <c r="J36" s="277"/>
      <c r="K36" s="278">
        <f>VLOOKUP(A36,EQUIPOS!A6:D163,4,FALSE)</f>
        <v>90334.87999999999</v>
      </c>
      <c r="L36" s="279"/>
      <c r="M36" s="280">
        <v>66</v>
      </c>
      <c r="N36" s="281">
        <f>K36/M36</f>
        <v>1368.7103030303028</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158054.23000000001</v>
      </c>
      <c r="L37" s="279"/>
      <c r="M37" s="280">
        <v>100</v>
      </c>
      <c r="N37" s="281">
        <f>K37/M37</f>
        <v>1580.5423000000001</v>
      </c>
    </row>
    <row r="38" spans="1:14">
      <c r="A38" t="s">
        <v>312</v>
      </c>
      <c r="B38" s="868" t="str">
        <f>VLOOKUP(A38,EQUIPOS!A8:D154,3,FALSE)</f>
        <v>Retroexcavadora sobre oruga, potencia 138 HP, balde de 1,5 m3.</v>
      </c>
      <c r="C38" s="869"/>
      <c r="D38" s="869"/>
      <c r="E38" s="869"/>
      <c r="F38" s="869"/>
      <c r="G38" s="869"/>
      <c r="H38" s="870"/>
      <c r="I38" s="276"/>
      <c r="J38" s="277"/>
      <c r="K38" s="278">
        <f>VLOOKUP(A38,EQUIPOS!A8:D165,4,FALSE)</f>
        <v>218466.06</v>
      </c>
      <c r="L38" s="279"/>
      <c r="M38" s="280">
        <v>66</v>
      </c>
      <c r="N38" s="281">
        <f>K38/M38</f>
        <v>3310.0918181818183</v>
      </c>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N78*L42</f>
        <v>5.8030915006931822</v>
      </c>
    </row>
    <row r="43" spans="1:14" ht="15" thickBot="1">
      <c r="B43" s="819" t="s">
        <v>1037</v>
      </c>
      <c r="C43" s="820"/>
      <c r="D43" s="820"/>
      <c r="E43" s="820"/>
      <c r="F43" s="820"/>
      <c r="G43" s="820"/>
      <c r="H43" s="820"/>
      <c r="I43" s="820"/>
      <c r="J43" s="820"/>
      <c r="K43" s="820"/>
      <c r="L43" s="820"/>
      <c r="M43" s="821"/>
      <c r="N43" s="403">
        <f>SUM(N36:N42)</f>
        <v>6265.1475127128142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5777.91</v>
      </c>
      <c r="N48" s="281">
        <f>K48*M48</f>
        <v>1155.5820000000001</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1555.07</v>
      </c>
      <c r="N49" s="281">
        <f t="shared" ref="N49:N54" si="0">K49*M49</f>
        <v>4665.21</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11766.19</v>
      </c>
      <c r="N50" s="281">
        <f t="shared" si="0"/>
        <v>3529.857</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943.85</v>
      </c>
      <c r="N51" s="281">
        <f t="shared" si="0"/>
        <v>188.77</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887.17</v>
      </c>
      <c r="N52" s="281">
        <f t="shared" si="0"/>
        <v>443.58499999999998</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276</v>
      </c>
      <c r="N53" s="281">
        <f t="shared" si="0"/>
        <v>2206661.4</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5576.99</v>
      </c>
      <c r="N54" s="281">
        <f t="shared" si="0"/>
        <v>5576.99</v>
      </c>
    </row>
    <row r="55" spans="1:14" ht="15" thickBot="1">
      <c r="B55" s="901"/>
      <c r="C55" s="902"/>
      <c r="D55" s="902"/>
      <c r="E55" s="902"/>
      <c r="F55" s="902"/>
      <c r="G55" s="902"/>
      <c r="H55" s="902"/>
      <c r="I55" s="872"/>
      <c r="J55" s="48"/>
      <c r="K55" s="50"/>
      <c r="L55" s="903"/>
      <c r="M55" s="904"/>
      <c r="N55" s="51"/>
    </row>
    <row r="56" spans="1:14" ht="15" thickBot="1">
      <c r="B56" s="819" t="s">
        <v>1037</v>
      </c>
      <c r="C56" s="820"/>
      <c r="D56" s="820"/>
      <c r="E56" s="820"/>
      <c r="F56" s="820"/>
      <c r="G56" s="820"/>
      <c r="H56" s="820"/>
      <c r="I56" s="820"/>
      <c r="J56" s="820"/>
      <c r="K56" s="820"/>
      <c r="L56" s="820"/>
      <c r="M56" s="821"/>
      <c r="N56" s="403">
        <f>SUM(N48:N55)</f>
        <v>2222221.3940000003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819" t="s">
        <v>1037</v>
      </c>
      <c r="C78" s="820"/>
      <c r="D78" s="820"/>
      <c r="E78" s="820"/>
      <c r="F78" s="820"/>
      <c r="G78" s="820"/>
      <c r="H78" s="820"/>
      <c r="I78" s="862"/>
      <c r="J78" s="862"/>
      <c r="K78" s="862"/>
      <c r="L78" s="862"/>
      <c r="M78" s="863"/>
      <c r="N78" s="310">
        <f>SUM(N72:N77)</f>
        <v>290.1545750346591</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2228776.6960877478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445755.3392175496</v>
      </c>
      <c r="M85" s="855"/>
      <c r="N85" s="57"/>
    </row>
    <row r="86" spans="1:14">
      <c r="B86" s="95" t="s">
        <v>1057</v>
      </c>
      <c r="C86" s="96"/>
      <c r="D86" s="96"/>
      <c r="E86" s="96"/>
      <c r="F86" s="96"/>
      <c r="G86" s="96"/>
      <c r="H86" s="96"/>
      <c r="I86" s="93"/>
      <c r="J86" s="94"/>
      <c r="K86" s="313">
        <v>0.05</v>
      </c>
      <c r="L86" s="854">
        <f>N80*K86</f>
        <v>111438.8348043874</v>
      </c>
      <c r="M86" s="855"/>
      <c r="N86" s="57"/>
    </row>
    <row r="87" spans="1:14" ht="15" thickBot="1">
      <c r="B87" s="97" t="s">
        <v>1058</v>
      </c>
      <c r="C87" s="98"/>
      <c r="D87" s="98"/>
      <c r="E87" s="98"/>
      <c r="F87" s="98"/>
      <c r="G87" s="98"/>
      <c r="H87" s="98"/>
      <c r="I87" s="99"/>
      <c r="J87" s="100"/>
      <c r="K87" s="314">
        <v>0.05</v>
      </c>
      <c r="L87" s="856">
        <f>N80*K87</f>
        <v>111438.8348043874</v>
      </c>
      <c r="M87" s="857"/>
      <c r="N87" s="57"/>
    </row>
    <row r="88" spans="1:14" ht="15" thickBot="1">
      <c r="B88" s="819" t="s">
        <v>1037</v>
      </c>
      <c r="C88" s="820"/>
      <c r="D88" s="820"/>
      <c r="E88" s="820"/>
      <c r="F88" s="820"/>
      <c r="G88" s="820"/>
      <c r="H88" s="820"/>
      <c r="I88" s="820"/>
      <c r="J88" s="820"/>
      <c r="K88" s="820"/>
      <c r="L88" s="820"/>
      <c r="M88" s="821"/>
      <c r="N88" s="58">
        <f>L85+L86+L87</f>
        <v>668633.00882632437</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2897409.7049140721</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2" t="s">
        <v>2324</v>
      </c>
      <c r="C107" s="823"/>
      <c r="D107" s="823"/>
      <c r="E107" s="823"/>
      <c r="F107" s="823"/>
      <c r="G107" s="823"/>
      <c r="H107" s="823"/>
      <c r="I107" s="823"/>
      <c r="J107" s="823"/>
      <c r="K107" s="823"/>
      <c r="L107" s="823"/>
      <c r="M107" s="823"/>
      <c r="N107" s="824"/>
    </row>
    <row r="108" spans="2:14" ht="15" customHeight="1">
      <c r="B108" s="822"/>
      <c r="C108" s="823"/>
      <c r="D108" s="823"/>
      <c r="E108" s="823"/>
      <c r="F108" s="823"/>
      <c r="G108" s="823"/>
      <c r="H108" s="823"/>
      <c r="I108" s="823"/>
      <c r="J108" s="823"/>
      <c r="K108" s="823"/>
      <c r="L108" s="823"/>
      <c r="M108" s="823"/>
      <c r="N108" s="824"/>
    </row>
    <row r="109" spans="2:14" ht="30" customHeight="1">
      <c r="B109" s="825" t="s">
        <v>2325</v>
      </c>
      <c r="C109" s="826"/>
      <c r="D109" s="826"/>
      <c r="E109" s="826"/>
      <c r="F109" s="826"/>
      <c r="G109" s="826"/>
      <c r="H109" s="826"/>
      <c r="I109" s="826"/>
      <c r="J109" s="826"/>
      <c r="K109" s="826"/>
      <c r="L109" s="826"/>
      <c r="M109" s="826"/>
      <c r="N109" s="827"/>
    </row>
    <row r="110" spans="2:14">
      <c r="B110" s="825"/>
      <c r="C110" s="826"/>
      <c r="D110" s="826"/>
      <c r="E110" s="826"/>
      <c r="F110" s="826"/>
      <c r="G110" s="826"/>
      <c r="H110" s="826"/>
      <c r="I110" s="826"/>
      <c r="J110" s="826"/>
      <c r="K110" s="826"/>
      <c r="L110" s="826"/>
      <c r="M110" s="826"/>
      <c r="N110" s="827"/>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5"/>
      <c r="K120" s="885"/>
      <c r="L120" s="885"/>
      <c r="M120" s="885"/>
      <c r="N120" s="886"/>
    </row>
    <row r="121" spans="2:14" ht="15" thickBot="1">
      <c r="B121" s="270" t="s">
        <v>2327</v>
      </c>
      <c r="C121" s="402"/>
      <c r="D121" s="402"/>
      <c r="E121" s="63"/>
      <c r="F121" s="63"/>
      <c r="G121" s="63"/>
      <c r="H121" s="63"/>
      <c r="I121" s="63"/>
      <c r="J121" s="887"/>
      <c r="K121" s="887"/>
      <c r="L121" s="887"/>
      <c r="M121" s="887"/>
      <c r="N121" s="888"/>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66</v>
      </c>
      <c r="N36" s="281">
        <f>K36/M36</f>
        <v>3310.0918181818183</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158054.23000000001</v>
      </c>
      <c r="L37" s="279"/>
      <c r="M37" s="280">
        <v>100</v>
      </c>
      <c r="N37" s="281">
        <f>K37/M37</f>
        <v>1580.5423000000001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0.967181916782197</v>
      </c>
    </row>
    <row r="43" spans="1:14" ht="15" thickBot="1">
      <c r="B43" s="819" t="s">
        <v>1037</v>
      </c>
      <c r="C43" s="820"/>
      <c r="D43" s="820"/>
      <c r="E43" s="820"/>
      <c r="F43" s="820"/>
      <c r="G43" s="820"/>
      <c r="H43" s="820"/>
      <c r="I43" s="820"/>
      <c r="J43" s="820"/>
      <c r="K43" s="820"/>
      <c r="L43" s="820"/>
      <c r="M43" s="821"/>
      <c r="N43" s="403">
        <f>SUM(N36:N42)</f>
        <v>4891.6013000986013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5576.99</v>
      </c>
      <c r="N48" s="281">
        <f>K48*M48</f>
        <v>5576.99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5576.99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96.718191678219696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10565.309491776819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2113.0618983553641</v>
      </c>
      <c r="M83" s="855"/>
      <c r="N83" s="57"/>
    </row>
    <row r="84" spans="1:14">
      <c r="B84" s="95" t="s">
        <v>1057</v>
      </c>
      <c r="C84" s="96"/>
      <c r="D84" s="96"/>
      <c r="E84" s="96"/>
      <c r="F84" s="96"/>
      <c r="G84" s="96"/>
      <c r="H84" s="96"/>
      <c r="I84" s="93"/>
      <c r="J84" s="94"/>
      <c r="K84" s="313">
        <v>0.05</v>
      </c>
      <c r="L84" s="854">
        <f>N78*K84</f>
        <v>528.26547458884102</v>
      </c>
      <c r="M84" s="855"/>
      <c r="N84" s="57"/>
    </row>
    <row r="85" spans="1:14" ht="15" thickBot="1">
      <c r="B85" s="97" t="s">
        <v>1058</v>
      </c>
      <c r="C85" s="98"/>
      <c r="D85" s="98"/>
      <c r="E85" s="98"/>
      <c r="F85" s="98"/>
      <c r="G85" s="98"/>
      <c r="H85" s="98"/>
      <c r="I85" s="99"/>
      <c r="J85" s="100"/>
      <c r="K85" s="314">
        <v>0.05</v>
      </c>
      <c r="L85" s="856">
        <f>N78*K85</f>
        <v>528.26547458884102</v>
      </c>
      <c r="M85" s="857"/>
      <c r="N85" s="57"/>
    </row>
    <row r="86" spans="1:14" ht="15" thickBot="1">
      <c r="B86" s="819" t="s">
        <v>1037</v>
      </c>
      <c r="C86" s="820"/>
      <c r="D86" s="820"/>
      <c r="E86" s="820"/>
      <c r="F86" s="820"/>
      <c r="G86" s="820"/>
      <c r="H86" s="820"/>
      <c r="I86" s="820"/>
      <c r="J86" s="820"/>
      <c r="K86" s="820"/>
      <c r="L86" s="820"/>
      <c r="M86" s="821"/>
      <c r="N86" s="58">
        <f>L83+L84+L85</f>
        <v>3169.5928475330466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13734.902339309865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66</v>
      </c>
      <c r="N36" s="281">
        <f>K36/M36</f>
        <v>3310.0918181818183</v>
      </c>
    </row>
    <row r="37" spans="1:14">
      <c r="A37" s="114" t="s">
        <v>180</v>
      </c>
      <c r="B37" s="868" t="str">
        <f>VLOOKUP(A37,EQUIPOS!A7:D154,3,FALSE)</f>
        <v>Compresor 120 HP, con martillo.</v>
      </c>
      <c r="C37" s="869"/>
      <c r="D37" s="869"/>
      <c r="E37" s="869"/>
      <c r="F37" s="869"/>
      <c r="G37" s="869"/>
      <c r="H37" s="870"/>
      <c r="I37" s="276"/>
      <c r="J37" s="277"/>
      <c r="K37" s="278">
        <f>VLOOKUP(A37,EQUIPOS!A7:D164,4,FALSE)</f>
        <v>90334.87999999999</v>
      </c>
      <c r="L37" s="279"/>
      <c r="M37" s="280">
        <v>66</v>
      </c>
      <c r="N37" s="281">
        <f>K37/M37</f>
        <v>1368.7103030303028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N79*L42</f>
        <v>5.8030915006931822</v>
      </c>
    </row>
    <row r="43" spans="1:14" ht="15" thickBot="1">
      <c r="B43" s="819" t="s">
        <v>1037</v>
      </c>
      <c r="C43" s="820"/>
      <c r="D43" s="820"/>
      <c r="E43" s="820"/>
      <c r="F43" s="820"/>
      <c r="G43" s="820"/>
      <c r="H43" s="820"/>
      <c r="I43" s="820"/>
      <c r="J43" s="820"/>
      <c r="K43" s="820"/>
      <c r="L43" s="820"/>
      <c r="M43" s="821"/>
      <c r="N43" s="403">
        <f>SUM(N36:N42)</f>
        <v>4684.6052127128141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5777.91</v>
      </c>
      <c r="N48" s="281">
        <f t="shared" ref="N48:N53" si="0">K48*M48</f>
        <v>1155.5820000000001</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1555.07</v>
      </c>
      <c r="N49" s="281">
        <f t="shared" si="0"/>
        <v>4665.21</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11766.19</v>
      </c>
      <c r="N50" s="281">
        <f t="shared" si="0"/>
        <v>3529.857</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943.85</v>
      </c>
      <c r="N51" s="281">
        <f t="shared" si="0"/>
        <v>188.77</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887.17</v>
      </c>
      <c r="N52" s="281">
        <f t="shared" si="0"/>
        <v>443.58499999999998</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276</v>
      </c>
      <c r="N53" s="281">
        <f t="shared" si="0"/>
        <v>2206661.4</v>
      </c>
    </row>
    <row r="54" spans="1:14" ht="15" thickBot="1">
      <c r="B54" s="901"/>
      <c r="C54" s="902"/>
      <c r="D54" s="902"/>
      <c r="E54" s="902"/>
      <c r="F54" s="902"/>
      <c r="G54" s="902"/>
      <c r="H54" s="902"/>
      <c r="I54" s="872"/>
      <c r="J54" s="48"/>
      <c r="K54" s="50"/>
      <c r="L54" s="903"/>
      <c r="M54" s="904"/>
      <c r="N54" s="51"/>
    </row>
    <row r="55" spans="1:14" ht="15" thickBot="1">
      <c r="B55" s="819" t="s">
        <v>1037</v>
      </c>
      <c r="C55" s="820"/>
      <c r="D55" s="820"/>
      <c r="E55" s="820"/>
      <c r="F55" s="820"/>
      <c r="G55" s="820"/>
      <c r="H55" s="820"/>
      <c r="I55" s="820"/>
      <c r="J55" s="820"/>
      <c r="K55" s="820"/>
      <c r="L55" s="820"/>
      <c r="M55" s="821"/>
      <c r="N55" s="403">
        <f>SUM(N48:N54)</f>
        <v>2216644.4040000001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946"/>
      <c r="C65" s="947"/>
      <c r="D65" s="947"/>
      <c r="E65" s="947"/>
      <c r="F65" s="947"/>
      <c r="G65" s="948"/>
      <c r="H65" s="320"/>
      <c r="I65" s="288"/>
      <c r="J65" s="295"/>
      <c r="K65" s="288"/>
      <c r="L65" s="906"/>
      <c r="M65" s="907"/>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7"/>
      <c r="M67" s="898"/>
      <c r="N67" s="133"/>
    </row>
    <row r="68" spans="1:15" ht="15" thickBot="1">
      <c r="B68" s="908" t="s">
        <v>1037</v>
      </c>
      <c r="C68" s="862"/>
      <c r="D68" s="862"/>
      <c r="E68" s="862"/>
      <c r="F68" s="862"/>
      <c r="G68" s="862"/>
      <c r="H68" s="862"/>
      <c r="I68" s="862"/>
      <c r="J68" s="862"/>
      <c r="K68" s="862"/>
      <c r="L68" s="862"/>
      <c r="M68" s="863"/>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8" t="s">
        <v>1047</v>
      </c>
      <c r="C72" s="859"/>
      <c r="D72" s="859"/>
      <c r="E72" s="859"/>
      <c r="F72" s="859"/>
      <c r="G72" s="859"/>
      <c r="H72" s="859"/>
      <c r="I72" s="79" t="s">
        <v>1048</v>
      </c>
      <c r="J72" s="81" t="s">
        <v>1494</v>
      </c>
      <c r="K72" s="80" t="s">
        <v>1050</v>
      </c>
      <c r="L72" s="860" t="s">
        <v>1034</v>
      </c>
      <c r="M72" s="861"/>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5"/>
      <c r="C78" s="896"/>
      <c r="D78" s="896"/>
      <c r="E78" s="896"/>
      <c r="F78" s="896"/>
      <c r="G78" s="896"/>
      <c r="H78" s="896"/>
      <c r="I78" s="132"/>
      <c r="J78" s="132"/>
      <c r="K78" s="132"/>
      <c r="L78" s="909"/>
      <c r="M78" s="909"/>
      <c r="N78" s="51"/>
    </row>
    <row r="79" spans="1:15" ht="15" thickBot="1">
      <c r="B79" s="908" t="s">
        <v>1037</v>
      </c>
      <c r="C79" s="862"/>
      <c r="D79" s="862"/>
      <c r="E79" s="862"/>
      <c r="F79" s="862"/>
      <c r="G79" s="862"/>
      <c r="H79" s="862"/>
      <c r="I79" s="862"/>
      <c r="J79" s="862"/>
      <c r="K79" s="862"/>
      <c r="L79" s="862"/>
      <c r="M79" s="863"/>
      <c r="N79" s="310">
        <f>SUM(N73:N78)</f>
        <v>290.1545750346591</v>
      </c>
    </row>
    <row r="80" spans="1:15" ht="15" thickBot="1">
      <c r="B80" s="39"/>
      <c r="C80" s="40"/>
      <c r="D80" s="40"/>
      <c r="E80" s="40"/>
      <c r="F80" s="40"/>
      <c r="G80" s="40"/>
      <c r="H80" s="40"/>
      <c r="I80" s="40"/>
      <c r="J80" s="40"/>
      <c r="K80" s="40"/>
      <c r="L80" s="40"/>
      <c r="M80" s="40"/>
      <c r="N80" s="41"/>
    </row>
    <row r="81" spans="1:14" ht="15" thickBot="1">
      <c r="B81" s="819" t="s">
        <v>1051</v>
      </c>
      <c r="C81" s="820"/>
      <c r="D81" s="820"/>
      <c r="E81" s="820"/>
      <c r="F81" s="820"/>
      <c r="G81" s="820"/>
      <c r="H81" s="820"/>
      <c r="I81" s="820"/>
      <c r="J81" s="820"/>
      <c r="K81" s="820"/>
      <c r="L81" s="820"/>
      <c r="M81" s="821"/>
      <c r="N81" s="105">
        <f>N43+N55+N68+N79</f>
        <v>2221619.1637877473</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4" t="s">
        <v>1053</v>
      </c>
      <c r="C85" s="865"/>
      <c r="D85" s="865"/>
      <c r="E85" s="865"/>
      <c r="F85" s="865"/>
      <c r="G85" s="865"/>
      <c r="H85" s="865"/>
      <c r="I85" s="323"/>
      <c r="J85" s="343"/>
      <c r="K85" s="311" t="s">
        <v>1054</v>
      </c>
      <c r="L85" s="866" t="s">
        <v>1055</v>
      </c>
      <c r="M85" s="867"/>
      <c r="N85" s="312"/>
    </row>
    <row r="86" spans="1:14">
      <c r="B86" s="852" t="s">
        <v>1056</v>
      </c>
      <c r="C86" s="853"/>
      <c r="D86" s="853"/>
      <c r="E86" s="853"/>
      <c r="F86" s="853"/>
      <c r="G86" s="853"/>
      <c r="H86" s="853"/>
      <c r="I86" s="93"/>
      <c r="J86" s="94"/>
      <c r="K86" s="313">
        <v>0.2</v>
      </c>
      <c r="L86" s="854">
        <f>N81*K86</f>
        <v>444323.83275754948</v>
      </c>
      <c r="M86" s="855"/>
      <c r="N86" s="57"/>
    </row>
    <row r="87" spans="1:14">
      <c r="B87" s="95" t="s">
        <v>1057</v>
      </c>
      <c r="C87" s="96"/>
      <c r="D87" s="96"/>
      <c r="E87" s="96"/>
      <c r="F87" s="96"/>
      <c r="G87" s="96"/>
      <c r="H87" s="96"/>
      <c r="I87" s="93"/>
      <c r="J87" s="94"/>
      <c r="K87" s="313">
        <v>0.05</v>
      </c>
      <c r="L87" s="854">
        <f>N81*K87</f>
        <v>111080.95818938737</v>
      </c>
      <c r="M87" s="855"/>
      <c r="N87" s="57"/>
    </row>
    <row r="88" spans="1:14" ht="15" thickBot="1">
      <c r="B88" s="97" t="s">
        <v>1058</v>
      </c>
      <c r="C88" s="98"/>
      <c r="D88" s="98"/>
      <c r="E88" s="98"/>
      <c r="F88" s="98"/>
      <c r="G88" s="98"/>
      <c r="H88" s="98"/>
      <c r="I88" s="99"/>
      <c r="J88" s="100"/>
      <c r="K88" s="314">
        <v>0.05</v>
      </c>
      <c r="L88" s="856">
        <f>N81*K88</f>
        <v>111080.95818938737</v>
      </c>
      <c r="M88" s="857"/>
      <c r="N88" s="57"/>
    </row>
    <row r="89" spans="1:14" ht="15" thickBot="1">
      <c r="B89" s="819" t="s">
        <v>1037</v>
      </c>
      <c r="C89" s="820"/>
      <c r="D89" s="820"/>
      <c r="E89" s="820"/>
      <c r="F89" s="820"/>
      <c r="G89" s="820"/>
      <c r="H89" s="820"/>
      <c r="I89" s="820"/>
      <c r="J89" s="820"/>
      <c r="K89" s="820"/>
      <c r="L89" s="820"/>
      <c r="M89" s="821"/>
      <c r="N89" s="58">
        <f>L86+L87+L88</f>
        <v>666485.74913632416</v>
      </c>
    </row>
    <row r="90" spans="1:14" ht="15" thickBot="1">
      <c r="B90" s="39"/>
      <c r="C90" s="40"/>
      <c r="D90" s="40"/>
      <c r="E90" s="40"/>
      <c r="F90" s="40"/>
      <c r="G90" s="40"/>
      <c r="H90" s="40"/>
      <c r="I90" s="40"/>
      <c r="J90" s="40"/>
      <c r="K90" s="40"/>
      <c r="L90" s="40"/>
      <c r="M90" s="40"/>
      <c r="N90" s="41"/>
    </row>
    <row r="91" spans="1:14" ht="15" thickBot="1">
      <c r="A91" t="s">
        <v>2122</v>
      </c>
      <c r="B91" s="819" t="s">
        <v>1059</v>
      </c>
      <c r="C91" s="820"/>
      <c r="D91" s="820"/>
      <c r="E91" s="820"/>
      <c r="F91" s="820"/>
      <c r="G91" s="820"/>
      <c r="H91" s="820"/>
      <c r="I91" s="820"/>
      <c r="J91" s="820"/>
      <c r="K91" s="820"/>
      <c r="L91" s="820"/>
      <c r="M91" s="821"/>
      <c r="N91" s="196">
        <f>N81+N89</f>
        <v>2888104.9129240713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2" t="s">
        <v>2324</v>
      </c>
      <c r="C108" s="823"/>
      <c r="D108" s="823"/>
      <c r="E108" s="823"/>
      <c r="F108" s="823"/>
      <c r="G108" s="823"/>
      <c r="H108" s="823"/>
      <c r="I108" s="823"/>
      <c r="J108" s="823"/>
      <c r="K108" s="823"/>
      <c r="L108" s="823"/>
      <c r="M108" s="823"/>
      <c r="N108" s="824"/>
    </row>
    <row r="109" spans="2:14" ht="15" customHeight="1">
      <c r="B109" s="822"/>
      <c r="C109" s="823"/>
      <c r="D109" s="823"/>
      <c r="E109" s="823"/>
      <c r="F109" s="823"/>
      <c r="G109" s="823"/>
      <c r="H109" s="823"/>
      <c r="I109" s="823"/>
      <c r="J109" s="823"/>
      <c r="K109" s="823"/>
      <c r="L109" s="823"/>
      <c r="M109" s="823"/>
      <c r="N109" s="824"/>
    </row>
    <row r="110" spans="2:14" ht="32.25" customHeight="1">
      <c r="B110" s="825" t="s">
        <v>2325</v>
      </c>
      <c r="C110" s="826"/>
      <c r="D110" s="826"/>
      <c r="E110" s="826"/>
      <c r="F110" s="826"/>
      <c r="G110" s="826"/>
      <c r="H110" s="826"/>
      <c r="I110" s="826"/>
      <c r="J110" s="826"/>
      <c r="K110" s="826"/>
      <c r="L110" s="826"/>
      <c r="M110" s="826"/>
      <c r="N110" s="827"/>
    </row>
    <row r="111" spans="2:14">
      <c r="B111" s="825"/>
      <c r="C111" s="826"/>
      <c r="D111" s="826"/>
      <c r="E111" s="826"/>
      <c r="F111" s="826"/>
      <c r="G111" s="826"/>
      <c r="H111" s="826"/>
      <c r="I111" s="826"/>
      <c r="J111" s="826"/>
      <c r="K111" s="826"/>
      <c r="L111" s="826"/>
      <c r="M111" s="826"/>
      <c r="N111" s="827"/>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5"/>
      <c r="K121" s="885"/>
      <c r="L121" s="885"/>
      <c r="M121" s="885"/>
      <c r="N121" s="886"/>
    </row>
    <row r="122" spans="2:14" ht="15" thickBot="1">
      <c r="B122" s="270" t="s">
        <v>2327</v>
      </c>
      <c r="C122" s="402"/>
      <c r="D122" s="402"/>
      <c r="E122" s="63"/>
      <c r="F122" s="63"/>
      <c r="G122" s="63"/>
      <c r="H122" s="63"/>
      <c r="I122" s="63"/>
      <c r="J122" s="887"/>
      <c r="K122" s="887"/>
      <c r="L122" s="887"/>
      <c r="M122" s="887"/>
      <c r="N122" s="888"/>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218466.06</v>
      </c>
      <c r="L36" s="279"/>
      <c r="M36" s="280">
        <v>66</v>
      </c>
      <c r="N36" s="281">
        <f>K36/M36</f>
        <v>3310.0918181818183</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0.967181916782197</v>
      </c>
    </row>
    <row r="43" spans="1:14" ht="15" thickBot="1">
      <c r="B43" s="819" t="s">
        <v>1037</v>
      </c>
      <c r="C43" s="820"/>
      <c r="D43" s="820"/>
      <c r="E43" s="820"/>
      <c r="F43" s="820"/>
      <c r="G43" s="820"/>
      <c r="H43" s="820"/>
      <c r="I43" s="820"/>
      <c r="J43" s="820"/>
      <c r="K43" s="820"/>
      <c r="L43" s="820"/>
      <c r="M43" s="821"/>
      <c r="N43" s="403">
        <f>SUM(N36:N42)</f>
        <v>3311.0590000986003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96.718191678219696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3407.77719177682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681.555438355364</v>
      </c>
      <c r="M83" s="855"/>
      <c r="N83" s="57"/>
    </row>
    <row r="84" spans="1:14">
      <c r="B84" s="95" t="s">
        <v>1057</v>
      </c>
      <c r="C84" s="96"/>
      <c r="D84" s="96"/>
      <c r="E84" s="96"/>
      <c r="F84" s="96"/>
      <c r="G84" s="96"/>
      <c r="H84" s="96"/>
      <c r="I84" s="93"/>
      <c r="J84" s="94"/>
      <c r="K84" s="313">
        <v>0.05</v>
      </c>
      <c r="L84" s="854">
        <f>N78*K84</f>
        <v>170.388859588841</v>
      </c>
      <c r="M84" s="855"/>
      <c r="N84" s="57"/>
    </row>
    <row r="85" spans="1:14" ht="15" thickBot="1">
      <c r="B85" s="97" t="s">
        <v>1058</v>
      </c>
      <c r="C85" s="98"/>
      <c r="D85" s="98"/>
      <c r="E85" s="98"/>
      <c r="F85" s="98"/>
      <c r="G85" s="98"/>
      <c r="H85" s="98"/>
      <c r="I85" s="99"/>
      <c r="J85" s="100"/>
      <c r="K85" s="314">
        <v>0.05</v>
      </c>
      <c r="L85" s="856">
        <f>N78*K85</f>
        <v>170.388859588841</v>
      </c>
      <c r="M85" s="857"/>
      <c r="N85" s="57"/>
    </row>
    <row r="86" spans="1:14" ht="15" thickBot="1">
      <c r="B86" s="819" t="s">
        <v>1037</v>
      </c>
      <c r="C86" s="820"/>
      <c r="D86" s="820"/>
      <c r="E86" s="820"/>
      <c r="F86" s="820"/>
      <c r="G86" s="820"/>
      <c r="H86" s="820"/>
      <c r="I86" s="820"/>
      <c r="J86" s="820"/>
      <c r="K86" s="820"/>
      <c r="L86" s="820"/>
      <c r="M86" s="821"/>
      <c r="N86" s="58">
        <f>L83+L84+L85</f>
        <v>1022.333157533046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4430.1103493098663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148</v>
      </c>
      <c r="B36" s="868" t="str">
        <f>VLOOKUP(A36,EQUIPOS!A6:D154,3,FALSE)</f>
        <v>Cargador : Potencia en el volante 110 hp, Clasificación de RPM del motor 2300.</v>
      </c>
      <c r="C36" s="869"/>
      <c r="D36" s="869"/>
      <c r="E36" s="869"/>
      <c r="F36" s="869"/>
      <c r="G36" s="869"/>
      <c r="H36" s="870"/>
      <c r="I36" s="276"/>
      <c r="J36" s="277"/>
      <c r="K36" s="278">
        <f>VLOOKUP(A36,EQUIPOS!A6:D163,4,FALSE)</f>
        <v>170719.91</v>
      </c>
      <c r="L36" s="279"/>
      <c r="M36" s="280">
        <v>66</v>
      </c>
      <c r="N36" s="281">
        <f>K36/M36</f>
        <v>2586.6653030303032</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158054.23000000001</v>
      </c>
      <c r="L37" s="279"/>
      <c r="M37" s="280">
        <v>100</v>
      </c>
      <c r="N37" s="281">
        <f>K37/M37</f>
        <v>1580.5423000000001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1.934363833564394</v>
      </c>
    </row>
    <row r="43" spans="1:14" ht="15" thickBot="1">
      <c r="B43" s="819" t="s">
        <v>1037</v>
      </c>
      <c r="C43" s="820"/>
      <c r="D43" s="820"/>
      <c r="E43" s="820"/>
      <c r="F43" s="820"/>
      <c r="G43" s="820"/>
      <c r="H43" s="820"/>
      <c r="I43" s="820"/>
      <c r="J43" s="820"/>
      <c r="K43" s="820"/>
      <c r="L43" s="820"/>
      <c r="M43" s="821"/>
      <c r="N43" s="403">
        <f>SUM(N36:N42)</f>
        <v>4169.1419668638673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3917.07</v>
      </c>
      <c r="N48" s="281">
        <f>K48*M48</f>
        <v>3917.07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3917.07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193.43638335643939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8279.6483502203082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1655.9296700440618</v>
      </c>
      <c r="M83" s="855"/>
      <c r="N83" s="57"/>
    </row>
    <row r="84" spans="1:14">
      <c r="B84" s="95" t="s">
        <v>1057</v>
      </c>
      <c r="C84" s="96"/>
      <c r="D84" s="96"/>
      <c r="E84" s="96"/>
      <c r="F84" s="96"/>
      <c r="G84" s="96"/>
      <c r="H84" s="96"/>
      <c r="I84" s="93"/>
      <c r="J84" s="94"/>
      <c r="K84" s="313">
        <v>0.05</v>
      </c>
      <c r="L84" s="854">
        <f>N78*K84</f>
        <v>413.98241751101546</v>
      </c>
      <c r="M84" s="855"/>
      <c r="N84" s="57"/>
    </row>
    <row r="85" spans="1:14" ht="15" thickBot="1">
      <c r="B85" s="97" t="s">
        <v>1058</v>
      </c>
      <c r="C85" s="98"/>
      <c r="D85" s="98"/>
      <c r="E85" s="98"/>
      <c r="F85" s="98"/>
      <c r="G85" s="98"/>
      <c r="H85" s="98"/>
      <c r="I85" s="99"/>
      <c r="J85" s="100"/>
      <c r="K85" s="314">
        <v>0.05</v>
      </c>
      <c r="L85" s="856">
        <f>N78*K85</f>
        <v>413.98241751101546</v>
      </c>
      <c r="M85" s="857"/>
      <c r="N85" s="57"/>
    </row>
    <row r="86" spans="1:14" ht="15" thickBot="1">
      <c r="B86" s="819" t="s">
        <v>1037</v>
      </c>
      <c r="C86" s="820"/>
      <c r="D86" s="820"/>
      <c r="E86" s="820"/>
      <c r="F86" s="820"/>
      <c r="G86" s="820"/>
      <c r="H86" s="820"/>
      <c r="I86" s="820"/>
      <c r="J86" s="820"/>
      <c r="K86" s="820"/>
      <c r="L86" s="820"/>
      <c r="M86" s="821"/>
      <c r="N86" s="58">
        <f>L83+L84+L85</f>
        <v>2483.8945050660923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10763.5428552864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158054.23000000001</v>
      </c>
      <c r="L36" s="473"/>
      <c r="M36" s="292">
        <v>50</v>
      </c>
      <c r="N36" s="281">
        <f>K36/M36</f>
        <v>3161.0846000000001</v>
      </c>
    </row>
    <row r="37" spans="1:14">
      <c r="A37" s="114" t="s">
        <v>152</v>
      </c>
      <c r="B37" s="868" t="str">
        <f>VLOOKUP(A37,EQUIPOS!A7:D154,3,FALSE)</f>
        <v xml:space="preserve">Carrotanque de agua(1000 Galones) </v>
      </c>
      <c r="C37" s="869"/>
      <c r="D37" s="869"/>
      <c r="E37" s="869"/>
      <c r="F37" s="869"/>
      <c r="G37" s="869"/>
      <c r="H37" s="870"/>
      <c r="I37" s="276"/>
      <c r="J37" s="277"/>
      <c r="K37" s="278">
        <f>VLOOKUP(A37,EQUIPOS!A7:D164,4,FALSE)</f>
        <v>72763.849999999991</v>
      </c>
      <c r="L37" s="473"/>
      <c r="M37" s="292">
        <v>50</v>
      </c>
      <c r="N37" s="281">
        <f>K37/M37</f>
        <v>1455.2769999999998</v>
      </c>
    </row>
    <row r="38" spans="1:14">
      <c r="A38" s="214"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473"/>
      <c r="M38" s="292">
        <v>50</v>
      </c>
      <c r="N38" s="281">
        <f>K38/M38</f>
        <v>4007.0423999999998</v>
      </c>
    </row>
    <row r="39" spans="1:14">
      <c r="A39" s="214" t="s">
        <v>365</v>
      </c>
      <c r="B39" s="868" t="str">
        <f>VLOOKUP(A39,EQUIPOS!A9:D154,3,FALSE)</f>
        <v xml:space="preserve">Vibrocompatador, potencia 153 HP, peso 10 Ton. </v>
      </c>
      <c r="C39" s="869"/>
      <c r="D39" s="869"/>
      <c r="E39" s="869"/>
      <c r="F39" s="869"/>
      <c r="G39" s="869"/>
      <c r="H39" s="870"/>
      <c r="I39" s="871"/>
      <c r="J39" s="872"/>
      <c r="K39" s="278">
        <f>VLOOKUP(A39,EQUIPOS!A9:D166,4,FALSE)</f>
        <v>130397.18999999999</v>
      </c>
      <c r="L39" s="949">
        <v>50</v>
      </c>
      <c r="M39" s="950"/>
      <c r="N39" s="281">
        <f>K39/L39</f>
        <v>2607.9437999999996</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11231.3478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383.00403904575001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11614.35183904575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2322.8703678091501</v>
      </c>
      <c r="M83" s="855"/>
      <c r="N83" s="57"/>
    </row>
    <row r="84" spans="1:14">
      <c r="B84" s="95" t="s">
        <v>1057</v>
      </c>
      <c r="C84" s="96"/>
      <c r="D84" s="96"/>
      <c r="E84" s="96"/>
      <c r="F84" s="96"/>
      <c r="G84" s="96"/>
      <c r="H84" s="96"/>
      <c r="I84" s="93"/>
      <c r="J84" s="94"/>
      <c r="K84" s="313">
        <v>0.05</v>
      </c>
      <c r="L84" s="854">
        <f>N78*K84</f>
        <v>580.71759195228753</v>
      </c>
      <c r="M84" s="855"/>
      <c r="N84" s="57"/>
    </row>
    <row r="85" spans="1:14" ht="15" thickBot="1">
      <c r="B85" s="97" t="s">
        <v>1058</v>
      </c>
      <c r="C85" s="98"/>
      <c r="D85" s="98"/>
      <c r="E85" s="98"/>
      <c r="F85" s="98"/>
      <c r="G85" s="98"/>
      <c r="H85" s="98"/>
      <c r="I85" s="99"/>
      <c r="J85" s="100"/>
      <c r="K85" s="314">
        <v>0.05</v>
      </c>
      <c r="L85" s="856">
        <f>N78*K85</f>
        <v>580.71759195228753</v>
      </c>
      <c r="M85" s="857"/>
      <c r="N85" s="57"/>
    </row>
    <row r="86" spans="1:14" ht="15" thickBot="1">
      <c r="B86" s="819" t="s">
        <v>1037</v>
      </c>
      <c r="C86" s="820"/>
      <c r="D86" s="820"/>
      <c r="E86" s="820"/>
      <c r="F86" s="820"/>
      <c r="G86" s="820"/>
      <c r="H86" s="820"/>
      <c r="I86" s="820"/>
      <c r="J86" s="820"/>
      <c r="K86" s="820"/>
      <c r="L86" s="820"/>
      <c r="M86" s="821"/>
      <c r="N86" s="58">
        <f>L83+L84+L85</f>
        <v>3484.305551713725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15098.657390759476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158054.23000000001</v>
      </c>
      <c r="L36" s="279"/>
      <c r="M36" s="280">
        <v>40</v>
      </c>
      <c r="N36" s="281">
        <f>K36/M36</f>
        <v>3951.3557500000002</v>
      </c>
    </row>
    <row r="37" spans="1:14">
      <c r="A37" s="119" t="s">
        <v>365</v>
      </c>
      <c r="B37" s="868" t="str">
        <f>VLOOKUP(A37,EQUIPOS!A7:D154,3,FALSE)</f>
        <v xml:space="preserve">Vibrocompatador, potencia 153 HP, peso 10 Ton. </v>
      </c>
      <c r="C37" s="869"/>
      <c r="D37" s="869"/>
      <c r="E37" s="869"/>
      <c r="F37" s="869"/>
      <c r="G37" s="869"/>
      <c r="H37" s="870"/>
      <c r="I37" s="276"/>
      <c r="J37" s="277"/>
      <c r="K37" s="278">
        <f>VLOOKUP(A37,EQUIPOS!A7:D164,4,FALSE)</f>
        <v>130397.18999999999</v>
      </c>
      <c r="L37" s="279"/>
      <c r="M37" s="280">
        <v>40</v>
      </c>
      <c r="N37" s="281">
        <f>K37/M37</f>
        <v>3259.9297499999998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7211.2855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478.75504880718745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7690.0405488071874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1538.0081097614375</v>
      </c>
      <c r="M83" s="855"/>
      <c r="N83" s="57"/>
    </row>
    <row r="84" spans="1:14">
      <c r="B84" s="95" t="s">
        <v>1057</v>
      </c>
      <c r="C84" s="96"/>
      <c r="D84" s="96"/>
      <c r="E84" s="96"/>
      <c r="F84" s="96"/>
      <c r="G84" s="96"/>
      <c r="H84" s="96"/>
      <c r="I84" s="93"/>
      <c r="J84" s="94"/>
      <c r="K84" s="313">
        <v>0.05</v>
      </c>
      <c r="L84" s="854">
        <f>N78*K84</f>
        <v>384.50202744035937</v>
      </c>
      <c r="M84" s="855"/>
      <c r="N84" s="57"/>
    </row>
    <row r="85" spans="1:14" ht="15" thickBot="1">
      <c r="B85" s="97" t="s">
        <v>1058</v>
      </c>
      <c r="C85" s="98"/>
      <c r="D85" s="98"/>
      <c r="E85" s="98"/>
      <c r="F85" s="98"/>
      <c r="G85" s="98"/>
      <c r="H85" s="98"/>
      <c r="I85" s="99"/>
      <c r="J85" s="100"/>
      <c r="K85" s="314">
        <v>0.05</v>
      </c>
      <c r="L85" s="856">
        <f>N78*K85</f>
        <v>384.50202744035937</v>
      </c>
      <c r="M85" s="857"/>
      <c r="N85" s="57"/>
    </row>
    <row r="86" spans="1:14" ht="15" thickBot="1">
      <c r="B86" s="819" t="s">
        <v>1037</v>
      </c>
      <c r="C86" s="820"/>
      <c r="D86" s="820"/>
      <c r="E86" s="820"/>
      <c r="F86" s="820"/>
      <c r="G86" s="820"/>
      <c r="H86" s="820"/>
      <c r="I86" s="820"/>
      <c r="J86" s="820"/>
      <c r="K86" s="820"/>
      <c r="L86" s="820"/>
      <c r="M86" s="821"/>
      <c r="N86" s="58">
        <f>L83+L84+L85</f>
        <v>2307.0121646421562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9997.0527134493441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158054.23000000001</v>
      </c>
      <c r="L36" s="279"/>
      <c r="M36" s="280">
        <v>40</v>
      </c>
      <c r="N36" s="281">
        <f>K36/M36</f>
        <v>3951.3557500000002</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3951.3557500000002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478.75504880718745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4430.1107988071872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886.02215976143748</v>
      </c>
      <c r="M83" s="855"/>
      <c r="N83" s="57"/>
    </row>
    <row r="84" spans="1:14">
      <c r="B84" s="95" t="s">
        <v>1057</v>
      </c>
      <c r="C84" s="96"/>
      <c r="D84" s="96"/>
      <c r="E84" s="96"/>
      <c r="F84" s="96"/>
      <c r="G84" s="96"/>
      <c r="H84" s="96"/>
      <c r="I84" s="93"/>
      <c r="J84" s="94"/>
      <c r="K84" s="313">
        <v>0.05</v>
      </c>
      <c r="L84" s="854">
        <f>N78*K84</f>
        <v>221.50553994035937</v>
      </c>
      <c r="M84" s="855"/>
      <c r="N84" s="57"/>
    </row>
    <row r="85" spans="1:14" ht="15" thickBot="1">
      <c r="B85" s="97" t="s">
        <v>1058</v>
      </c>
      <c r="C85" s="98"/>
      <c r="D85" s="98"/>
      <c r="E85" s="98"/>
      <c r="F85" s="98"/>
      <c r="G85" s="98"/>
      <c r="H85" s="98"/>
      <c r="I85" s="99"/>
      <c r="J85" s="100"/>
      <c r="K85" s="314">
        <v>0.05</v>
      </c>
      <c r="L85" s="856">
        <f>N78*K85</f>
        <v>221.50553994035937</v>
      </c>
      <c r="M85" s="857"/>
      <c r="N85" s="57"/>
    </row>
    <row r="86" spans="1:14" ht="15" thickBot="1">
      <c r="B86" s="819" t="s">
        <v>1037</v>
      </c>
      <c r="C86" s="820"/>
      <c r="D86" s="820"/>
      <c r="E86" s="820"/>
      <c r="F86" s="820"/>
      <c r="G86" s="820"/>
      <c r="H86" s="820"/>
      <c r="I86" s="820"/>
      <c r="J86" s="820"/>
      <c r="K86" s="820"/>
      <c r="L86" s="820"/>
      <c r="M86" s="821"/>
      <c r="N86" s="58">
        <f>L83+L84+L85</f>
        <v>1329.0332396421561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5759.1440384493435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2.0426882082439999</v>
      </c>
    </row>
    <row r="43" spans="1:14" ht="1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5796.1900000000005</v>
      </c>
      <c r="N48" s="281">
        <f>K48*M48</f>
        <v>7535.0470000000005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7535.0470000000005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53"/>
      <c r="D59" s="53"/>
      <c r="E59" s="53"/>
      <c r="F59" s="53"/>
      <c r="G59" s="53"/>
      <c r="H59" s="297"/>
      <c r="I59" s="288"/>
      <c r="J59" s="288"/>
      <c r="K59" s="288"/>
      <c r="L59" s="906"/>
      <c r="M59" s="907"/>
      <c r="N59" s="300"/>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 thickBot="1">
      <c r="B64" s="474"/>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204.2688208244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7741.3585090326442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1548.2717018065289</v>
      </c>
      <c r="M83" s="855"/>
      <c r="N83" s="57"/>
    </row>
    <row r="84" spans="1:14">
      <c r="B84" s="95" t="s">
        <v>1057</v>
      </c>
      <c r="C84" s="96"/>
      <c r="D84" s="96"/>
      <c r="E84" s="96"/>
      <c r="F84" s="96"/>
      <c r="G84" s="96"/>
      <c r="H84" s="96"/>
      <c r="I84" s="93"/>
      <c r="J84" s="94"/>
      <c r="K84" s="313">
        <v>0.05</v>
      </c>
      <c r="L84" s="854">
        <f>N78*K84</f>
        <v>387.06792545163222</v>
      </c>
      <c r="M84" s="855"/>
      <c r="N84" s="57"/>
    </row>
    <row r="85" spans="1:14" ht="15" thickBot="1">
      <c r="B85" s="97" t="s">
        <v>1058</v>
      </c>
      <c r="C85" s="98"/>
      <c r="D85" s="98"/>
      <c r="E85" s="98"/>
      <c r="F85" s="98"/>
      <c r="G85" s="98"/>
      <c r="H85" s="98"/>
      <c r="I85" s="99"/>
      <c r="J85" s="100"/>
      <c r="K85" s="314">
        <v>0.05</v>
      </c>
      <c r="L85" s="856">
        <f>N78*K85</f>
        <v>387.06792545163222</v>
      </c>
      <c r="M85" s="857"/>
      <c r="N85" s="57"/>
    </row>
    <row r="86" spans="1:14" ht="15" thickBot="1">
      <c r="B86" s="819" t="s">
        <v>1037</v>
      </c>
      <c r="C86" s="820"/>
      <c r="D86" s="820"/>
      <c r="E86" s="820"/>
      <c r="F86" s="820"/>
      <c r="G86" s="820"/>
      <c r="H86" s="820"/>
      <c r="I86" s="820"/>
      <c r="J86" s="820"/>
      <c r="K86" s="820"/>
      <c r="L86" s="820"/>
      <c r="M86" s="821"/>
      <c r="N86" s="58">
        <f>L83+L84+L85</f>
        <v>2322.4075527097934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10063.766061742437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0.01</v>
      </c>
      <c r="M42" s="881"/>
      <c r="N42" s="111">
        <f>N76*L42</f>
        <v>2.0426882082439999</v>
      </c>
    </row>
    <row r="43" spans="1:14" ht="1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9820.49</v>
      </c>
      <c r="N48" s="281">
        <f>K48*M48</f>
        <v>11784.588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11784.588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53"/>
      <c r="D59" s="53"/>
      <c r="E59" s="53"/>
      <c r="F59" s="53"/>
      <c r="G59" s="53"/>
      <c r="H59" s="297"/>
      <c r="I59" s="288"/>
      <c r="J59" s="288"/>
      <c r="K59" s="288"/>
      <c r="L59" s="906"/>
      <c r="M59" s="907"/>
      <c r="N59" s="300"/>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 thickBot="1">
      <c r="B64" s="474"/>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204.2688208244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11990.899509032644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2398.179901806529</v>
      </c>
      <c r="M83" s="855"/>
      <c r="N83" s="57"/>
    </row>
    <row r="84" spans="1:14">
      <c r="B84" s="95" t="s">
        <v>1057</v>
      </c>
      <c r="C84" s="96"/>
      <c r="D84" s="96"/>
      <c r="E84" s="96"/>
      <c r="F84" s="96"/>
      <c r="G84" s="96"/>
      <c r="H84" s="96"/>
      <c r="I84" s="93"/>
      <c r="J84" s="94"/>
      <c r="K84" s="313">
        <v>0.05</v>
      </c>
      <c r="L84" s="854">
        <f>N78*K84</f>
        <v>599.54497545163224</v>
      </c>
      <c r="M84" s="855"/>
      <c r="N84" s="57"/>
    </row>
    <row r="85" spans="1:14" ht="15" thickBot="1">
      <c r="B85" s="97" t="s">
        <v>1058</v>
      </c>
      <c r="C85" s="98"/>
      <c r="D85" s="98"/>
      <c r="E85" s="98"/>
      <c r="F85" s="98"/>
      <c r="G85" s="98"/>
      <c r="H85" s="98"/>
      <c r="I85" s="99"/>
      <c r="J85" s="100"/>
      <c r="K85" s="314">
        <v>0.05</v>
      </c>
      <c r="L85" s="856">
        <f>N78*K85</f>
        <v>599.54497545163224</v>
      </c>
      <c r="M85" s="857"/>
      <c r="N85" s="57"/>
    </row>
    <row r="86" spans="1:14" ht="15" thickBot="1">
      <c r="B86" s="819" t="s">
        <v>1037</v>
      </c>
      <c r="C86" s="820"/>
      <c r="D86" s="820"/>
      <c r="E86" s="820"/>
      <c r="F86" s="820"/>
      <c r="G86" s="820"/>
      <c r="H86" s="820"/>
      <c r="I86" s="820"/>
      <c r="J86" s="820"/>
      <c r="K86" s="820"/>
      <c r="L86" s="820"/>
      <c r="M86" s="821"/>
      <c r="N86" s="58">
        <f>L83+L84+L85</f>
        <v>3597.2698527097932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15588.169361742437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VLOOKUP(A36,EQUIPOS!A6:D186,3,FALSE)</f>
        <v xml:space="preserve">Buldozer, Potencia al volante de 140 HP, motor de 2200 RPM, longitud de hoja 4,80m. </v>
      </c>
      <c r="C36" s="869"/>
      <c r="D36" s="869"/>
      <c r="E36" s="869"/>
      <c r="F36" s="869"/>
      <c r="G36" s="869"/>
      <c r="H36" s="870"/>
      <c r="I36" s="276"/>
      <c r="J36" s="277"/>
      <c r="K36" s="278">
        <f>VLOOKUP(A36,EQUIPOS!A6:D186,4,FALSE)</f>
        <v>158054.23000000001</v>
      </c>
      <c r="L36" s="279"/>
      <c r="M36" s="280">
        <v>45</v>
      </c>
      <c r="N36" s="281">
        <f>K36/M36</f>
        <v>3512.3162222222227</v>
      </c>
    </row>
    <row r="37" spans="1:14">
      <c r="A37" s="119" t="s">
        <v>152</v>
      </c>
      <c r="B37" s="868" t="str">
        <f>VLOOKUP(A37,EQUIPOS!A7:D187,3,FALSE)</f>
        <v xml:space="preserve">Carrotanque de agua(1000 Galones) </v>
      </c>
      <c r="C37" s="869"/>
      <c r="D37" s="869"/>
      <c r="E37" s="869"/>
      <c r="F37" s="869"/>
      <c r="G37" s="869"/>
      <c r="H37" s="870"/>
      <c r="I37" s="276"/>
      <c r="J37" s="277"/>
      <c r="K37" s="278">
        <f>VLOOKUP(A37,EQUIPOS!A7:D187,4,FALSE)</f>
        <v>72763.849999999991</v>
      </c>
      <c r="L37" s="279"/>
      <c r="M37" s="280">
        <v>45</v>
      </c>
      <c r="N37" s="281">
        <f>K37/M37</f>
        <v>1616.9744444444443</v>
      </c>
    </row>
    <row r="38" spans="1:14">
      <c r="A38" t="s">
        <v>269</v>
      </c>
      <c r="B38" s="868" t="str">
        <f>VLOOKUP(A38,EQUIPOS!A8:D188,3,FALSE)</f>
        <v>Motoniveladora  potencia 215 HP, ancho de cuchilla 4,27 m, peso 18 ton.</v>
      </c>
      <c r="C38" s="869"/>
      <c r="D38" s="869"/>
      <c r="E38" s="869"/>
      <c r="F38" s="869"/>
      <c r="G38" s="869"/>
      <c r="H38" s="870"/>
      <c r="I38" s="276"/>
      <c r="J38" s="277"/>
      <c r="K38" s="278">
        <f>VLOOKUP(A38,EQUIPOS!A8:D188,4,FALSE)</f>
        <v>200352.12</v>
      </c>
      <c r="L38" s="279"/>
      <c r="M38" s="280">
        <v>45</v>
      </c>
      <c r="N38" s="281">
        <f>K38/M38</f>
        <v>4452.2693333333336</v>
      </c>
    </row>
    <row r="39" spans="1:14">
      <c r="A39" t="s">
        <v>365</v>
      </c>
      <c r="B39" s="868" t="str">
        <f>VLOOKUP(A39,EQUIPOS!A9:D189,3,FALSE)</f>
        <v xml:space="preserve">Vibrocompatador, potencia 153 HP, peso 10 Ton. </v>
      </c>
      <c r="C39" s="869"/>
      <c r="D39" s="869"/>
      <c r="E39" s="869"/>
      <c r="F39" s="869"/>
      <c r="G39" s="869"/>
      <c r="H39" s="870"/>
      <c r="I39" s="871"/>
      <c r="J39" s="872"/>
      <c r="K39" s="278">
        <f>VLOOKUP(A39,EQUIPOS!A9:D189,4,FALSE)</f>
        <v>130397.18999999999</v>
      </c>
      <c r="L39" s="873">
        <v>45</v>
      </c>
      <c r="M39" s="874"/>
      <c r="N39" s="281">
        <f>K39/L39</f>
        <v>2897.7153333333331</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11.348267823577778</v>
      </c>
    </row>
    <row r="43" spans="1:14" ht="15" thickBot="1">
      <c r="B43" s="819" t="s">
        <v>1037</v>
      </c>
      <c r="C43" s="820"/>
      <c r="D43" s="820"/>
      <c r="E43" s="820"/>
      <c r="F43" s="820"/>
      <c r="G43" s="820"/>
      <c r="H43" s="820"/>
      <c r="I43" s="820"/>
      <c r="J43" s="820"/>
      <c r="K43" s="820"/>
      <c r="L43" s="820"/>
      <c r="M43" s="821"/>
      <c r="N43" s="403">
        <f>SUM(N36:N42)</f>
        <v>12490.623601156913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21620.81</v>
      </c>
      <c r="N48" s="281">
        <f>K48*M48</f>
        <v>27026.012500000001</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27026.012500000001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6">
        <f>VLOOKUP(A59,TRANSPORTE!A5:D123,4,FALSE)</f>
        <v>1232.03</v>
      </c>
      <c r="M59" s="907"/>
      <c r="N59" s="300">
        <f>K59*L59</f>
        <v>1540.0374999999999</v>
      </c>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 thickBot="1">
      <c r="B64" s="474"/>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SUM(N59:N64)</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41624.086992335797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8324.8173984671594</v>
      </c>
      <c r="M83" s="855"/>
      <c r="N83" s="57"/>
    </row>
    <row r="84" spans="1:14">
      <c r="B84" s="95" t="s">
        <v>1057</v>
      </c>
      <c r="C84" s="96"/>
      <c r="D84" s="96"/>
      <c r="E84" s="96"/>
      <c r="F84" s="96"/>
      <c r="G84" s="96"/>
      <c r="H84" s="96"/>
      <c r="I84" s="93"/>
      <c r="J84" s="94"/>
      <c r="K84" s="313">
        <v>0.05</v>
      </c>
      <c r="L84" s="854">
        <f>N78*K84</f>
        <v>2081.2043496167898</v>
      </c>
      <c r="M84" s="855"/>
      <c r="N84" s="57"/>
    </row>
    <row r="85" spans="1:14" ht="15" thickBot="1">
      <c r="B85" s="97" t="s">
        <v>1058</v>
      </c>
      <c r="C85" s="98"/>
      <c r="D85" s="98"/>
      <c r="E85" s="98"/>
      <c r="F85" s="98"/>
      <c r="G85" s="98"/>
      <c r="H85" s="98"/>
      <c r="I85" s="99"/>
      <c r="J85" s="100"/>
      <c r="K85" s="314">
        <v>0.05</v>
      </c>
      <c r="L85" s="856">
        <f>N78*K85</f>
        <v>2081.2043496167898</v>
      </c>
      <c r="M85" s="857"/>
      <c r="N85" s="57"/>
    </row>
    <row r="86" spans="1:14" ht="15" thickBot="1">
      <c r="B86" s="819" t="s">
        <v>1037</v>
      </c>
      <c r="C86" s="820"/>
      <c r="D86" s="820"/>
      <c r="E86" s="820"/>
      <c r="F86" s="820"/>
      <c r="G86" s="820"/>
      <c r="H86" s="820"/>
      <c r="I86" s="820"/>
      <c r="J86" s="820"/>
      <c r="K86" s="820"/>
      <c r="L86" s="820"/>
      <c r="M86" s="821"/>
      <c r="N86" s="58">
        <f>L83+L84+L85</f>
        <v>12487.226097700739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ROUND((N78+N86),0)</f>
        <v>54111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VLOOKUP(A36,EQUIPOS!A6:D186,3,FALSE)</f>
        <v xml:space="preserve">Buldozer, Potencia al volante de 140 HP, motor de 2200 RPM, longitud de hoja 4,80m. </v>
      </c>
      <c r="C36" s="869"/>
      <c r="D36" s="869"/>
      <c r="E36" s="869"/>
      <c r="F36" s="869"/>
      <c r="G36" s="869"/>
      <c r="H36" s="870"/>
      <c r="I36" s="276"/>
      <c r="J36" s="277"/>
      <c r="K36" s="278">
        <f>VLOOKUP(A36,EQUIPOS!A6:D186,4,FALSE)</f>
        <v>158054.23000000001</v>
      </c>
      <c r="L36" s="279"/>
      <c r="M36" s="280">
        <v>45</v>
      </c>
      <c r="N36" s="281">
        <f>K36/M36</f>
        <v>3512.3162222222227</v>
      </c>
    </row>
    <row r="37" spans="1:14">
      <c r="A37" s="119" t="s">
        <v>152</v>
      </c>
      <c r="B37" s="868" t="str">
        <f>VLOOKUP(A37,EQUIPOS!A7:D187,3,FALSE)</f>
        <v xml:space="preserve">Carrotanque de agua(1000 Galones) </v>
      </c>
      <c r="C37" s="869"/>
      <c r="D37" s="869"/>
      <c r="E37" s="869"/>
      <c r="F37" s="869"/>
      <c r="G37" s="869"/>
      <c r="H37" s="870"/>
      <c r="I37" s="276"/>
      <c r="J37" s="277"/>
      <c r="K37" s="278">
        <f>VLOOKUP(A37,EQUIPOS!A7:D187,4,FALSE)</f>
        <v>72763.849999999991</v>
      </c>
      <c r="L37" s="279"/>
      <c r="M37" s="280">
        <v>45</v>
      </c>
      <c r="N37" s="281">
        <f>K37/M37</f>
        <v>1616.9744444444443</v>
      </c>
    </row>
    <row r="38" spans="1:14">
      <c r="A38" t="s">
        <v>269</v>
      </c>
      <c r="B38" s="868" t="str">
        <f>VLOOKUP(A38,EQUIPOS!A8:D188,3,FALSE)</f>
        <v>Motoniveladora  potencia 215 HP, ancho de cuchilla 4,27 m, peso 18 ton.</v>
      </c>
      <c r="C38" s="869"/>
      <c r="D38" s="869"/>
      <c r="E38" s="869"/>
      <c r="F38" s="869"/>
      <c r="G38" s="869"/>
      <c r="H38" s="870"/>
      <c r="I38" s="276"/>
      <c r="J38" s="277"/>
      <c r="K38" s="278">
        <f>VLOOKUP(A38,EQUIPOS!A8:D188,4,FALSE)</f>
        <v>200352.12</v>
      </c>
      <c r="L38" s="279"/>
      <c r="M38" s="280">
        <v>45</v>
      </c>
      <c r="N38" s="281">
        <f>K38/M38</f>
        <v>4452.2693333333336</v>
      </c>
    </row>
    <row r="39" spans="1:14">
      <c r="A39" t="s">
        <v>365</v>
      </c>
      <c r="B39" s="868" t="str">
        <f>VLOOKUP(A39,EQUIPOS!A9:D189,3,FALSE)</f>
        <v xml:space="preserve">Vibrocompatador, potencia 153 HP, peso 10 Ton. </v>
      </c>
      <c r="C39" s="869"/>
      <c r="D39" s="869"/>
      <c r="E39" s="869"/>
      <c r="F39" s="869"/>
      <c r="G39" s="869"/>
      <c r="H39" s="870"/>
      <c r="I39" s="871"/>
      <c r="J39" s="872"/>
      <c r="K39" s="278">
        <f>VLOOKUP(A39,EQUIPOS!A9:D189,4,FALSE)</f>
        <v>130397.18999999999</v>
      </c>
      <c r="L39" s="873">
        <v>45</v>
      </c>
      <c r="M39" s="874"/>
      <c r="N39" s="281">
        <f>K39/L39</f>
        <v>2897.7153333333331</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11.348267823577778</v>
      </c>
    </row>
    <row r="43" spans="1:14" ht="15" thickBot="1">
      <c r="B43" s="819" t="s">
        <v>1037</v>
      </c>
      <c r="C43" s="820"/>
      <c r="D43" s="820"/>
      <c r="E43" s="820"/>
      <c r="F43" s="820"/>
      <c r="G43" s="820"/>
      <c r="H43" s="820"/>
      <c r="I43" s="820"/>
      <c r="J43" s="820"/>
      <c r="K43" s="820"/>
      <c r="L43" s="820"/>
      <c r="M43" s="821"/>
      <c r="N43" s="403">
        <f>SUM(N36:N42)</f>
        <v>12490.623601156913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36394.15</v>
      </c>
      <c r="N48" s="281">
        <f>K48*M48</f>
        <v>45492.6875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45492.6875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6">
        <f>VLOOKUP(A59,TRANSPORTE!A5:D123,4,FALSE)</f>
        <v>1232.03</v>
      </c>
      <c r="M59" s="907"/>
      <c r="N59" s="300">
        <f>K59*L59</f>
        <v>1540.0374999999999</v>
      </c>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 thickBot="1">
      <c r="B64" s="474"/>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SUM(N59:N64)</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60090.7619923358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12018.15239846716</v>
      </c>
      <c r="M83" s="855"/>
      <c r="N83" s="57"/>
    </row>
    <row r="84" spans="1:14">
      <c r="B84" s="95" t="s">
        <v>1057</v>
      </c>
      <c r="C84" s="96"/>
      <c r="D84" s="96"/>
      <c r="E84" s="96"/>
      <c r="F84" s="96"/>
      <c r="G84" s="96"/>
      <c r="H84" s="96"/>
      <c r="I84" s="93"/>
      <c r="J84" s="94"/>
      <c r="K84" s="313">
        <v>0.05</v>
      </c>
      <c r="L84" s="854">
        <f>N78*K84</f>
        <v>3004.5380996167901</v>
      </c>
      <c r="M84" s="855"/>
      <c r="N84" s="57"/>
    </row>
    <row r="85" spans="1:14" ht="15" thickBot="1">
      <c r="B85" s="97" t="s">
        <v>1058</v>
      </c>
      <c r="C85" s="98"/>
      <c r="D85" s="98"/>
      <c r="E85" s="98"/>
      <c r="F85" s="98"/>
      <c r="G85" s="98"/>
      <c r="H85" s="98"/>
      <c r="I85" s="99"/>
      <c r="J85" s="100"/>
      <c r="K85" s="314">
        <v>0.05</v>
      </c>
      <c r="L85" s="856">
        <f>N78*K85</f>
        <v>3004.5380996167901</v>
      </c>
      <c r="M85" s="857"/>
      <c r="N85" s="57"/>
    </row>
    <row r="86" spans="1:14" ht="15" thickBot="1">
      <c r="B86" s="819" t="s">
        <v>1037</v>
      </c>
      <c r="C86" s="820"/>
      <c r="D86" s="820"/>
      <c r="E86" s="820"/>
      <c r="F86" s="820"/>
      <c r="G86" s="820"/>
      <c r="H86" s="820"/>
      <c r="I86" s="820"/>
      <c r="J86" s="820"/>
      <c r="K86" s="820"/>
      <c r="L86" s="820"/>
      <c r="M86" s="821"/>
      <c r="N86" s="58">
        <f>L83+L84+L85</f>
        <v>18027.228597700741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78117.990590036541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VLOOKUP(A36,EQUIPOS!A6:D186,3,FALSE)</f>
        <v xml:space="preserve">Buldozer, Potencia al volante de 140 HP, motor de 2200 RPM, longitud de hoja 4,80m. </v>
      </c>
      <c r="C36" s="869"/>
      <c r="D36" s="869"/>
      <c r="E36" s="869"/>
      <c r="F36" s="869"/>
      <c r="G36" s="869"/>
      <c r="H36" s="870"/>
      <c r="I36" s="276"/>
      <c r="J36" s="277"/>
      <c r="K36" s="278">
        <f>VLOOKUP(A36,EQUIPOS!A6:D186,4,FALSE)</f>
        <v>158054.23000000001</v>
      </c>
      <c r="L36" s="279"/>
      <c r="M36" s="280">
        <v>45</v>
      </c>
      <c r="N36" s="281">
        <f>K36/M36</f>
        <v>3512.3162222222227</v>
      </c>
    </row>
    <row r="37" spans="1:14">
      <c r="A37" s="119" t="s">
        <v>152</v>
      </c>
      <c r="B37" s="868" t="str">
        <f>VLOOKUP(A37,EQUIPOS!A7:D187,3,FALSE)</f>
        <v xml:space="preserve">Carrotanque de agua(1000 Galones) </v>
      </c>
      <c r="C37" s="869"/>
      <c r="D37" s="869"/>
      <c r="E37" s="869"/>
      <c r="F37" s="869"/>
      <c r="G37" s="869"/>
      <c r="H37" s="870"/>
      <c r="I37" s="276"/>
      <c r="J37" s="277"/>
      <c r="K37" s="278">
        <f>VLOOKUP(A37,EQUIPOS!A7:D187,4,FALSE)</f>
        <v>72763.849999999991</v>
      </c>
      <c r="L37" s="279"/>
      <c r="M37" s="280">
        <v>45</v>
      </c>
      <c r="N37" s="281">
        <f>K37/M37</f>
        <v>1616.9744444444443</v>
      </c>
    </row>
    <row r="38" spans="1:14">
      <c r="A38" t="s">
        <v>269</v>
      </c>
      <c r="B38" s="868" t="str">
        <f>VLOOKUP(A38,EQUIPOS!A8:D188,3,FALSE)</f>
        <v>Motoniveladora  potencia 215 HP, ancho de cuchilla 4,27 m, peso 18 ton.</v>
      </c>
      <c r="C38" s="869"/>
      <c r="D38" s="869"/>
      <c r="E38" s="869"/>
      <c r="F38" s="869"/>
      <c r="G38" s="869"/>
      <c r="H38" s="870"/>
      <c r="I38" s="276"/>
      <c r="J38" s="277"/>
      <c r="K38" s="278">
        <f>VLOOKUP(A38,EQUIPOS!A8:D188,4,FALSE)</f>
        <v>200352.12</v>
      </c>
      <c r="L38" s="279"/>
      <c r="M38" s="280">
        <v>45</v>
      </c>
      <c r="N38" s="281">
        <f>K38/M38</f>
        <v>4452.2693333333336</v>
      </c>
    </row>
    <row r="39" spans="1:14">
      <c r="A39" t="s">
        <v>365</v>
      </c>
      <c r="B39" s="868" t="str">
        <f>VLOOKUP(A39,EQUIPOS!A9:D189,3,FALSE)</f>
        <v xml:space="preserve">Vibrocompatador, potencia 153 HP, peso 10 Ton. </v>
      </c>
      <c r="C39" s="869"/>
      <c r="D39" s="869"/>
      <c r="E39" s="869"/>
      <c r="F39" s="869"/>
      <c r="G39" s="869"/>
      <c r="H39" s="870"/>
      <c r="I39" s="871"/>
      <c r="J39" s="872"/>
      <c r="K39" s="278">
        <f>VLOOKUP(A39,EQUIPOS!A9:D189,4,FALSE)</f>
        <v>130397.18999999999</v>
      </c>
      <c r="L39" s="873">
        <v>45</v>
      </c>
      <c r="M39" s="874"/>
      <c r="N39" s="281">
        <f>K39/L39</f>
        <v>2897.7153333333331</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t="s">
        <v>1036</v>
      </c>
      <c r="C42" s="869"/>
      <c r="D42" s="869"/>
      <c r="E42" s="869"/>
      <c r="F42" s="869"/>
      <c r="G42" s="869"/>
      <c r="H42" s="870"/>
      <c r="I42" s="878"/>
      <c r="J42" s="879"/>
      <c r="K42" s="47"/>
      <c r="L42" s="880">
        <v>0.02</v>
      </c>
      <c r="M42" s="881"/>
      <c r="N42" s="111">
        <f>N76*L42</f>
        <v>11.348267823577778</v>
      </c>
    </row>
    <row r="43" spans="1:14" ht="15" thickBot="1">
      <c r="B43" s="819" t="s">
        <v>1037</v>
      </c>
      <c r="C43" s="820"/>
      <c r="D43" s="820"/>
      <c r="E43" s="820"/>
      <c r="F43" s="820"/>
      <c r="G43" s="820"/>
      <c r="H43" s="820"/>
      <c r="I43" s="820"/>
      <c r="J43" s="820"/>
      <c r="K43" s="820"/>
      <c r="L43" s="820"/>
      <c r="M43" s="821"/>
      <c r="N43" s="403">
        <f>SUM(N36:N42)</f>
        <v>12490.623601156913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58011.8</v>
      </c>
      <c r="N48" s="281">
        <f>K48*M48</f>
        <v>72514.75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72514.75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6">
        <f>VLOOKUP(A59,TRANSPORTE!A5:D123,4,FALSE)</f>
        <v>1232.03</v>
      </c>
      <c r="M59" s="907"/>
      <c r="N59" s="300">
        <f>K59*L59</f>
        <v>1540.0374999999999</v>
      </c>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 thickBot="1">
      <c r="B64" s="474"/>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SUM(N59:N64)</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87112.824492335814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17422.564898467164</v>
      </c>
      <c r="M83" s="855"/>
      <c r="N83" s="57"/>
    </row>
    <row r="84" spans="1:14">
      <c r="B84" s="95" t="s">
        <v>1057</v>
      </c>
      <c r="C84" s="96"/>
      <c r="D84" s="96"/>
      <c r="E84" s="96"/>
      <c r="F84" s="96"/>
      <c r="G84" s="96"/>
      <c r="H84" s="96"/>
      <c r="I84" s="93"/>
      <c r="J84" s="94"/>
      <c r="K84" s="313">
        <v>0.05</v>
      </c>
      <c r="L84" s="854">
        <f>N78*K84</f>
        <v>4355.6412246167911</v>
      </c>
      <c r="M84" s="855"/>
      <c r="N84" s="57"/>
    </row>
    <row r="85" spans="1:14" ht="15" thickBot="1">
      <c r="B85" s="97" t="s">
        <v>1058</v>
      </c>
      <c r="C85" s="98"/>
      <c r="D85" s="98"/>
      <c r="E85" s="98"/>
      <c r="F85" s="98"/>
      <c r="G85" s="98"/>
      <c r="H85" s="98"/>
      <c r="I85" s="99"/>
      <c r="J85" s="100"/>
      <c r="K85" s="314">
        <v>0.05</v>
      </c>
      <c r="L85" s="856">
        <f>N78*K85</f>
        <v>4355.6412246167911</v>
      </c>
      <c r="M85" s="857"/>
      <c r="N85" s="57"/>
    </row>
    <row r="86" spans="1:14" ht="15" thickBot="1">
      <c r="B86" s="819" t="s">
        <v>1037</v>
      </c>
      <c r="C86" s="820"/>
      <c r="D86" s="820"/>
      <c r="E86" s="820"/>
      <c r="F86" s="820"/>
      <c r="G86" s="820"/>
      <c r="H86" s="820"/>
      <c r="I86" s="820"/>
      <c r="J86" s="820"/>
      <c r="K86" s="820"/>
      <c r="L86" s="820"/>
      <c r="M86" s="821"/>
      <c r="N86" s="58">
        <f>L83+L84+L85</f>
        <v>26133.847347700743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113246.67184003655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158054.23000000001</v>
      </c>
      <c r="L36" s="279"/>
      <c r="M36" s="280">
        <v>400</v>
      </c>
      <c r="N36" s="281">
        <f>K36/M36</f>
        <v>395.13557500000002</v>
      </c>
    </row>
    <row r="37" spans="1:14">
      <c r="A37" s="119" t="s">
        <v>152</v>
      </c>
      <c r="B37" s="868" t="str">
        <f>VLOOKUP(A37,EQUIPOS!A7:D154,3,FALSE)</f>
        <v xml:space="preserve">Carrotanque de agua(1000 Galones) </v>
      </c>
      <c r="C37" s="869"/>
      <c r="D37" s="869"/>
      <c r="E37" s="869"/>
      <c r="F37" s="869"/>
      <c r="G37" s="869"/>
      <c r="H37" s="870"/>
      <c r="I37" s="276"/>
      <c r="J37" s="277"/>
      <c r="K37" s="278">
        <f>VLOOKUP(A37,EQUIPOS!A7:D164,4,FALSE)</f>
        <v>72763.849999999991</v>
      </c>
      <c r="L37" s="279"/>
      <c r="M37" s="280">
        <v>200</v>
      </c>
      <c r="N37" s="281">
        <f>K37/M37</f>
        <v>363.81924999999995</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279"/>
      <c r="M38" s="280">
        <v>200</v>
      </c>
      <c r="N38" s="281">
        <f>K38/M38</f>
        <v>1001.7606</v>
      </c>
    </row>
    <row r="39" spans="1:14">
      <c r="A39" t="s">
        <v>365</v>
      </c>
      <c r="B39" s="868" t="str">
        <f>VLOOKUP(A39,EQUIPOS!A9:D155,3,FALSE)</f>
        <v xml:space="preserve">Vibrocompatador, potencia 153 HP, peso 10 Ton. </v>
      </c>
      <c r="C39" s="869"/>
      <c r="D39" s="869"/>
      <c r="E39" s="869"/>
      <c r="F39" s="869"/>
      <c r="G39" s="869"/>
      <c r="H39" s="870"/>
      <c r="I39" s="871"/>
      <c r="J39" s="872"/>
      <c r="K39" s="278">
        <f>VLOOKUP(A39,EQUIPOS!A9:D166,4,FALSE)</f>
        <v>130397.18999999999</v>
      </c>
      <c r="L39" s="873">
        <v>200</v>
      </c>
      <c r="M39" s="874"/>
      <c r="N39" s="281">
        <f>K39/L39</f>
        <v>651.98594999999989</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2.5533602603049999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2415.2547352603046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127.66801301525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2542.9227482755546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508.58454965511095</v>
      </c>
      <c r="M83" s="855"/>
      <c r="N83" s="57"/>
    </row>
    <row r="84" spans="1:14">
      <c r="B84" s="95" t="s">
        <v>1057</v>
      </c>
      <c r="C84" s="96"/>
      <c r="D84" s="96"/>
      <c r="E84" s="96"/>
      <c r="F84" s="96"/>
      <c r="G84" s="96"/>
      <c r="H84" s="96"/>
      <c r="I84" s="93"/>
      <c r="J84" s="94"/>
      <c r="K84" s="313">
        <v>0.05</v>
      </c>
      <c r="L84" s="854">
        <f>N78*K84</f>
        <v>127.14613741377774</v>
      </c>
      <c r="M84" s="855"/>
      <c r="N84" s="57"/>
    </row>
    <row r="85" spans="1:14" ht="15" thickBot="1">
      <c r="B85" s="97" t="s">
        <v>1058</v>
      </c>
      <c r="C85" s="98"/>
      <c r="D85" s="98"/>
      <c r="E85" s="98"/>
      <c r="F85" s="98"/>
      <c r="G85" s="98"/>
      <c r="H85" s="98"/>
      <c r="I85" s="99"/>
      <c r="J85" s="100"/>
      <c r="K85" s="314">
        <v>0.05</v>
      </c>
      <c r="L85" s="856">
        <f>N78*K85</f>
        <v>127.14613741377774</v>
      </c>
      <c r="M85" s="857"/>
      <c r="N85" s="57"/>
    </row>
    <row r="86" spans="1:14" ht="15" thickBot="1">
      <c r="B86" s="819" t="s">
        <v>1037</v>
      </c>
      <c r="C86" s="820"/>
      <c r="D86" s="820"/>
      <c r="E86" s="820"/>
      <c r="F86" s="820"/>
      <c r="G86" s="820"/>
      <c r="H86" s="820"/>
      <c r="I86" s="820"/>
      <c r="J86" s="820"/>
      <c r="K86" s="820"/>
      <c r="L86" s="820"/>
      <c r="M86" s="821"/>
      <c r="N86" s="58">
        <f>L83+L84+L85</f>
        <v>762.87682448266639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3305.7995727582211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7129.6500000000005</v>
      </c>
      <c r="N48" s="281">
        <f>K48*M48</f>
        <v>8555.58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8555.58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204.2688208244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8761.8915090326445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1752.378301806529</v>
      </c>
      <c r="M83" s="855"/>
      <c r="N83" s="57"/>
    </row>
    <row r="84" spans="1:14">
      <c r="B84" s="95" t="s">
        <v>1057</v>
      </c>
      <c r="C84" s="96"/>
      <c r="D84" s="96"/>
      <c r="E84" s="96"/>
      <c r="F84" s="96"/>
      <c r="G84" s="96"/>
      <c r="H84" s="96"/>
      <c r="I84" s="93"/>
      <c r="J84" s="94"/>
      <c r="K84" s="313">
        <v>0.05</v>
      </c>
      <c r="L84" s="854">
        <f>N78*K84</f>
        <v>438.09457545163224</v>
      </c>
      <c r="M84" s="855"/>
      <c r="N84" s="57"/>
    </row>
    <row r="85" spans="1:14" ht="15" thickBot="1">
      <c r="B85" s="97" t="s">
        <v>1058</v>
      </c>
      <c r="C85" s="98"/>
      <c r="D85" s="98"/>
      <c r="E85" s="98"/>
      <c r="F85" s="98"/>
      <c r="G85" s="98"/>
      <c r="H85" s="98"/>
      <c r="I85" s="99"/>
      <c r="J85" s="100"/>
      <c r="K85" s="314">
        <v>0.05</v>
      </c>
      <c r="L85" s="856">
        <f>N78*K85</f>
        <v>438.09457545163224</v>
      </c>
      <c r="M85" s="857"/>
      <c r="N85" s="57"/>
    </row>
    <row r="86" spans="1:14" ht="15" thickBot="1">
      <c r="B86" s="819" t="s">
        <v>1037</v>
      </c>
      <c r="C86" s="820"/>
      <c r="D86" s="820"/>
      <c r="E86" s="820"/>
      <c r="F86" s="820"/>
      <c r="G86" s="820"/>
      <c r="H86" s="820"/>
      <c r="I86" s="820"/>
      <c r="J86" s="820"/>
      <c r="K86" s="820"/>
      <c r="L86" s="820"/>
      <c r="M86" s="821"/>
      <c r="N86" s="58">
        <f>L83+L84+L85</f>
        <v>2628.5674527097935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11390.458961742439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204.2688208244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1158.3343018065289</v>
      </c>
      <c r="M83" s="855"/>
      <c r="N83" s="57"/>
    </row>
    <row r="84" spans="1:14">
      <c r="B84" s="95" t="s">
        <v>1057</v>
      </c>
      <c r="C84" s="96"/>
      <c r="D84" s="96"/>
      <c r="E84" s="96"/>
      <c r="F84" s="96"/>
      <c r="G84" s="96"/>
      <c r="H84" s="96"/>
      <c r="I84" s="93"/>
      <c r="J84" s="94"/>
      <c r="K84" s="313">
        <v>0.05</v>
      </c>
      <c r="L84" s="854">
        <f>N78*K84</f>
        <v>289.58357545163221</v>
      </c>
      <c r="M84" s="855"/>
      <c r="N84" s="57"/>
    </row>
    <row r="85" spans="1:14" ht="15" thickBot="1">
      <c r="B85" s="97" t="s">
        <v>1058</v>
      </c>
      <c r="C85" s="98"/>
      <c r="D85" s="98"/>
      <c r="E85" s="98"/>
      <c r="F85" s="98"/>
      <c r="G85" s="98"/>
      <c r="H85" s="98"/>
      <c r="I85" s="99"/>
      <c r="J85" s="100"/>
      <c r="K85" s="314">
        <v>0.05</v>
      </c>
      <c r="L85" s="856">
        <f>N78*K85</f>
        <v>289.58357545163221</v>
      </c>
      <c r="M85" s="857"/>
      <c r="N85" s="57"/>
    </row>
    <row r="86" spans="1:14" ht="15" thickBot="1">
      <c r="B86" s="819" t="s">
        <v>1037</v>
      </c>
      <c r="C86" s="820"/>
      <c r="D86" s="820"/>
      <c r="E86" s="820"/>
      <c r="F86" s="820"/>
      <c r="G86" s="820"/>
      <c r="H86" s="820"/>
      <c r="I86" s="820"/>
      <c r="J86" s="820"/>
      <c r="K86" s="820"/>
      <c r="L86" s="820"/>
      <c r="M86" s="821"/>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8628.130000000001</v>
      </c>
      <c r="N48" s="281">
        <f>K48*M48</f>
        <v>10353.756000000001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10353.756000000001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204.2688208244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10560.067509032646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2112.0135018065293</v>
      </c>
      <c r="M83" s="855"/>
      <c r="N83" s="57"/>
    </row>
    <row r="84" spans="1:14">
      <c r="B84" s="95" t="s">
        <v>1057</v>
      </c>
      <c r="C84" s="96"/>
      <c r="D84" s="96"/>
      <c r="E84" s="96"/>
      <c r="F84" s="96"/>
      <c r="G84" s="96"/>
      <c r="H84" s="96"/>
      <c r="I84" s="93"/>
      <c r="J84" s="94"/>
      <c r="K84" s="313">
        <v>0.05</v>
      </c>
      <c r="L84" s="854">
        <f>N78*K84</f>
        <v>528.00337545163234</v>
      </c>
      <c r="M84" s="855"/>
      <c r="N84" s="57"/>
    </row>
    <row r="85" spans="1:14" ht="15" thickBot="1">
      <c r="B85" s="97" t="s">
        <v>1058</v>
      </c>
      <c r="C85" s="98"/>
      <c r="D85" s="98"/>
      <c r="E85" s="98"/>
      <c r="F85" s="98"/>
      <c r="G85" s="98"/>
      <c r="H85" s="98"/>
      <c r="I85" s="99"/>
      <c r="J85" s="100"/>
      <c r="K85" s="314">
        <v>0.05</v>
      </c>
      <c r="L85" s="856">
        <f>N78*K85</f>
        <v>528.00337545163234</v>
      </c>
      <c r="M85" s="857"/>
      <c r="N85" s="57"/>
    </row>
    <row r="86" spans="1:14" ht="15" thickBot="1">
      <c r="B86" s="819" t="s">
        <v>1037</v>
      </c>
      <c r="C86" s="820"/>
      <c r="D86" s="820"/>
      <c r="E86" s="820"/>
      <c r="F86" s="820"/>
      <c r="G86" s="820"/>
      <c r="H86" s="820"/>
      <c r="I86" s="820"/>
      <c r="J86" s="820"/>
      <c r="K86" s="820"/>
      <c r="L86" s="820"/>
      <c r="M86" s="821"/>
      <c r="N86" s="58">
        <f>L83+L84+L85</f>
        <v>3168.0202527097945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13728.087761742441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15506.83</v>
      </c>
      <c r="N48" s="281">
        <f>K48*M48</f>
        <v>20158.879000000001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20158.879000000001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204.2688208244</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20365.190509032644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4073.0381018065291</v>
      </c>
      <c r="M83" s="855"/>
      <c r="N83" s="57"/>
    </row>
    <row r="84" spans="1:14">
      <c r="B84" s="95" t="s">
        <v>1057</v>
      </c>
      <c r="C84" s="96"/>
      <c r="D84" s="96"/>
      <c r="E84" s="96"/>
      <c r="F84" s="96"/>
      <c r="G84" s="96"/>
      <c r="H84" s="96"/>
      <c r="I84" s="93"/>
      <c r="J84" s="94"/>
      <c r="K84" s="313">
        <v>0.05</v>
      </c>
      <c r="L84" s="854">
        <f>N78*K84</f>
        <v>1018.2595254516323</v>
      </c>
      <c r="M84" s="855"/>
      <c r="N84" s="57"/>
    </row>
    <row r="85" spans="1:14" ht="15" thickBot="1">
      <c r="B85" s="97" t="s">
        <v>1058</v>
      </c>
      <c r="C85" s="98"/>
      <c r="D85" s="98"/>
      <c r="E85" s="98"/>
      <c r="F85" s="98"/>
      <c r="G85" s="98"/>
      <c r="H85" s="98"/>
      <c r="I85" s="99"/>
      <c r="J85" s="100"/>
      <c r="K85" s="314">
        <v>0.05</v>
      </c>
      <c r="L85" s="856">
        <f>N78*K85</f>
        <v>1018.2595254516323</v>
      </c>
      <c r="M85" s="857"/>
      <c r="N85" s="57"/>
    </row>
    <row r="86" spans="1:14" ht="15" thickBot="1">
      <c r="B86" s="819" t="s">
        <v>1037</v>
      </c>
      <c r="C86" s="820"/>
      <c r="D86" s="820"/>
      <c r="E86" s="820"/>
      <c r="F86" s="820"/>
      <c r="G86" s="820"/>
      <c r="H86" s="820"/>
      <c r="I86" s="820"/>
      <c r="J86" s="820"/>
      <c r="K86" s="820"/>
      <c r="L86" s="820"/>
      <c r="M86" s="821"/>
      <c r="N86" s="58">
        <f>L83+L84+L85</f>
        <v>6109.5571527097945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26474.74766174244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303</v>
      </c>
      <c r="B36" s="868" t="str">
        <f>VLOOKUP(A36,EQUIPOS!A6:D154,3,FALSE)</f>
        <v>Retrocargador, pala de 1,1 m3 de capacidad, profundidad de excavación de 4.400 mm y una altura de 5.680 mm</v>
      </c>
      <c r="C36" s="869"/>
      <c r="D36" s="869"/>
      <c r="E36" s="869"/>
      <c r="F36" s="869"/>
      <c r="G36" s="869"/>
      <c r="H36" s="870"/>
      <c r="I36" s="276"/>
      <c r="J36" s="277"/>
      <c r="K36" s="278">
        <f>VLOOKUP(A36,EQUIPOS!A6:D163,4,FALSE)</f>
        <v>121088.54</v>
      </c>
      <c r="L36" s="279"/>
      <c r="M36" s="280">
        <v>250</v>
      </c>
      <c r="N36" s="281">
        <f>K36/M36</f>
        <v>484.35415999999998</v>
      </c>
    </row>
    <row r="37" spans="1:14">
      <c r="A37" s="119" t="s">
        <v>373</v>
      </c>
      <c r="B37" s="868" t="str">
        <f>VLOOKUP(A37,EQUIPOS!A7:D154,3,FALSE)</f>
        <v>Volqueta 6 m3</v>
      </c>
      <c r="C37" s="869"/>
      <c r="D37" s="869"/>
      <c r="E37" s="869"/>
      <c r="F37" s="869"/>
      <c r="G37" s="869"/>
      <c r="H37" s="870"/>
      <c r="I37" s="276"/>
      <c r="J37" s="277"/>
      <c r="K37" s="278">
        <f>VLOOKUP(A37,EQUIPOS!A7:D164,4,FALSE)</f>
        <v>81537.64</v>
      </c>
      <c r="L37" s="279"/>
      <c r="M37" s="280">
        <v>250</v>
      </c>
      <c r="N37" s="281">
        <f>K37/M37</f>
        <v>326.15055999999998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5.1067205206100006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815.6114405206099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102.1344104122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917.74585093280984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183.54917018656198</v>
      </c>
      <c r="M83" s="855"/>
      <c r="N83" s="57"/>
    </row>
    <row r="84" spans="1:14">
      <c r="B84" s="95" t="s">
        <v>1057</v>
      </c>
      <c r="C84" s="96"/>
      <c r="D84" s="96"/>
      <c r="E84" s="96"/>
      <c r="F84" s="96"/>
      <c r="G84" s="96"/>
      <c r="H84" s="96"/>
      <c r="I84" s="93"/>
      <c r="J84" s="94"/>
      <c r="K84" s="313">
        <v>0.05</v>
      </c>
      <c r="L84" s="854">
        <f>N78*K84</f>
        <v>45.887292546640495</v>
      </c>
      <c r="M84" s="855"/>
      <c r="N84" s="57"/>
    </row>
    <row r="85" spans="1:14" ht="15" thickBot="1">
      <c r="B85" s="97" t="s">
        <v>1058</v>
      </c>
      <c r="C85" s="98"/>
      <c r="D85" s="98"/>
      <c r="E85" s="98"/>
      <c r="F85" s="98"/>
      <c r="G85" s="98"/>
      <c r="H85" s="98"/>
      <c r="I85" s="99"/>
      <c r="J85" s="100"/>
      <c r="K85" s="314">
        <v>0.05</v>
      </c>
      <c r="L85" s="856">
        <f>N78*K85</f>
        <v>45.887292546640495</v>
      </c>
      <c r="M85" s="857"/>
      <c r="N85" s="57"/>
    </row>
    <row r="86" spans="1:14" ht="15" thickBot="1">
      <c r="B86" s="819" t="s">
        <v>1037</v>
      </c>
      <c r="C86" s="820"/>
      <c r="D86" s="820"/>
      <c r="E86" s="820"/>
      <c r="F86" s="820"/>
      <c r="G86" s="820"/>
      <c r="H86" s="820"/>
      <c r="I86" s="820"/>
      <c r="J86" s="820"/>
      <c r="K86" s="820"/>
      <c r="L86" s="820"/>
      <c r="M86" s="821"/>
      <c r="N86" s="58">
        <f>L83+L84+L85</f>
        <v>275.32375527984294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1193.0696062126528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35</v>
      </c>
      <c r="N36" s="281">
        <f>K36/M36</f>
        <v>2078.9671428571428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35</v>
      </c>
      <c r="N37" s="281">
        <f>K37/M37</f>
        <v>5724.3462857142858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35</v>
      </c>
      <c r="N38" s="281">
        <f>K38/M38</f>
        <v>3725.6339999999996</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14.590630058885715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11543.538058630313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50</v>
      </c>
      <c r="N48" s="281">
        <f>K48*M48</f>
        <v>1250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440</v>
      </c>
      <c r="N49" s="281">
        <f>K49*M49</f>
        <v>35200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36450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729.53150294428576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48723.069561574601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9744.6139123149205</v>
      </c>
      <c r="M83" s="855"/>
      <c r="N83" s="57"/>
    </row>
    <row r="84" spans="1:14">
      <c r="B84" s="95" t="s">
        <v>1057</v>
      </c>
      <c r="C84" s="96"/>
      <c r="D84" s="96"/>
      <c r="E84" s="96"/>
      <c r="F84" s="96"/>
      <c r="G84" s="96"/>
      <c r="H84" s="96"/>
      <c r="I84" s="93"/>
      <c r="J84" s="94"/>
      <c r="K84" s="313">
        <v>0.05</v>
      </c>
      <c r="L84" s="854">
        <f>N78*K84</f>
        <v>2436.1534780787301</v>
      </c>
      <c r="M84" s="855"/>
      <c r="N84" s="57"/>
    </row>
    <row r="85" spans="1:14" ht="15" thickBot="1">
      <c r="B85" s="97" t="s">
        <v>1058</v>
      </c>
      <c r="C85" s="98"/>
      <c r="D85" s="98"/>
      <c r="E85" s="98"/>
      <c r="F85" s="98"/>
      <c r="G85" s="98"/>
      <c r="H85" s="98"/>
      <c r="I85" s="99"/>
      <c r="J85" s="100"/>
      <c r="K85" s="314">
        <v>0.05</v>
      </c>
      <c r="L85" s="856">
        <f>N78*K85</f>
        <v>2436.1534780787301</v>
      </c>
      <c r="M85" s="857"/>
      <c r="N85" s="57"/>
    </row>
    <row r="86" spans="1:14" ht="15" thickBot="1">
      <c r="B86" s="819" t="s">
        <v>1037</v>
      </c>
      <c r="C86" s="820"/>
      <c r="D86" s="820"/>
      <c r="E86" s="820"/>
      <c r="F86" s="820"/>
      <c r="G86" s="820"/>
      <c r="H86" s="820"/>
      <c r="I86" s="820"/>
      <c r="J86" s="820"/>
      <c r="K86" s="820"/>
      <c r="L86" s="820"/>
      <c r="M86" s="821"/>
      <c r="N86" s="58">
        <f>L83+L84+L85</f>
        <v>14616.92086847238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63339.990430046979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35</v>
      </c>
      <c r="N36" s="281">
        <f>K36/M36</f>
        <v>2078.9671428571428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35</v>
      </c>
      <c r="N37" s="281">
        <f>K37/M37</f>
        <v>5724.3462857142858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35</v>
      </c>
      <c r="N38" s="281">
        <f>K38/M38</f>
        <v>3725.6339999999996</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14.590630058885715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11543.538058630313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50</v>
      </c>
      <c r="N48" s="281">
        <f>K48*M48</f>
        <v>1250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729.53150294428576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13523.069561574599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2704.6139123149201</v>
      </c>
      <c r="M83" s="855"/>
      <c r="N83" s="57"/>
    </row>
    <row r="84" spans="1:14">
      <c r="B84" s="95" t="s">
        <v>1057</v>
      </c>
      <c r="C84" s="96"/>
      <c r="D84" s="96"/>
      <c r="E84" s="96"/>
      <c r="F84" s="96"/>
      <c r="G84" s="96"/>
      <c r="H84" s="96"/>
      <c r="I84" s="93"/>
      <c r="J84" s="94"/>
      <c r="K84" s="313">
        <v>0.05</v>
      </c>
      <c r="L84" s="854">
        <f>N78*K84</f>
        <v>676.15347807873002</v>
      </c>
      <c r="M84" s="855"/>
      <c r="N84" s="57"/>
    </row>
    <row r="85" spans="1:14" ht="15" thickBot="1">
      <c r="B85" s="97" t="s">
        <v>1058</v>
      </c>
      <c r="C85" s="98"/>
      <c r="D85" s="98"/>
      <c r="E85" s="98"/>
      <c r="F85" s="98"/>
      <c r="G85" s="98"/>
      <c r="H85" s="98"/>
      <c r="I85" s="99"/>
      <c r="J85" s="100"/>
      <c r="K85" s="314">
        <v>0.05</v>
      </c>
      <c r="L85" s="856">
        <f>N78*K85</f>
        <v>676.15347807873002</v>
      </c>
      <c r="M85" s="857"/>
      <c r="N85" s="57"/>
    </row>
    <row r="86" spans="1:14" ht="15" thickBot="1">
      <c r="B86" s="819" t="s">
        <v>1037</v>
      </c>
      <c r="C86" s="820"/>
      <c r="D86" s="820"/>
      <c r="E86" s="820"/>
      <c r="F86" s="820"/>
      <c r="G86" s="820"/>
      <c r="H86" s="820"/>
      <c r="I86" s="820"/>
      <c r="J86" s="820"/>
      <c r="K86" s="820"/>
      <c r="L86" s="820"/>
      <c r="M86" s="821"/>
      <c r="N86" s="58">
        <f>L83+L84+L85</f>
        <v>4056.9208684723803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17579.990430046979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440</v>
      </c>
      <c r="N48" s="281">
        <f>K48*M48</f>
        <v>440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f>SUM(N70:N75)</f>
        <v>0</v>
      </c>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88</v>
      </c>
      <c r="M83" s="855"/>
      <c r="N83" s="57"/>
    </row>
    <row r="84" spans="1:14">
      <c r="B84" s="95" t="s">
        <v>1057</v>
      </c>
      <c r="C84" s="96"/>
      <c r="D84" s="96"/>
      <c r="E84" s="96"/>
      <c r="F84" s="96"/>
      <c r="G84" s="96"/>
      <c r="H84" s="96"/>
      <c r="I84" s="93"/>
      <c r="J84" s="94"/>
      <c r="K84" s="313">
        <v>0.05</v>
      </c>
      <c r="L84" s="854">
        <f>N78*K84</f>
        <v>22</v>
      </c>
      <c r="M84" s="855"/>
      <c r="N84" s="57"/>
    </row>
    <row r="85" spans="1:14" ht="15" thickBot="1">
      <c r="B85" s="97" t="s">
        <v>1058</v>
      </c>
      <c r="C85" s="98"/>
      <c r="D85" s="98"/>
      <c r="E85" s="98"/>
      <c r="F85" s="98"/>
      <c r="G85" s="98"/>
      <c r="H85" s="98"/>
      <c r="I85" s="99"/>
      <c r="J85" s="100"/>
      <c r="K85" s="314">
        <v>0.05</v>
      </c>
      <c r="L85" s="856">
        <f>N78*K85</f>
        <v>22</v>
      </c>
      <c r="M85" s="857"/>
      <c r="N85" s="57"/>
    </row>
    <row r="86" spans="1:14" ht="15" thickBot="1">
      <c r="B86" s="819" t="s">
        <v>1037</v>
      </c>
      <c r="C86" s="820"/>
      <c r="D86" s="820"/>
      <c r="E86" s="820"/>
      <c r="F86" s="820"/>
      <c r="G86" s="820"/>
      <c r="H86" s="820"/>
      <c r="I86" s="820"/>
      <c r="J86" s="820"/>
      <c r="K86" s="820"/>
      <c r="L86" s="820"/>
      <c r="M86" s="821"/>
      <c r="N86" s="58">
        <f>L83+L84+L85</f>
        <v>132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35</v>
      </c>
      <c r="N36" s="281">
        <f>K36/M36</f>
        <v>2078.9671428571428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35</v>
      </c>
      <c r="N37" s="281">
        <f>K37/M37</f>
        <v>5724.3462857142858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35</v>
      </c>
      <c r="N38" s="281">
        <f>K38/M38</f>
        <v>3725.6339999999996</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14.590630058885715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11543.538058630313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1246.42</v>
      </c>
      <c r="N48" s="281">
        <f>K48*M48</f>
        <v>99713.600000000006</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50</v>
      </c>
      <c r="N49" s="281">
        <f>K49*M49</f>
        <v>1250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100963.6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729.53150294428576</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113236.6695615746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22647.33391231492</v>
      </c>
      <c r="M83" s="855"/>
      <c r="N83" s="57"/>
    </row>
    <row r="84" spans="1:14">
      <c r="B84" s="95" t="s">
        <v>1057</v>
      </c>
      <c r="C84" s="96"/>
      <c r="D84" s="96"/>
      <c r="E84" s="96"/>
      <c r="F84" s="96"/>
      <c r="G84" s="96"/>
      <c r="H84" s="96"/>
      <c r="I84" s="93"/>
      <c r="J84" s="94"/>
      <c r="K84" s="313">
        <v>0.05</v>
      </c>
      <c r="L84" s="854">
        <f>N78*K84</f>
        <v>5661.83347807873</v>
      </c>
      <c r="M84" s="855"/>
      <c r="N84" s="57"/>
    </row>
    <row r="85" spans="1:14" ht="15" thickBot="1">
      <c r="B85" s="97" t="s">
        <v>1058</v>
      </c>
      <c r="C85" s="98"/>
      <c r="D85" s="98"/>
      <c r="E85" s="98"/>
      <c r="F85" s="98"/>
      <c r="G85" s="98"/>
      <c r="H85" s="98"/>
      <c r="I85" s="99"/>
      <c r="J85" s="100"/>
      <c r="K85" s="314">
        <v>0.05</v>
      </c>
      <c r="L85" s="856">
        <f>N78*K85</f>
        <v>5661.83347807873</v>
      </c>
      <c r="M85" s="857"/>
      <c r="N85" s="57"/>
    </row>
    <row r="86" spans="1:14" ht="15" thickBot="1">
      <c r="B86" s="819" t="s">
        <v>1037</v>
      </c>
      <c r="C86" s="820"/>
      <c r="D86" s="820"/>
      <c r="E86" s="820"/>
      <c r="F86" s="820"/>
      <c r="G86" s="820"/>
      <c r="H86" s="820"/>
      <c r="I86" s="820"/>
      <c r="J86" s="820"/>
      <c r="K86" s="820"/>
      <c r="L86" s="820"/>
      <c r="M86" s="821"/>
      <c r="N86" s="58">
        <f>L83+L84+L85</f>
        <v>33971.00086847238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147207.67043004697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35</v>
      </c>
      <c r="N36" s="281">
        <f>K36/M36</f>
        <v>2078.9671428571428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35</v>
      </c>
      <c r="N37" s="281">
        <f>K37/M37</f>
        <v>5724.3462857142858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35</v>
      </c>
      <c r="N38" s="281">
        <f>K38/M38</f>
        <v>3725.6339999999996</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N75*M41</f>
        <v>14.590630058885715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11543.538058630313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50</v>
      </c>
      <c r="N48" s="281">
        <f>K48*M48</f>
        <v>1250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1250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819" t="s">
        <v>1037</v>
      </c>
      <c r="C75" s="820"/>
      <c r="D75" s="820"/>
      <c r="E75" s="820"/>
      <c r="F75" s="820"/>
      <c r="G75" s="820"/>
      <c r="H75" s="820"/>
      <c r="I75" s="862"/>
      <c r="J75" s="862"/>
      <c r="K75" s="862"/>
      <c r="L75" s="862"/>
      <c r="M75" s="863"/>
      <c r="N75" s="310">
        <f>SUM(N69:N74)</f>
        <v>729.53150294428576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13523.069561574599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2704.6139123149201</v>
      </c>
      <c r="M82" s="855"/>
      <c r="N82" s="57"/>
    </row>
    <row r="83" spans="1:14">
      <c r="B83" s="95" t="s">
        <v>1057</v>
      </c>
      <c r="C83" s="96"/>
      <c r="D83" s="96"/>
      <c r="E83" s="96"/>
      <c r="F83" s="96"/>
      <c r="G83" s="96"/>
      <c r="H83" s="96"/>
      <c r="I83" s="93"/>
      <c r="J83" s="94"/>
      <c r="K83" s="313">
        <v>0.05</v>
      </c>
      <c r="L83" s="854">
        <f>N77*K83</f>
        <v>676.15347807873002</v>
      </c>
      <c r="M83" s="855"/>
      <c r="N83" s="57"/>
    </row>
    <row r="84" spans="1:14" ht="15" thickBot="1">
      <c r="B84" s="97" t="s">
        <v>1058</v>
      </c>
      <c r="C84" s="98"/>
      <c r="D84" s="98"/>
      <c r="E84" s="98"/>
      <c r="F84" s="98"/>
      <c r="G84" s="98"/>
      <c r="H84" s="98"/>
      <c r="I84" s="99"/>
      <c r="J84" s="100"/>
      <c r="K84" s="314">
        <v>0.05</v>
      </c>
      <c r="L84" s="856">
        <f>N77*K84</f>
        <v>676.15347807873002</v>
      </c>
      <c r="M84" s="857"/>
      <c r="N84" s="57"/>
    </row>
    <row r="85" spans="1:14" ht="15" thickBot="1">
      <c r="B85" s="819" t="s">
        <v>1037</v>
      </c>
      <c r="C85" s="820"/>
      <c r="D85" s="820"/>
      <c r="E85" s="820"/>
      <c r="F85" s="820"/>
      <c r="G85" s="820"/>
      <c r="H85" s="820"/>
      <c r="I85" s="820"/>
      <c r="J85" s="820"/>
      <c r="K85" s="820"/>
      <c r="L85" s="820"/>
      <c r="M85" s="821"/>
      <c r="N85" s="58">
        <f>L82+L83+L84</f>
        <v>4056.9208684723803</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17579.990430046979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ht="21"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1246.42</v>
      </c>
      <c r="N48" s="281">
        <f>K48*M48</f>
        <v>1246.42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1246.42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1246.42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249.28400000000002</v>
      </c>
      <c r="M83" s="855"/>
      <c r="N83" s="57"/>
    </row>
    <row r="84" spans="1:14">
      <c r="B84" s="95" t="s">
        <v>1057</v>
      </c>
      <c r="C84" s="96"/>
      <c r="D84" s="96"/>
      <c r="E84" s="96"/>
      <c r="F84" s="96"/>
      <c r="G84" s="96"/>
      <c r="H84" s="96"/>
      <c r="I84" s="93"/>
      <c r="J84" s="94"/>
      <c r="K84" s="313">
        <v>0.05</v>
      </c>
      <c r="L84" s="854">
        <f>N78*K84</f>
        <v>62.321000000000005</v>
      </c>
      <c r="M84" s="855"/>
      <c r="N84" s="57"/>
    </row>
    <row r="85" spans="1:14" ht="15" thickBot="1">
      <c r="B85" s="97" t="s">
        <v>1058</v>
      </c>
      <c r="C85" s="98"/>
      <c r="D85" s="98"/>
      <c r="E85" s="98"/>
      <c r="F85" s="98"/>
      <c r="G85" s="98"/>
      <c r="H85" s="98"/>
      <c r="I85" s="99"/>
      <c r="J85" s="100"/>
      <c r="K85" s="314">
        <v>0.05</v>
      </c>
      <c r="L85" s="856">
        <f>N78*K85</f>
        <v>62.321000000000005</v>
      </c>
      <c r="M85" s="857"/>
      <c r="N85" s="57"/>
    </row>
    <row r="86" spans="1:14" ht="15" thickBot="1">
      <c r="B86" s="819" t="s">
        <v>1037</v>
      </c>
      <c r="C86" s="820"/>
      <c r="D86" s="820"/>
      <c r="E86" s="820"/>
      <c r="F86" s="820"/>
      <c r="G86" s="820"/>
      <c r="H86" s="820"/>
      <c r="I86" s="820"/>
      <c r="J86" s="820"/>
      <c r="K86" s="820"/>
      <c r="L86" s="820"/>
      <c r="M86" s="821"/>
      <c r="N86" s="58">
        <f>L83+L84+L85</f>
        <v>373.92600000000004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1620.346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600</v>
      </c>
      <c r="N36" s="281">
        <f>K36/M36</f>
        <v>121.27308333333332</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600</v>
      </c>
      <c r="N37" s="281">
        <f>K37/M37</f>
        <v>333.92019999999997</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600</v>
      </c>
      <c r="N38" s="281">
        <f>K38/M38</f>
        <v>217.32864999999998</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0.42556004338416664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672.94749337671738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50</v>
      </c>
      <c r="N48" s="281">
        <f>K48*M48</f>
        <v>150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150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819" t="s">
        <v>1037</v>
      </c>
      <c r="C75" s="820"/>
      <c r="D75" s="820"/>
      <c r="E75" s="820"/>
      <c r="F75" s="820"/>
      <c r="G75" s="820"/>
      <c r="H75" s="820"/>
      <c r="I75" s="862"/>
      <c r="J75" s="862"/>
      <c r="K75" s="862"/>
      <c r="L75" s="862"/>
      <c r="M75" s="863"/>
      <c r="N75" s="310">
        <f>SUM(N69:N74)</f>
        <v>42.556004338416663</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865.50349771513402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173.10069954302682</v>
      </c>
      <c r="M82" s="855"/>
      <c r="N82" s="57"/>
    </row>
    <row r="83" spans="1:14">
      <c r="B83" s="95" t="s">
        <v>1057</v>
      </c>
      <c r="C83" s="96"/>
      <c r="D83" s="96"/>
      <c r="E83" s="96"/>
      <c r="F83" s="96"/>
      <c r="G83" s="96"/>
      <c r="H83" s="96"/>
      <c r="I83" s="93"/>
      <c r="J83" s="94"/>
      <c r="K83" s="313">
        <v>0.05</v>
      </c>
      <c r="L83" s="854">
        <f>N77*K83</f>
        <v>43.275174885756705</v>
      </c>
      <c r="M83" s="855"/>
      <c r="N83" s="57"/>
    </row>
    <row r="84" spans="1:14" ht="15" thickBot="1">
      <c r="B84" s="97" t="s">
        <v>1058</v>
      </c>
      <c r="C84" s="98"/>
      <c r="D84" s="98"/>
      <c r="E84" s="98"/>
      <c r="F84" s="98"/>
      <c r="G84" s="98"/>
      <c r="H84" s="98"/>
      <c r="I84" s="99"/>
      <c r="J84" s="100"/>
      <c r="K84" s="314">
        <v>0.05</v>
      </c>
      <c r="L84" s="856">
        <f>N77*K84</f>
        <v>43.275174885756705</v>
      </c>
      <c r="M84" s="857"/>
      <c r="N84" s="57"/>
    </row>
    <row r="85" spans="1:14" ht="15" thickBot="1">
      <c r="B85" s="819" t="s">
        <v>1037</v>
      </c>
      <c r="C85" s="820"/>
      <c r="D85" s="820"/>
      <c r="E85" s="820"/>
      <c r="F85" s="820"/>
      <c r="G85" s="820"/>
      <c r="H85" s="820"/>
      <c r="I85" s="820"/>
      <c r="J85" s="820"/>
      <c r="K85" s="820"/>
      <c r="L85" s="820"/>
      <c r="M85" s="821"/>
      <c r="N85" s="58">
        <f>L82+L83+L84</f>
        <v>259.65104931454022</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1125.1545470296742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N75*M41</f>
        <v>11.348267823577778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8978.307378934689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50</v>
      </c>
      <c r="N48" s="281">
        <f>K48*M48</f>
        <v>1250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24818.489999999998</v>
      </c>
      <c r="N49" s="281">
        <f>K49*M49</f>
        <v>31023.112499999996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32273.112499999996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6">
        <f>VLOOKUP(A58,TRANSPORTE!A5:D117,4,FALSE)</f>
        <v>1232.03</v>
      </c>
      <c r="M58" s="907"/>
      <c r="N58" s="296">
        <f>K58*L58</f>
        <v>1540.0374999999999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1540.0374999999999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819" t="s">
        <v>1037</v>
      </c>
      <c r="C75" s="820"/>
      <c r="D75" s="820"/>
      <c r="E75" s="820"/>
      <c r="F75" s="820"/>
      <c r="G75" s="820"/>
      <c r="H75" s="820"/>
      <c r="I75" s="862"/>
      <c r="J75" s="862"/>
      <c r="K75" s="862"/>
      <c r="L75" s="862"/>
      <c r="M75" s="863"/>
      <c r="N75" s="310">
        <f>SUM(N69:N74)</f>
        <v>567.4133911788889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43358.870770113572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8671.7741540227144</v>
      </c>
      <c r="M82" s="855"/>
      <c r="N82" s="57"/>
    </row>
    <row r="83" spans="1:14">
      <c r="B83" s="95" t="s">
        <v>1057</v>
      </c>
      <c r="C83" s="96"/>
      <c r="D83" s="96"/>
      <c r="E83" s="96"/>
      <c r="F83" s="96"/>
      <c r="G83" s="96"/>
      <c r="H83" s="96"/>
      <c r="I83" s="93"/>
      <c r="J83" s="94"/>
      <c r="K83" s="313">
        <v>0.05</v>
      </c>
      <c r="L83" s="854">
        <f>N77*K83</f>
        <v>2167.9435385056786</v>
      </c>
      <c r="M83" s="855"/>
      <c r="N83" s="57"/>
    </row>
    <row r="84" spans="1:14" ht="15" thickBot="1">
      <c r="B84" s="97" t="s">
        <v>1058</v>
      </c>
      <c r="C84" s="98"/>
      <c r="D84" s="98"/>
      <c r="E84" s="98"/>
      <c r="F84" s="98"/>
      <c r="G84" s="98"/>
      <c r="H84" s="98"/>
      <c r="I84" s="99"/>
      <c r="J84" s="100"/>
      <c r="K84" s="314">
        <v>0.05</v>
      </c>
      <c r="L84" s="856">
        <f>N77*K84</f>
        <v>2167.9435385056786</v>
      </c>
      <c r="M84" s="857"/>
      <c r="N84" s="57"/>
    </row>
    <row r="85" spans="1:14" ht="15" thickBot="1">
      <c r="B85" s="819" t="s">
        <v>1037</v>
      </c>
      <c r="C85" s="820"/>
      <c r="D85" s="820"/>
      <c r="E85" s="820"/>
      <c r="F85" s="820"/>
      <c r="G85" s="820"/>
      <c r="H85" s="820"/>
      <c r="I85" s="820"/>
      <c r="J85" s="820"/>
      <c r="K85" s="820"/>
      <c r="L85" s="820"/>
      <c r="M85" s="821"/>
      <c r="N85" s="58">
        <f>L82+L83+L84</f>
        <v>13007.661231034072</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56366.532001147643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29.25"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3698.71</v>
      </c>
      <c r="N48" s="281">
        <f>K48*M48</f>
        <v>3698.71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3698.71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3698.71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739.74200000000008</v>
      </c>
      <c r="M83" s="855"/>
      <c r="N83" s="57"/>
    </row>
    <row r="84" spans="1:14">
      <c r="B84" s="95" t="s">
        <v>1057</v>
      </c>
      <c r="C84" s="96"/>
      <c r="D84" s="96"/>
      <c r="E84" s="96"/>
      <c r="F84" s="96"/>
      <c r="G84" s="96"/>
      <c r="H84" s="96"/>
      <c r="I84" s="93"/>
      <c r="J84" s="94"/>
      <c r="K84" s="313">
        <v>0.05</v>
      </c>
      <c r="L84" s="854">
        <f>N78*K84</f>
        <v>184.93550000000002</v>
      </c>
      <c r="M84" s="855"/>
      <c r="N84" s="57"/>
    </row>
    <row r="85" spans="1:14" ht="15" thickBot="1">
      <c r="B85" s="97" t="s">
        <v>1058</v>
      </c>
      <c r="C85" s="98"/>
      <c r="D85" s="98"/>
      <c r="E85" s="98"/>
      <c r="F85" s="98"/>
      <c r="G85" s="98"/>
      <c r="H85" s="98"/>
      <c r="I85" s="99"/>
      <c r="J85" s="100"/>
      <c r="K85" s="314">
        <v>0.05</v>
      </c>
      <c r="L85" s="856">
        <f>N78*K85</f>
        <v>184.93550000000002</v>
      </c>
      <c r="M85" s="857"/>
      <c r="N85" s="57"/>
    </row>
    <row r="86" spans="1:14" ht="15" thickBot="1">
      <c r="B86" s="819" t="s">
        <v>1037</v>
      </c>
      <c r="C86" s="820"/>
      <c r="D86" s="820"/>
      <c r="E86" s="820"/>
      <c r="F86" s="820"/>
      <c r="G86" s="820"/>
      <c r="H86" s="820"/>
      <c r="I86" s="820"/>
      <c r="J86" s="820"/>
      <c r="K86" s="820"/>
      <c r="L86" s="820"/>
      <c r="M86" s="821"/>
      <c r="N86" s="58">
        <f>L83+L84+L85</f>
        <v>1109.6130000000001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4808.3230000000003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3611.8100000000004</v>
      </c>
      <c r="N48" s="281">
        <f>K48*M48</f>
        <v>3611.8100000000004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3611.8100000000004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3611.8100000000004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722.36200000000008</v>
      </c>
      <c r="M83" s="855"/>
      <c r="N83" s="57"/>
    </row>
    <row r="84" spans="1:14">
      <c r="B84" s="95" t="s">
        <v>1057</v>
      </c>
      <c r="C84" s="96"/>
      <c r="D84" s="96"/>
      <c r="E84" s="96"/>
      <c r="F84" s="96"/>
      <c r="G84" s="96"/>
      <c r="H84" s="96"/>
      <c r="I84" s="93"/>
      <c r="J84" s="94"/>
      <c r="K84" s="313">
        <v>0.05</v>
      </c>
      <c r="L84" s="854">
        <f>N78*K84</f>
        <v>180.59050000000002</v>
      </c>
      <c r="M84" s="855"/>
      <c r="N84" s="57"/>
    </row>
    <row r="85" spans="1:14" ht="15" thickBot="1">
      <c r="B85" s="97" t="s">
        <v>1058</v>
      </c>
      <c r="C85" s="98"/>
      <c r="D85" s="98"/>
      <c r="E85" s="98"/>
      <c r="F85" s="98"/>
      <c r="G85" s="98"/>
      <c r="H85" s="98"/>
      <c r="I85" s="99"/>
      <c r="J85" s="100"/>
      <c r="K85" s="314">
        <v>0.05</v>
      </c>
      <c r="L85" s="856">
        <f>N78*K85</f>
        <v>180.59050000000002</v>
      </c>
      <c r="M85" s="857"/>
      <c r="N85" s="57"/>
    </row>
    <row r="86" spans="1:14" ht="15" thickBot="1">
      <c r="B86" s="819" t="s">
        <v>1037</v>
      </c>
      <c r="C86" s="820"/>
      <c r="D86" s="820"/>
      <c r="E86" s="820"/>
      <c r="F86" s="820"/>
      <c r="G86" s="820"/>
      <c r="H86" s="820"/>
      <c r="I86" s="820"/>
      <c r="J86" s="820"/>
      <c r="K86" s="820"/>
      <c r="L86" s="820"/>
      <c r="M86" s="821"/>
      <c r="N86" s="58">
        <f>L83+L84+L85</f>
        <v>1083.5430000000001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4695.353000000001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ht="18.7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50</v>
      </c>
      <c r="N48" s="281">
        <f>K48*M48</f>
        <v>50</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3611.8100000000004</v>
      </c>
      <c r="N49" s="281">
        <f>K49*M49</f>
        <v>1300.2516000000001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1350.2516000000001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8" t="s">
        <v>1047</v>
      </c>
      <c r="C68" s="859"/>
      <c r="D68" s="859"/>
      <c r="E68" s="859"/>
      <c r="F68" s="859"/>
      <c r="G68" s="859"/>
      <c r="H68" s="859"/>
      <c r="I68" s="79" t="s">
        <v>1048</v>
      </c>
      <c r="J68" s="81" t="s">
        <v>1494</v>
      </c>
      <c r="K68" s="80" t="s">
        <v>1050</v>
      </c>
      <c r="L68" s="860" t="s">
        <v>1034</v>
      </c>
      <c r="M68" s="861"/>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5"/>
      <c r="C74" s="896"/>
      <c r="D74" s="896"/>
      <c r="E74" s="896"/>
      <c r="F74" s="896"/>
      <c r="G74" s="896"/>
      <c r="H74" s="896"/>
      <c r="I74" s="132"/>
      <c r="J74" s="132"/>
      <c r="K74" s="132"/>
      <c r="L74" s="909"/>
      <c r="M74" s="909"/>
      <c r="N74" s="51"/>
    </row>
    <row r="75" spans="2:15" ht="15" thickBot="1">
      <c r="B75" s="819" t="s">
        <v>1037</v>
      </c>
      <c r="C75" s="820"/>
      <c r="D75" s="820"/>
      <c r="E75" s="820"/>
      <c r="F75" s="820"/>
      <c r="G75" s="820"/>
      <c r="H75" s="820"/>
      <c r="I75" s="862"/>
      <c r="J75" s="862"/>
      <c r="K75" s="862"/>
      <c r="L75" s="862"/>
      <c r="M75" s="863"/>
      <c r="N75" s="310"/>
    </row>
    <row r="76" spans="2:15" ht="15" thickBot="1">
      <c r="B76" s="39"/>
      <c r="C76" s="40"/>
      <c r="D76" s="40"/>
      <c r="E76" s="40"/>
      <c r="F76" s="40"/>
      <c r="G76" s="40"/>
      <c r="H76" s="40"/>
      <c r="I76" s="40"/>
      <c r="J76" s="40"/>
      <c r="K76" s="40"/>
      <c r="L76" s="40"/>
      <c r="M76" s="40"/>
      <c r="N76" s="41"/>
    </row>
    <row r="77" spans="2:15" ht="15" thickBot="1">
      <c r="B77" s="819" t="s">
        <v>1051</v>
      </c>
      <c r="C77" s="820"/>
      <c r="D77" s="820"/>
      <c r="E77" s="820"/>
      <c r="F77" s="820"/>
      <c r="G77" s="820"/>
      <c r="H77" s="820"/>
      <c r="I77" s="820"/>
      <c r="J77" s="820"/>
      <c r="K77" s="820"/>
      <c r="L77" s="820"/>
      <c r="M77" s="821"/>
      <c r="N77" s="105">
        <f>N43+N53+N64+N75</f>
        <v>1350.2516000000001</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270.05032</v>
      </c>
      <c r="M82" s="855"/>
      <c r="N82" s="57"/>
    </row>
    <row r="83" spans="1:14">
      <c r="B83" s="95" t="s">
        <v>1057</v>
      </c>
      <c r="C83" s="96"/>
      <c r="D83" s="96"/>
      <c r="E83" s="96"/>
      <c r="F83" s="96"/>
      <c r="G83" s="96"/>
      <c r="H83" s="96"/>
      <c r="I83" s="93"/>
      <c r="J83" s="94"/>
      <c r="K83" s="313">
        <v>0.05</v>
      </c>
      <c r="L83" s="854">
        <f>N77*K83</f>
        <v>67.51258</v>
      </c>
      <c r="M83" s="855"/>
      <c r="N83" s="57"/>
    </row>
    <row r="84" spans="1:14" ht="15" thickBot="1">
      <c r="B84" s="97" t="s">
        <v>1058</v>
      </c>
      <c r="C84" s="98"/>
      <c r="D84" s="98"/>
      <c r="E84" s="98"/>
      <c r="F84" s="98"/>
      <c r="G84" s="98"/>
      <c r="H84" s="98"/>
      <c r="I84" s="99"/>
      <c r="J84" s="100"/>
      <c r="K84" s="314">
        <v>0.05</v>
      </c>
      <c r="L84" s="856">
        <f>N77*K84</f>
        <v>67.51258</v>
      </c>
      <c r="M84" s="857"/>
      <c r="N84" s="57"/>
    </row>
    <row r="85" spans="1:14" ht="15" thickBot="1">
      <c r="B85" s="819" t="s">
        <v>1037</v>
      </c>
      <c r="C85" s="820"/>
      <c r="D85" s="820"/>
      <c r="E85" s="820"/>
      <c r="F85" s="820"/>
      <c r="G85" s="820"/>
      <c r="H85" s="820"/>
      <c r="I85" s="820"/>
      <c r="J85" s="820"/>
      <c r="K85" s="820"/>
      <c r="L85" s="820"/>
      <c r="M85" s="821"/>
      <c r="N85" s="58">
        <f>L82+L83+L84</f>
        <v>405.07548000000003</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1755.32708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24818.489999999998</v>
      </c>
      <c r="N48" s="281">
        <f>K48*M48</f>
        <v>31023.112499999996</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50</v>
      </c>
      <c r="N49" s="281">
        <f>K49*M49</f>
        <v>1250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32273.112499999996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6">
        <f>VLOOKUP(A59,TRANSPORTE!A5:D123,4,FALSE)</f>
        <v>1232.03</v>
      </c>
      <c r="M59" s="907"/>
      <c r="N59" s="296">
        <f>K59*L59</f>
        <v>1540.0374999999999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43353.196636201785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8670.6393272403566</v>
      </c>
      <c r="M83" s="855"/>
      <c r="N83" s="57"/>
    </row>
    <row r="84" spans="1:14">
      <c r="B84" s="95" t="s">
        <v>1057</v>
      </c>
      <c r="C84" s="96"/>
      <c r="D84" s="96"/>
      <c r="E84" s="96"/>
      <c r="F84" s="96"/>
      <c r="G84" s="96"/>
      <c r="H84" s="96"/>
      <c r="I84" s="93"/>
      <c r="J84" s="94"/>
      <c r="K84" s="313">
        <v>0.05</v>
      </c>
      <c r="L84" s="854">
        <f>N78*K84</f>
        <v>2167.6598318100891</v>
      </c>
      <c r="M84" s="855"/>
      <c r="N84" s="57"/>
    </row>
    <row r="85" spans="1:14" ht="15" thickBot="1">
      <c r="B85" s="97" t="s">
        <v>1058</v>
      </c>
      <c r="C85" s="98"/>
      <c r="D85" s="98"/>
      <c r="E85" s="98"/>
      <c r="F85" s="98"/>
      <c r="G85" s="98"/>
      <c r="H85" s="98"/>
      <c r="I85" s="99"/>
      <c r="J85" s="100"/>
      <c r="K85" s="314">
        <v>0.05</v>
      </c>
      <c r="L85" s="856">
        <f>N78*K85</f>
        <v>2167.6598318100891</v>
      </c>
      <c r="M85" s="857"/>
      <c r="N85" s="57"/>
    </row>
    <row r="86" spans="1:14" ht="15" thickBot="1">
      <c r="B86" s="819" t="s">
        <v>1037</v>
      </c>
      <c r="C86" s="820"/>
      <c r="D86" s="820"/>
      <c r="E86" s="820"/>
      <c r="F86" s="820"/>
      <c r="G86" s="820"/>
      <c r="H86" s="820"/>
      <c r="I86" s="820"/>
      <c r="J86" s="820"/>
      <c r="K86" s="820"/>
      <c r="L86" s="820"/>
      <c r="M86" s="821"/>
      <c r="N86" s="58">
        <f>L83+L84+L85</f>
        <v>13005.958990860536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56359.155627062319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42647.590000000004</v>
      </c>
      <c r="N48" s="281">
        <f>K48*M48</f>
        <v>55441.867000000006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56641.867000000006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67783.552636201799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13556.710527240361</v>
      </c>
      <c r="M83" s="855"/>
      <c r="N83" s="57"/>
    </row>
    <row r="84" spans="1:14">
      <c r="B84" s="95" t="s">
        <v>1057</v>
      </c>
      <c r="C84" s="96"/>
      <c r="D84" s="96"/>
      <c r="E84" s="96"/>
      <c r="F84" s="96"/>
      <c r="G84" s="96"/>
      <c r="H84" s="96"/>
      <c r="I84" s="93"/>
      <c r="J84" s="94"/>
      <c r="K84" s="313">
        <v>0.05</v>
      </c>
      <c r="L84" s="854">
        <f>N78*K84</f>
        <v>3389.1776318100901</v>
      </c>
      <c r="M84" s="855"/>
      <c r="N84" s="57"/>
    </row>
    <row r="85" spans="1:14" ht="15" thickBot="1">
      <c r="B85" s="97" t="s">
        <v>1058</v>
      </c>
      <c r="C85" s="98"/>
      <c r="D85" s="98"/>
      <c r="E85" s="98"/>
      <c r="F85" s="98"/>
      <c r="G85" s="98"/>
      <c r="H85" s="98"/>
      <c r="I85" s="99"/>
      <c r="J85" s="100"/>
      <c r="K85" s="314">
        <v>0.05</v>
      </c>
      <c r="L85" s="856">
        <f>N78*K85</f>
        <v>3389.1776318100901</v>
      </c>
      <c r="M85" s="857"/>
      <c r="N85" s="57"/>
    </row>
    <row r="86" spans="1:14" ht="15" thickBot="1">
      <c r="B86" s="819" t="s">
        <v>1037</v>
      </c>
      <c r="C86" s="820"/>
      <c r="D86" s="820"/>
      <c r="E86" s="820"/>
      <c r="F86" s="820"/>
      <c r="G86" s="820"/>
      <c r="H86" s="820"/>
      <c r="I86" s="820"/>
      <c r="J86" s="820"/>
      <c r="K86" s="820"/>
      <c r="L86" s="820"/>
      <c r="M86" s="821"/>
      <c r="N86" s="58">
        <f>L83+L84+L85</f>
        <v>20335.065790860539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88118.618427062334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36439.490000000005</v>
      </c>
      <c r="N48" s="281">
        <f>K48*M48</f>
        <v>47371.337000000007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48571.337000000007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59713.0226362018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11942.604527240361</v>
      </c>
      <c r="M83" s="855"/>
      <c r="N83" s="57"/>
    </row>
    <row r="84" spans="1:14">
      <c r="B84" s="95" t="s">
        <v>1057</v>
      </c>
      <c r="C84" s="96"/>
      <c r="D84" s="96"/>
      <c r="E84" s="96"/>
      <c r="F84" s="96"/>
      <c r="G84" s="96"/>
      <c r="H84" s="96"/>
      <c r="I84" s="93"/>
      <c r="J84" s="94"/>
      <c r="K84" s="313">
        <v>0.05</v>
      </c>
      <c r="L84" s="854">
        <f>N78*K84</f>
        <v>2985.6511318100902</v>
      </c>
      <c r="M84" s="855"/>
      <c r="N84" s="57"/>
    </row>
    <row r="85" spans="1:14" ht="15" thickBot="1">
      <c r="B85" s="97" t="s">
        <v>1058</v>
      </c>
      <c r="C85" s="98"/>
      <c r="D85" s="98"/>
      <c r="E85" s="98"/>
      <c r="F85" s="98"/>
      <c r="G85" s="98"/>
      <c r="H85" s="98"/>
      <c r="I85" s="99"/>
      <c r="J85" s="100"/>
      <c r="K85" s="314">
        <v>0.05</v>
      </c>
      <c r="L85" s="856">
        <f>N78*K85</f>
        <v>2985.6511318100902</v>
      </c>
      <c r="M85" s="857"/>
      <c r="N85" s="57"/>
    </row>
    <row r="86" spans="1:14" ht="15" thickBot="1">
      <c r="B86" s="819" t="s">
        <v>1037</v>
      </c>
      <c r="C86" s="820"/>
      <c r="D86" s="820"/>
      <c r="E86" s="820"/>
      <c r="F86" s="820"/>
      <c r="G86" s="820"/>
      <c r="H86" s="820"/>
      <c r="I86" s="820"/>
      <c r="J86" s="820"/>
      <c r="K86" s="820"/>
      <c r="L86" s="820"/>
      <c r="M86" s="821"/>
      <c r="N86" s="58">
        <f>L83+L84+L85</f>
        <v>17913.906790860539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77626.929427062336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36394.15</v>
      </c>
      <c r="N48" s="281">
        <f>K48*M48</f>
        <v>47312.395000000004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48512.395000000004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59654.080636201797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11930.816127240359</v>
      </c>
      <c r="M83" s="855"/>
      <c r="N83" s="57"/>
    </row>
    <row r="84" spans="1:14">
      <c r="B84" s="95" t="s">
        <v>1057</v>
      </c>
      <c r="C84" s="96"/>
      <c r="D84" s="96"/>
      <c r="E84" s="96"/>
      <c r="F84" s="96"/>
      <c r="G84" s="96"/>
      <c r="H84" s="96"/>
      <c r="I84" s="93"/>
      <c r="J84" s="94"/>
      <c r="K84" s="313">
        <v>0.05</v>
      </c>
      <c r="L84" s="854">
        <f>N78*K84</f>
        <v>2982.7040318100899</v>
      </c>
      <c r="M84" s="855"/>
      <c r="N84" s="57"/>
    </row>
    <row r="85" spans="1:14" ht="15" thickBot="1">
      <c r="B85" s="97" t="s">
        <v>1058</v>
      </c>
      <c r="C85" s="98"/>
      <c r="D85" s="98"/>
      <c r="E85" s="98"/>
      <c r="F85" s="98"/>
      <c r="G85" s="98"/>
      <c r="H85" s="98"/>
      <c r="I85" s="99"/>
      <c r="J85" s="100"/>
      <c r="K85" s="314">
        <v>0.05</v>
      </c>
      <c r="L85" s="856">
        <f>N78*K85</f>
        <v>2982.7040318100899</v>
      </c>
      <c r="M85" s="857"/>
      <c r="N85" s="57"/>
    </row>
    <row r="86" spans="1:14" ht="15" thickBot="1">
      <c r="B86" s="819" t="s">
        <v>1037</v>
      </c>
      <c r="C86" s="820"/>
      <c r="D86" s="820"/>
      <c r="E86" s="820"/>
      <c r="F86" s="820"/>
      <c r="G86" s="820"/>
      <c r="H86" s="820"/>
      <c r="I86" s="820"/>
      <c r="J86" s="820"/>
      <c r="K86" s="820"/>
      <c r="L86" s="820"/>
      <c r="M86" s="821"/>
      <c r="N86" s="58">
        <f>L83+L84+L85</f>
        <v>17896.224190860539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77550.30482706234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280">
        <v>2.5</v>
      </c>
      <c r="N36" s="281">
        <f>K36/M36</f>
        <v>9784.3599999999988</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412"/>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10550.368078091498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42647.590000000004</v>
      </c>
      <c r="N48" s="281">
        <f>K48*M48</f>
        <v>55441.867000000006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56641.867000000006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15320.161561829998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84114.035639921494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16822.807127984299</v>
      </c>
      <c r="M83" s="855"/>
      <c r="N83" s="57"/>
    </row>
    <row r="84" spans="1:14">
      <c r="B84" s="95" t="s">
        <v>1057</v>
      </c>
      <c r="C84" s="96"/>
      <c r="D84" s="96"/>
      <c r="E84" s="96"/>
      <c r="F84" s="96"/>
      <c r="G84" s="96"/>
      <c r="H84" s="96"/>
      <c r="I84" s="93"/>
      <c r="J84" s="94"/>
      <c r="K84" s="313">
        <v>0.05</v>
      </c>
      <c r="L84" s="854">
        <f>N78*K84</f>
        <v>4205.7017819960747</v>
      </c>
      <c r="M84" s="855"/>
      <c r="N84" s="57"/>
    </row>
    <row r="85" spans="1:14" ht="15" thickBot="1">
      <c r="B85" s="97" t="s">
        <v>1058</v>
      </c>
      <c r="C85" s="98"/>
      <c r="D85" s="98"/>
      <c r="E85" s="98"/>
      <c r="F85" s="98"/>
      <c r="G85" s="98"/>
      <c r="H85" s="98"/>
      <c r="I85" s="99"/>
      <c r="J85" s="100"/>
      <c r="K85" s="314">
        <v>0.05</v>
      </c>
      <c r="L85" s="856">
        <f>N78*K85</f>
        <v>4205.7017819960747</v>
      </c>
      <c r="M85" s="857"/>
      <c r="N85" s="57"/>
    </row>
    <row r="86" spans="1:14" ht="15" thickBot="1">
      <c r="B86" s="819" t="s">
        <v>1037</v>
      </c>
      <c r="C86" s="820"/>
      <c r="D86" s="820"/>
      <c r="E86" s="820"/>
      <c r="F86" s="820"/>
      <c r="G86" s="820"/>
      <c r="H86" s="820"/>
      <c r="I86" s="820"/>
      <c r="J86" s="820"/>
      <c r="K86" s="820"/>
      <c r="L86" s="820"/>
      <c r="M86" s="821"/>
      <c r="N86" s="58">
        <f>L83+L84+L85</f>
        <v>25234.210691976448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109348.24633189794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280">
        <v>2.5</v>
      </c>
      <c r="N36" s="281">
        <f>K36/M36</f>
        <v>9784.3599999999988</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10550.368078091498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36439.490000000005</v>
      </c>
      <c r="N48" s="281">
        <f>K48*M48</f>
        <v>47371.337000000007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48571.337000000007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15320.161561829998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76043.505639921495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15208.701127984299</v>
      </c>
      <c r="M83" s="855"/>
      <c r="N83" s="57"/>
    </row>
    <row r="84" spans="1:14">
      <c r="B84" s="95" t="s">
        <v>1057</v>
      </c>
      <c r="C84" s="96"/>
      <c r="D84" s="96"/>
      <c r="E84" s="96"/>
      <c r="F84" s="96"/>
      <c r="G84" s="96"/>
      <c r="H84" s="96"/>
      <c r="I84" s="93"/>
      <c r="J84" s="94"/>
      <c r="K84" s="313">
        <v>0.05</v>
      </c>
      <c r="L84" s="854">
        <f>N78*K84</f>
        <v>3802.1752819960748</v>
      </c>
      <c r="M84" s="855"/>
      <c r="N84" s="57"/>
    </row>
    <row r="85" spans="1:14" ht="15" thickBot="1">
      <c r="B85" s="97" t="s">
        <v>1058</v>
      </c>
      <c r="C85" s="98"/>
      <c r="D85" s="98"/>
      <c r="E85" s="98"/>
      <c r="F85" s="98"/>
      <c r="G85" s="98"/>
      <c r="H85" s="98"/>
      <c r="I85" s="99"/>
      <c r="J85" s="100"/>
      <c r="K85" s="314">
        <v>0.05</v>
      </c>
      <c r="L85" s="856">
        <f>N78*K85</f>
        <v>3802.1752819960748</v>
      </c>
      <c r="M85" s="857"/>
      <c r="N85" s="57"/>
    </row>
    <row r="86" spans="1:14" ht="15" thickBot="1">
      <c r="B86" s="819" t="s">
        <v>1037</v>
      </c>
      <c r="C86" s="820"/>
      <c r="D86" s="820"/>
      <c r="E86" s="820"/>
      <c r="F86" s="820"/>
      <c r="G86" s="820"/>
      <c r="H86" s="820"/>
      <c r="I86" s="820"/>
      <c r="J86" s="820"/>
      <c r="K86" s="820"/>
      <c r="L86" s="820"/>
      <c r="M86" s="821"/>
      <c r="N86" s="58">
        <f>L83+L84+L85</f>
        <v>22813.051691976449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98856.557331897944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280">
        <v>2.5</v>
      </c>
      <c r="N36" s="281">
        <f>K36/M36</f>
        <v>9784.3599999999988</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10550.368078091498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36394.15</v>
      </c>
      <c r="N48" s="281">
        <f>K48*M48</f>
        <v>47312.395000000004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48512.395000000004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15320.161561829998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75984.563639921515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15196.912727984303</v>
      </c>
      <c r="M83" s="855"/>
      <c r="N83" s="57"/>
    </row>
    <row r="84" spans="1:14">
      <c r="B84" s="95" t="s">
        <v>1057</v>
      </c>
      <c r="C84" s="96"/>
      <c r="D84" s="96"/>
      <c r="E84" s="96"/>
      <c r="F84" s="96"/>
      <c r="G84" s="96"/>
      <c r="H84" s="96"/>
      <c r="I84" s="93"/>
      <c r="J84" s="94"/>
      <c r="K84" s="313">
        <v>0.05</v>
      </c>
      <c r="L84" s="854">
        <f>N78*K84</f>
        <v>3799.2281819960758</v>
      </c>
      <c r="M84" s="855"/>
      <c r="N84" s="57"/>
    </row>
    <row r="85" spans="1:14" ht="15" thickBot="1">
      <c r="B85" s="97" t="s">
        <v>1058</v>
      </c>
      <c r="C85" s="98"/>
      <c r="D85" s="98"/>
      <c r="E85" s="98"/>
      <c r="F85" s="98"/>
      <c r="G85" s="98"/>
      <c r="H85" s="98"/>
      <c r="I85" s="99"/>
      <c r="J85" s="100"/>
      <c r="K85" s="314">
        <v>0.05</v>
      </c>
      <c r="L85" s="856">
        <f>N78*K85</f>
        <v>3799.2281819960758</v>
      </c>
      <c r="M85" s="857"/>
      <c r="N85" s="57"/>
    </row>
    <row r="86" spans="1:14" ht="15" thickBot="1">
      <c r="B86" s="819" t="s">
        <v>1037</v>
      </c>
      <c r="C86" s="820"/>
      <c r="D86" s="820"/>
      <c r="E86" s="820"/>
      <c r="F86" s="820"/>
      <c r="G86" s="820"/>
      <c r="H86" s="820"/>
      <c r="I86" s="820"/>
      <c r="J86" s="820"/>
      <c r="K86" s="820"/>
      <c r="L86" s="820"/>
      <c r="M86" s="821"/>
      <c r="N86" s="58">
        <f>L83+L84+L85</f>
        <v>22795.369091976456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98779.932731897978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42392.65</v>
      </c>
      <c r="N48" s="281">
        <f>K48*M48</f>
        <v>55110.445000000007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56310.445000000007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67452.130636201808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13490.426127240362</v>
      </c>
      <c r="M83" s="855"/>
      <c r="N83" s="57"/>
    </row>
    <row r="84" spans="1:14">
      <c r="B84" s="95" t="s">
        <v>1057</v>
      </c>
      <c r="C84" s="96"/>
      <c r="D84" s="96"/>
      <c r="E84" s="96"/>
      <c r="F84" s="96"/>
      <c r="G84" s="96"/>
      <c r="H84" s="96"/>
      <c r="I84" s="93"/>
      <c r="J84" s="94"/>
      <c r="K84" s="313">
        <v>0.05</v>
      </c>
      <c r="L84" s="854">
        <f>N78*K84</f>
        <v>3372.6065318100905</v>
      </c>
      <c r="M84" s="855"/>
      <c r="N84" s="57"/>
    </row>
    <row r="85" spans="1:14" ht="15" thickBot="1">
      <c r="B85" s="97" t="s">
        <v>1058</v>
      </c>
      <c r="C85" s="98"/>
      <c r="D85" s="98"/>
      <c r="E85" s="98"/>
      <c r="F85" s="98"/>
      <c r="G85" s="98"/>
      <c r="H85" s="98"/>
      <c r="I85" s="99"/>
      <c r="J85" s="100"/>
      <c r="K85" s="314">
        <v>0.05</v>
      </c>
      <c r="L85" s="856">
        <f>N78*K85</f>
        <v>3372.6065318100905</v>
      </c>
      <c r="M85" s="857"/>
      <c r="N85" s="57"/>
    </row>
    <row r="86" spans="1:14" ht="15" thickBot="1">
      <c r="B86" s="819" t="s">
        <v>1037</v>
      </c>
      <c r="C86" s="820"/>
      <c r="D86" s="820"/>
      <c r="E86" s="820"/>
      <c r="F86" s="820"/>
      <c r="G86" s="820"/>
      <c r="H86" s="820"/>
      <c r="I86" s="820"/>
      <c r="J86" s="820"/>
      <c r="K86" s="820"/>
      <c r="L86" s="820"/>
      <c r="M86" s="821"/>
      <c r="N86" s="58">
        <f>L83+L84+L85</f>
        <v>20235.639190860544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87687.769827062351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56545.745000000003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67687.430636201796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13537.48612724036</v>
      </c>
      <c r="M83" s="855"/>
      <c r="N83" s="57"/>
    </row>
    <row r="84" spans="1:14">
      <c r="B84" s="95" t="s">
        <v>1057</v>
      </c>
      <c r="C84" s="96"/>
      <c r="D84" s="96"/>
      <c r="E84" s="96"/>
      <c r="F84" s="96"/>
      <c r="G84" s="96"/>
      <c r="H84" s="96"/>
      <c r="I84" s="93"/>
      <c r="J84" s="94"/>
      <c r="K84" s="313">
        <v>0.05</v>
      </c>
      <c r="L84" s="854">
        <f>N78*K84</f>
        <v>3384.3715318100899</v>
      </c>
      <c r="M84" s="855"/>
      <c r="N84" s="57"/>
    </row>
    <row r="85" spans="1:14" ht="15" thickBot="1">
      <c r="B85" s="97" t="s">
        <v>1058</v>
      </c>
      <c r="C85" s="98"/>
      <c r="D85" s="98"/>
      <c r="E85" s="98"/>
      <c r="F85" s="98"/>
      <c r="G85" s="98"/>
      <c r="H85" s="98"/>
      <c r="I85" s="99"/>
      <c r="J85" s="100"/>
      <c r="K85" s="314">
        <v>0.05</v>
      </c>
      <c r="L85" s="856">
        <f>N78*K85</f>
        <v>3384.3715318100899</v>
      </c>
      <c r="M85" s="857"/>
      <c r="N85" s="57"/>
    </row>
    <row r="86" spans="1:14" ht="15" thickBot="1">
      <c r="B86" s="819" t="s">
        <v>1037</v>
      </c>
      <c r="C86" s="820"/>
      <c r="D86" s="820"/>
      <c r="E86" s="820"/>
      <c r="F86" s="820"/>
      <c r="G86" s="820"/>
      <c r="H86" s="820"/>
      <c r="I86" s="820"/>
      <c r="J86" s="820"/>
      <c r="K86" s="820"/>
      <c r="L86" s="820"/>
      <c r="M86" s="821"/>
      <c r="N86" s="58">
        <f>L83+L84+L85</f>
        <v>20306.22919086054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87993.659827062336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200352.12</v>
      </c>
      <c r="L37" s="279"/>
      <c r="M37" s="280">
        <v>45</v>
      </c>
      <c r="N37" s="281">
        <f>K37/M37</f>
        <v>4452.2693333333336</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8972.6332450229002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55839.91</v>
      </c>
      <c r="N48" s="281">
        <f>K48*M48</f>
        <v>72591.883000000002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73791.883000000002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84933.568636201788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16986.71372724036</v>
      </c>
      <c r="M83" s="855"/>
      <c r="N83" s="57"/>
    </row>
    <row r="84" spans="1:14">
      <c r="B84" s="95" t="s">
        <v>1057</v>
      </c>
      <c r="C84" s="96"/>
      <c r="D84" s="96"/>
      <c r="E84" s="96"/>
      <c r="F84" s="96"/>
      <c r="G84" s="96"/>
      <c r="H84" s="96"/>
      <c r="I84" s="93"/>
      <c r="J84" s="94"/>
      <c r="K84" s="313">
        <v>0.05</v>
      </c>
      <c r="L84" s="854">
        <f>N78*K84</f>
        <v>4246.6784318100899</v>
      </c>
      <c r="M84" s="855"/>
      <c r="N84" s="57"/>
    </row>
    <row r="85" spans="1:14" ht="15" thickBot="1">
      <c r="B85" s="97" t="s">
        <v>1058</v>
      </c>
      <c r="C85" s="98"/>
      <c r="D85" s="98"/>
      <c r="E85" s="98"/>
      <c r="F85" s="98"/>
      <c r="G85" s="98"/>
      <c r="H85" s="98"/>
      <c r="I85" s="99"/>
      <c r="J85" s="100"/>
      <c r="K85" s="314">
        <v>0.05</v>
      </c>
      <c r="L85" s="856">
        <f>N78*K85</f>
        <v>4246.6784318100899</v>
      </c>
      <c r="M85" s="857"/>
      <c r="N85" s="57"/>
    </row>
    <row r="86" spans="1:14" ht="15" thickBot="1">
      <c r="B86" s="819" t="s">
        <v>1037</v>
      </c>
      <c r="C86" s="820"/>
      <c r="D86" s="820"/>
      <c r="E86" s="820"/>
      <c r="F86" s="820"/>
      <c r="G86" s="820"/>
      <c r="H86" s="820"/>
      <c r="I86" s="820"/>
      <c r="J86" s="820"/>
      <c r="K86" s="820"/>
      <c r="L86" s="820"/>
      <c r="M86" s="821"/>
      <c r="N86" s="58">
        <f>L83+L84+L85</f>
        <v>25480.070590860541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110413.63922706233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280">
        <v>2.5</v>
      </c>
      <c r="N36" s="281">
        <f>K36/M36</f>
        <v>9784.3599999999988</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10550.368078091498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42392.65</v>
      </c>
      <c r="N48" s="281">
        <f>K48*M48</f>
        <v>55110.445000000007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56310.445000000007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15320.161561829998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83782.613639921503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16756.522727984302</v>
      </c>
      <c r="M83" s="855"/>
      <c r="N83" s="57"/>
    </row>
    <row r="84" spans="1:14">
      <c r="B84" s="95" t="s">
        <v>1057</v>
      </c>
      <c r="C84" s="96"/>
      <c r="D84" s="96"/>
      <c r="E84" s="96"/>
      <c r="F84" s="96"/>
      <c r="G84" s="96"/>
      <c r="H84" s="96"/>
      <c r="I84" s="93"/>
      <c r="J84" s="94"/>
      <c r="K84" s="313">
        <v>0.05</v>
      </c>
      <c r="L84" s="854">
        <f>N78*K84</f>
        <v>4189.1306819960755</v>
      </c>
      <c r="M84" s="855"/>
      <c r="N84" s="57"/>
    </row>
    <row r="85" spans="1:14" ht="15" thickBot="1">
      <c r="B85" s="97" t="s">
        <v>1058</v>
      </c>
      <c r="C85" s="98"/>
      <c r="D85" s="98"/>
      <c r="E85" s="98"/>
      <c r="F85" s="98"/>
      <c r="G85" s="98"/>
      <c r="H85" s="98"/>
      <c r="I85" s="99"/>
      <c r="J85" s="100"/>
      <c r="K85" s="314">
        <v>0.05</v>
      </c>
      <c r="L85" s="856">
        <f>N78*K85</f>
        <v>4189.1306819960755</v>
      </c>
      <c r="M85" s="857"/>
      <c r="N85" s="57"/>
    </row>
    <row r="86" spans="1:14" ht="15" thickBot="1">
      <c r="B86" s="819" t="s">
        <v>1037</v>
      </c>
      <c r="C86" s="820"/>
      <c r="D86" s="820"/>
      <c r="E86" s="820"/>
      <c r="F86" s="820"/>
      <c r="G86" s="820"/>
      <c r="H86" s="820"/>
      <c r="I86" s="820"/>
      <c r="J86" s="820"/>
      <c r="K86" s="820"/>
      <c r="L86" s="820"/>
      <c r="M86" s="821"/>
      <c r="N86" s="58">
        <f>L83+L84+L85</f>
        <v>25134.784091976449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108917.39773189795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280">
        <v>2.5</v>
      </c>
      <c r="N36" s="281">
        <f>K36/M36</f>
        <v>9784.3599999999988</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10550.368078091498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56545.745000000003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15320.161561829998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84017.913639921491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16803.5827279843</v>
      </c>
      <c r="M83" s="855"/>
      <c r="N83" s="57"/>
    </row>
    <row r="84" spans="1:14">
      <c r="B84" s="95" t="s">
        <v>1057</v>
      </c>
      <c r="C84" s="96"/>
      <c r="D84" s="96"/>
      <c r="E84" s="96"/>
      <c r="F84" s="96"/>
      <c r="G84" s="96"/>
      <c r="H84" s="96"/>
      <c r="I84" s="93"/>
      <c r="J84" s="94"/>
      <c r="K84" s="313">
        <v>0.05</v>
      </c>
      <c r="L84" s="854">
        <f>N78*K84</f>
        <v>4200.8956819960749</v>
      </c>
      <c r="M84" s="855"/>
      <c r="N84" s="57"/>
    </row>
    <row r="85" spans="1:14" ht="15" thickBot="1">
      <c r="B85" s="97" t="s">
        <v>1058</v>
      </c>
      <c r="C85" s="98"/>
      <c r="D85" s="98"/>
      <c r="E85" s="98"/>
      <c r="F85" s="98"/>
      <c r="G85" s="98"/>
      <c r="H85" s="98"/>
      <c r="I85" s="99"/>
      <c r="J85" s="100"/>
      <c r="K85" s="314">
        <v>0.05</v>
      </c>
      <c r="L85" s="856">
        <f>N78*K85</f>
        <v>4200.8956819960749</v>
      </c>
      <c r="M85" s="857"/>
      <c r="N85" s="57"/>
    </row>
    <row r="86" spans="1:14" ht="15" thickBot="1">
      <c r="B86" s="819" t="s">
        <v>1037</v>
      </c>
      <c r="C86" s="820"/>
      <c r="D86" s="820"/>
      <c r="E86" s="820"/>
      <c r="F86" s="820"/>
      <c r="G86" s="820"/>
      <c r="H86" s="820"/>
      <c r="I86" s="820"/>
      <c r="J86" s="820"/>
      <c r="K86" s="820"/>
      <c r="L86" s="820"/>
      <c r="M86" s="821"/>
      <c r="N86" s="58">
        <f>L83+L84+L85</f>
        <v>25205.374091976446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109223.28773189793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280">
        <v>2.5</v>
      </c>
      <c r="N36" s="281">
        <f>K36/M36</f>
        <v>9784.3599999999988</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10550.368078091498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55839.91</v>
      </c>
      <c r="N48" s="281">
        <f>K48*M48</f>
        <v>72591.883000000002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50</v>
      </c>
      <c r="N49" s="281">
        <f>K49*M49</f>
        <v>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73791.883000000002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15320.161561829998</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101264.0516399215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20252.810327984302</v>
      </c>
      <c r="M83" s="855"/>
      <c r="N83" s="57"/>
    </row>
    <row r="84" spans="1:14">
      <c r="B84" s="95" t="s">
        <v>1057</v>
      </c>
      <c r="C84" s="96"/>
      <c r="D84" s="96"/>
      <c r="E84" s="96"/>
      <c r="F84" s="96"/>
      <c r="G84" s="96"/>
      <c r="H84" s="96"/>
      <c r="I84" s="93"/>
      <c r="J84" s="94"/>
      <c r="K84" s="313">
        <v>0.05</v>
      </c>
      <c r="L84" s="854">
        <f>N78*K84</f>
        <v>5063.2025819960754</v>
      </c>
      <c r="M84" s="855"/>
      <c r="N84" s="57"/>
    </row>
    <row r="85" spans="1:14" ht="15" thickBot="1">
      <c r="B85" s="97" t="s">
        <v>1058</v>
      </c>
      <c r="C85" s="98"/>
      <c r="D85" s="98"/>
      <c r="E85" s="98"/>
      <c r="F85" s="98"/>
      <c r="G85" s="98"/>
      <c r="H85" s="98"/>
      <c r="I85" s="99"/>
      <c r="J85" s="100"/>
      <c r="K85" s="314">
        <v>0.05</v>
      </c>
      <c r="L85" s="856">
        <f>N78*K85</f>
        <v>5063.2025819960754</v>
      </c>
      <c r="M85" s="857"/>
      <c r="N85" s="57"/>
    </row>
    <row r="86" spans="1:14" ht="15" thickBot="1">
      <c r="B86" s="819" t="s">
        <v>1037</v>
      </c>
      <c r="C86" s="820"/>
      <c r="D86" s="820"/>
      <c r="E86" s="820"/>
      <c r="F86" s="820"/>
      <c r="G86" s="820"/>
      <c r="H86" s="820"/>
      <c r="I86" s="820"/>
      <c r="J86" s="820"/>
      <c r="K86" s="820"/>
      <c r="L86" s="820"/>
      <c r="M86" s="821"/>
      <c r="N86" s="58">
        <f>L83+L84+L85</f>
        <v>30379.215491976454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131643.26713189794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30</v>
      </c>
      <c r="N36" s="281">
        <f>K36/M36</f>
        <v>3126.7926666666667</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30</v>
      </c>
      <c r="N37" s="281">
        <f>K37/M37</f>
        <v>4178.8473333333332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30</v>
      </c>
      <c r="N38" s="281">
        <f>K38/M38</f>
        <v>4346.5729999999994</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8.5112008676833337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11660.724200867684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42392.65</v>
      </c>
      <c r="N48" s="281">
        <f>K48*M48</f>
        <v>52990.8125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52990.8125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6">
        <f>VLOOKUP(A59,TRANSPORTE!A5:D123,4,FALSE)</f>
        <v>1232.03</v>
      </c>
      <c r="M59" s="907"/>
      <c r="N59" s="296">
        <f>K59*L59</f>
        <v>1540.0374999999999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851.12008676833329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67042.694287636026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13408.538857527206</v>
      </c>
      <c r="M83" s="855"/>
      <c r="N83" s="57"/>
    </row>
    <row r="84" spans="1:14">
      <c r="B84" s="95" t="s">
        <v>1057</v>
      </c>
      <c r="C84" s="96"/>
      <c r="D84" s="96"/>
      <c r="E84" s="96"/>
      <c r="F84" s="96"/>
      <c r="G84" s="96"/>
      <c r="H84" s="96"/>
      <c r="I84" s="93"/>
      <c r="J84" s="94"/>
      <c r="K84" s="313">
        <v>0.05</v>
      </c>
      <c r="L84" s="854">
        <f>N78*K84</f>
        <v>3352.1347143818016</v>
      </c>
      <c r="M84" s="855"/>
      <c r="N84" s="57"/>
    </row>
    <row r="85" spans="1:14" ht="15" thickBot="1">
      <c r="B85" s="97" t="s">
        <v>1058</v>
      </c>
      <c r="C85" s="98"/>
      <c r="D85" s="98"/>
      <c r="E85" s="98"/>
      <c r="F85" s="98"/>
      <c r="G85" s="98"/>
      <c r="H85" s="98"/>
      <c r="I85" s="99"/>
      <c r="J85" s="100"/>
      <c r="K85" s="314">
        <v>0.05</v>
      </c>
      <c r="L85" s="856">
        <f>N78*K85</f>
        <v>3352.1347143818016</v>
      </c>
      <c r="M85" s="857"/>
      <c r="N85" s="57"/>
    </row>
    <row r="86" spans="1:14" ht="15" thickBot="1">
      <c r="B86" s="819" t="s">
        <v>1037</v>
      </c>
      <c r="C86" s="820"/>
      <c r="D86" s="820"/>
      <c r="E86" s="820"/>
      <c r="F86" s="820"/>
      <c r="G86" s="820"/>
      <c r="H86" s="820"/>
      <c r="I86" s="820"/>
      <c r="J86" s="820"/>
      <c r="K86" s="820"/>
      <c r="L86" s="820"/>
      <c r="M86" s="821"/>
      <c r="N86" s="58">
        <f>L83+L84+L85</f>
        <v>20112.808286290809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87155.502573926831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30</v>
      </c>
      <c r="N36" s="281">
        <f>K36/M36</f>
        <v>3126.7926666666667</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30</v>
      </c>
      <c r="N37" s="281">
        <f>K37/M37</f>
        <v>4178.8473333333332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30</v>
      </c>
      <c r="N38" s="281">
        <f>K38/M38</f>
        <v>4346.5729999999994</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8.5112008676833337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11660.724200867684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55839.91</v>
      </c>
      <c r="N48" s="281">
        <f>K48*M48</f>
        <v>69799.887500000012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69799.887500000012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6">
        <f>VLOOKUP(A59,TRANSPORTE!A5:D123,4,FALSE)</f>
        <v>1232.03</v>
      </c>
      <c r="M59" s="907"/>
      <c r="N59" s="296">
        <f>K59*L59</f>
        <v>1540.0374999999999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851.12008676833329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83851.769287636038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16770.353857527207</v>
      </c>
      <c r="M83" s="855"/>
      <c r="N83" s="57"/>
    </row>
    <row r="84" spans="1:14">
      <c r="B84" s="95" t="s">
        <v>1057</v>
      </c>
      <c r="C84" s="96"/>
      <c r="D84" s="96"/>
      <c r="E84" s="96"/>
      <c r="F84" s="96"/>
      <c r="G84" s="96"/>
      <c r="H84" s="96"/>
      <c r="I84" s="93"/>
      <c r="J84" s="94"/>
      <c r="K84" s="313">
        <v>0.05</v>
      </c>
      <c r="L84" s="854">
        <f>N78*K84</f>
        <v>4192.5884643818017</v>
      </c>
      <c r="M84" s="855"/>
      <c r="N84" s="57"/>
    </row>
    <row r="85" spans="1:14" ht="15" thickBot="1">
      <c r="B85" s="97" t="s">
        <v>1058</v>
      </c>
      <c r="C85" s="98"/>
      <c r="D85" s="98"/>
      <c r="E85" s="98"/>
      <c r="F85" s="98"/>
      <c r="G85" s="98"/>
      <c r="H85" s="98"/>
      <c r="I85" s="99"/>
      <c r="J85" s="100"/>
      <c r="K85" s="314">
        <v>0.05</v>
      </c>
      <c r="L85" s="856">
        <f>N78*K85</f>
        <v>4192.5884643818017</v>
      </c>
      <c r="M85" s="857"/>
      <c r="N85" s="57"/>
    </row>
    <row r="86" spans="1:14" ht="15" thickBot="1">
      <c r="B86" s="819" t="s">
        <v>1037</v>
      </c>
      <c r="C86" s="820"/>
      <c r="D86" s="820"/>
      <c r="E86" s="820"/>
      <c r="F86" s="820"/>
      <c r="G86" s="820"/>
      <c r="H86" s="820"/>
      <c r="I86" s="820"/>
      <c r="J86" s="820"/>
      <c r="K86" s="820"/>
      <c r="L86" s="820"/>
      <c r="M86" s="821"/>
      <c r="N86" s="58">
        <f>L83+L84+L85</f>
        <v>25155.530786290812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109007.30007392685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30</v>
      </c>
      <c r="N36" s="281">
        <f>K36/M36</f>
        <v>3126.7926666666667</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30</v>
      </c>
      <c r="N37" s="281">
        <f>K37/M37</f>
        <v>4178.8473333333332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30</v>
      </c>
      <c r="N38" s="281">
        <f>K38/M38</f>
        <v>4346.5729999999994</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8.5112008676833337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11660.724200867684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55839.91</v>
      </c>
      <c r="N48" s="281">
        <f>K48*M48</f>
        <v>69799.887500000012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69799.887500000012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6">
        <f>VLOOKUP(A59,TRANSPORTE!A5:D123,4,FALSE)</f>
        <v>1232.03</v>
      </c>
      <c r="M59" s="907"/>
      <c r="N59" s="296">
        <f>K59*L59</f>
        <v>1540.0374999999999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1540.0374999999999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851.12008676833329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83851.769287636038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16770.353857527207</v>
      </c>
      <c r="M83" s="855"/>
      <c r="N83" s="57"/>
    </row>
    <row r="84" spans="1:14">
      <c r="B84" s="95" t="s">
        <v>1057</v>
      </c>
      <c r="C84" s="96"/>
      <c r="D84" s="96"/>
      <c r="E84" s="96"/>
      <c r="F84" s="96"/>
      <c r="G84" s="96"/>
      <c r="H84" s="96"/>
      <c r="I84" s="93"/>
      <c r="J84" s="94"/>
      <c r="K84" s="313">
        <v>0.05</v>
      </c>
      <c r="L84" s="854">
        <f>N78*K84</f>
        <v>4192.5884643818017</v>
      </c>
      <c r="M84" s="855"/>
      <c r="N84" s="57"/>
    </row>
    <row r="85" spans="1:14" ht="15" thickBot="1">
      <c r="B85" s="97" t="s">
        <v>1058</v>
      </c>
      <c r="C85" s="98"/>
      <c r="D85" s="98"/>
      <c r="E85" s="98"/>
      <c r="F85" s="98"/>
      <c r="G85" s="98"/>
      <c r="H85" s="98"/>
      <c r="I85" s="99"/>
      <c r="J85" s="100"/>
      <c r="K85" s="314">
        <v>0.05</v>
      </c>
      <c r="L85" s="856">
        <f>N78*K85</f>
        <v>4192.5884643818017</v>
      </c>
      <c r="M85" s="857"/>
      <c r="N85" s="57"/>
    </row>
    <row r="86" spans="1:14" ht="15" thickBot="1">
      <c r="B86" s="819" t="s">
        <v>1037</v>
      </c>
      <c r="C86" s="820"/>
      <c r="D86" s="820"/>
      <c r="E86" s="820"/>
      <c r="F86" s="820"/>
      <c r="G86" s="820"/>
      <c r="H86" s="820"/>
      <c r="I86" s="820"/>
      <c r="J86" s="820"/>
      <c r="K86" s="820"/>
      <c r="L86" s="820"/>
      <c r="M86" s="821"/>
      <c r="N86" s="58">
        <f>L83+L84+L85</f>
        <v>25155.530786290812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109007.30007392685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42392.65</v>
      </c>
      <c r="N48" s="281">
        <f>K48*M48</f>
        <v>55110.445000000007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94710.445000000007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104185.75952509069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20837.151905018138</v>
      </c>
      <c r="M83" s="855"/>
      <c r="N83" s="57"/>
    </row>
    <row r="84" spans="1:14">
      <c r="B84" s="95" t="s">
        <v>1057</v>
      </c>
      <c r="C84" s="96"/>
      <c r="D84" s="96"/>
      <c r="E84" s="96"/>
      <c r="F84" s="96"/>
      <c r="G84" s="96"/>
      <c r="H84" s="96"/>
      <c r="I84" s="93"/>
      <c r="J84" s="94"/>
      <c r="K84" s="313">
        <v>0.05</v>
      </c>
      <c r="L84" s="854">
        <f>N78*K84</f>
        <v>5209.2879762545344</v>
      </c>
      <c r="M84" s="855"/>
      <c r="N84" s="57"/>
    </row>
    <row r="85" spans="1:14" ht="15" thickBot="1">
      <c r="B85" s="97" t="s">
        <v>1058</v>
      </c>
      <c r="C85" s="98"/>
      <c r="D85" s="98"/>
      <c r="E85" s="98"/>
      <c r="F85" s="98"/>
      <c r="G85" s="98"/>
      <c r="H85" s="98"/>
      <c r="I85" s="99"/>
      <c r="J85" s="100"/>
      <c r="K85" s="314">
        <v>0.05</v>
      </c>
      <c r="L85" s="856">
        <f>N78*K85</f>
        <v>5209.2879762545344</v>
      </c>
      <c r="M85" s="857"/>
      <c r="N85" s="57"/>
    </row>
    <row r="86" spans="1:14" ht="15" thickBot="1">
      <c r="B86" s="819" t="s">
        <v>1037</v>
      </c>
      <c r="C86" s="820"/>
      <c r="D86" s="820"/>
      <c r="E86" s="820"/>
      <c r="F86" s="820"/>
      <c r="G86" s="820"/>
      <c r="H86" s="820"/>
      <c r="I86" s="820"/>
      <c r="J86" s="820"/>
      <c r="K86" s="820"/>
      <c r="L86" s="820"/>
      <c r="M86" s="821"/>
      <c r="N86" s="58">
        <f>L83+L84+L85</f>
        <v>31255.727857527207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135441.4873826179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94945.744999999995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104421.05952509068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20884.211905018135</v>
      </c>
      <c r="M83" s="855"/>
      <c r="N83" s="57"/>
    </row>
    <row r="84" spans="1:14">
      <c r="B84" s="95" t="s">
        <v>1057</v>
      </c>
      <c r="C84" s="96"/>
      <c r="D84" s="96"/>
      <c r="E84" s="96"/>
      <c r="F84" s="96"/>
      <c r="G84" s="96"/>
      <c r="H84" s="96"/>
      <c r="I84" s="93"/>
      <c r="J84" s="94"/>
      <c r="K84" s="313">
        <v>0.05</v>
      </c>
      <c r="L84" s="854">
        <f>N78*K84</f>
        <v>5221.0529762545339</v>
      </c>
      <c r="M84" s="855"/>
      <c r="N84" s="57"/>
    </row>
    <row r="85" spans="1:14" ht="15" thickBot="1">
      <c r="B85" s="97" t="s">
        <v>1058</v>
      </c>
      <c r="C85" s="98"/>
      <c r="D85" s="98"/>
      <c r="E85" s="98"/>
      <c r="F85" s="98"/>
      <c r="G85" s="98"/>
      <c r="H85" s="98"/>
      <c r="I85" s="99"/>
      <c r="J85" s="100"/>
      <c r="K85" s="314">
        <v>0.05</v>
      </c>
      <c r="L85" s="856">
        <f>N78*K85</f>
        <v>5221.0529762545339</v>
      </c>
      <c r="M85" s="857"/>
      <c r="N85" s="57"/>
    </row>
    <row r="86" spans="1:14" ht="15" thickBot="1">
      <c r="B86" s="819" t="s">
        <v>1037</v>
      </c>
      <c r="C86" s="820"/>
      <c r="D86" s="820"/>
      <c r="E86" s="820"/>
      <c r="F86" s="820"/>
      <c r="G86" s="820"/>
      <c r="H86" s="820"/>
      <c r="I86" s="820"/>
      <c r="J86" s="820"/>
      <c r="K86" s="820"/>
      <c r="L86" s="820"/>
      <c r="M86" s="821"/>
      <c r="N86" s="58">
        <f>L83+L84+L85</f>
        <v>31326.317857527203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135747.37738261788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42392.65</v>
      </c>
      <c r="N48" s="281">
        <f>K48*M48</f>
        <v>55110.445000000007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94710.445000000007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104185.75952509069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20837.151905018138</v>
      </c>
      <c r="M83" s="855"/>
      <c r="N83" s="57"/>
    </row>
    <row r="84" spans="1:14">
      <c r="B84" s="95" t="s">
        <v>1057</v>
      </c>
      <c r="C84" s="96"/>
      <c r="D84" s="96"/>
      <c r="E84" s="96"/>
      <c r="F84" s="96"/>
      <c r="G84" s="96"/>
      <c r="H84" s="96"/>
      <c r="I84" s="93"/>
      <c r="J84" s="94"/>
      <c r="K84" s="313">
        <v>0.05</v>
      </c>
      <c r="L84" s="854">
        <f>N78*K84</f>
        <v>5209.2879762545344</v>
      </c>
      <c r="M84" s="855"/>
      <c r="N84" s="57"/>
    </row>
    <row r="85" spans="1:14" ht="15" thickBot="1">
      <c r="B85" s="97" t="s">
        <v>1058</v>
      </c>
      <c r="C85" s="98"/>
      <c r="D85" s="98"/>
      <c r="E85" s="98"/>
      <c r="F85" s="98"/>
      <c r="G85" s="98"/>
      <c r="H85" s="98"/>
      <c r="I85" s="99"/>
      <c r="J85" s="100"/>
      <c r="K85" s="314">
        <v>0.05</v>
      </c>
      <c r="L85" s="856">
        <f>N78*K85</f>
        <v>5209.2879762545344</v>
      </c>
      <c r="M85" s="857"/>
      <c r="N85" s="57"/>
    </row>
    <row r="86" spans="1:14" ht="15" thickBot="1">
      <c r="B86" s="819" t="s">
        <v>1037</v>
      </c>
      <c r="C86" s="820"/>
      <c r="D86" s="820"/>
      <c r="E86" s="820"/>
      <c r="F86" s="820"/>
      <c r="G86" s="820"/>
      <c r="H86" s="820"/>
      <c r="I86" s="820"/>
      <c r="J86" s="820"/>
      <c r="K86" s="820"/>
      <c r="L86" s="820"/>
      <c r="M86" s="821"/>
      <c r="N86" s="58">
        <f>L83+L84+L85</f>
        <v>31255.727857527207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135441.4873826179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94945.744999999995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104421.05952509068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20884.211905018135</v>
      </c>
      <c r="M83" s="855"/>
      <c r="N83" s="57"/>
    </row>
    <row r="84" spans="1:14">
      <c r="B84" s="95" t="s">
        <v>1057</v>
      </c>
      <c r="C84" s="96"/>
      <c r="D84" s="96"/>
      <c r="E84" s="96"/>
      <c r="F84" s="96"/>
      <c r="G84" s="96"/>
      <c r="H84" s="96"/>
      <c r="I84" s="93"/>
      <c r="J84" s="94"/>
      <c r="K84" s="313">
        <v>0.05</v>
      </c>
      <c r="L84" s="854">
        <f>N78*K84</f>
        <v>5221.0529762545339</v>
      </c>
      <c r="M84" s="855"/>
      <c r="N84" s="57"/>
    </row>
    <row r="85" spans="1:14" ht="15" thickBot="1">
      <c r="B85" s="97" t="s">
        <v>1058</v>
      </c>
      <c r="C85" s="98"/>
      <c r="D85" s="98"/>
      <c r="E85" s="98"/>
      <c r="F85" s="98"/>
      <c r="G85" s="98"/>
      <c r="H85" s="98"/>
      <c r="I85" s="99"/>
      <c r="J85" s="100"/>
      <c r="K85" s="314">
        <v>0.05</v>
      </c>
      <c r="L85" s="856">
        <f>N78*K85</f>
        <v>5221.0529762545339</v>
      </c>
      <c r="M85" s="857"/>
      <c r="N85" s="57"/>
    </row>
    <row r="86" spans="1:14" ht="15" thickBot="1">
      <c r="B86" s="819" t="s">
        <v>1037</v>
      </c>
      <c r="C86" s="820"/>
      <c r="D86" s="820"/>
      <c r="E86" s="820"/>
      <c r="F86" s="820"/>
      <c r="G86" s="820"/>
      <c r="H86" s="820"/>
      <c r="I86" s="820"/>
      <c r="J86" s="820"/>
      <c r="K86" s="820"/>
      <c r="L86" s="820"/>
      <c r="M86" s="821"/>
      <c r="N86" s="58">
        <f>L83+L84+L85</f>
        <v>31326.317857527203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135747.37738261788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42392.65</v>
      </c>
      <c r="N48" s="281">
        <f>K48*M48</f>
        <v>55110.445000000007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55110.445000000007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64585.759525090689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12917.151905018138</v>
      </c>
      <c r="M83" s="855"/>
      <c r="N83" s="57"/>
    </row>
    <row r="84" spans="1:14">
      <c r="B84" s="95" t="s">
        <v>1057</v>
      </c>
      <c r="C84" s="96"/>
      <c r="D84" s="96"/>
      <c r="E84" s="96"/>
      <c r="F84" s="96"/>
      <c r="G84" s="96"/>
      <c r="H84" s="96"/>
      <c r="I84" s="93"/>
      <c r="J84" s="94"/>
      <c r="K84" s="313">
        <v>0.05</v>
      </c>
      <c r="L84" s="854">
        <f>N78*K84</f>
        <v>3229.2879762545344</v>
      </c>
      <c r="M84" s="855"/>
      <c r="N84" s="57"/>
    </row>
    <row r="85" spans="1:14" ht="15" thickBot="1">
      <c r="B85" s="97" t="s">
        <v>1058</v>
      </c>
      <c r="C85" s="98"/>
      <c r="D85" s="98"/>
      <c r="E85" s="98"/>
      <c r="F85" s="98"/>
      <c r="G85" s="98"/>
      <c r="H85" s="98"/>
      <c r="I85" s="99"/>
      <c r="J85" s="100"/>
      <c r="K85" s="314">
        <v>0.05</v>
      </c>
      <c r="L85" s="856">
        <f>N78*K85</f>
        <v>3229.2879762545344</v>
      </c>
      <c r="M85" s="857"/>
      <c r="N85" s="57"/>
    </row>
    <row r="86" spans="1:14" ht="15" thickBot="1">
      <c r="B86" s="819" t="s">
        <v>1037</v>
      </c>
      <c r="C86" s="820"/>
      <c r="D86" s="820"/>
      <c r="E86" s="820"/>
      <c r="F86" s="820"/>
      <c r="G86" s="820"/>
      <c r="H86" s="820"/>
      <c r="I86" s="820"/>
      <c r="J86" s="820"/>
      <c r="K86" s="820"/>
      <c r="L86" s="820"/>
      <c r="M86" s="821"/>
      <c r="N86" s="58">
        <f>L83+L84+L85</f>
        <v>19375.727857527207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83961.487382617895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55345.745000000003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64821.059525090684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12964.211905018137</v>
      </c>
      <c r="M83" s="855"/>
      <c r="N83" s="57"/>
    </row>
    <row r="84" spans="1:14">
      <c r="B84" s="95" t="s">
        <v>1057</v>
      </c>
      <c r="C84" s="96"/>
      <c r="D84" s="96"/>
      <c r="E84" s="96"/>
      <c r="F84" s="96"/>
      <c r="G84" s="96"/>
      <c r="H84" s="96"/>
      <c r="I84" s="93"/>
      <c r="J84" s="94"/>
      <c r="K84" s="313">
        <v>0.05</v>
      </c>
      <c r="L84" s="854">
        <f>N78*K84</f>
        <v>3241.0529762545343</v>
      </c>
      <c r="M84" s="855"/>
      <c r="N84" s="57"/>
    </row>
    <row r="85" spans="1:14" ht="15" thickBot="1">
      <c r="B85" s="97" t="s">
        <v>1058</v>
      </c>
      <c r="C85" s="98"/>
      <c r="D85" s="98"/>
      <c r="E85" s="98"/>
      <c r="F85" s="98"/>
      <c r="G85" s="98"/>
      <c r="H85" s="98"/>
      <c r="I85" s="99"/>
      <c r="J85" s="100"/>
      <c r="K85" s="314">
        <v>0.05</v>
      </c>
      <c r="L85" s="856">
        <f>N78*K85</f>
        <v>3241.0529762545343</v>
      </c>
      <c r="M85" s="857"/>
      <c r="N85" s="57"/>
    </row>
    <row r="86" spans="1:14" ht="15" thickBot="1">
      <c r="B86" s="819" t="s">
        <v>1037</v>
      </c>
      <c r="C86" s="820"/>
      <c r="D86" s="820"/>
      <c r="E86" s="820"/>
      <c r="F86" s="820"/>
      <c r="G86" s="820"/>
      <c r="H86" s="820"/>
      <c r="I86" s="820"/>
      <c r="J86" s="820"/>
      <c r="K86" s="820"/>
      <c r="L86" s="820"/>
      <c r="M86" s="821"/>
      <c r="N86" s="58">
        <f>L83+L84+L85</f>
        <v>19446.317857527207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84267.377382617895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42392.65</v>
      </c>
      <c r="N48" s="281">
        <f>K48*M48</f>
        <v>55110.445000000007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55110.445000000007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64585.759525090689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12917.151905018138</v>
      </c>
      <c r="M83" s="855"/>
      <c r="N83" s="57"/>
    </row>
    <row r="84" spans="1:14">
      <c r="B84" s="95" t="s">
        <v>1057</v>
      </c>
      <c r="C84" s="96"/>
      <c r="D84" s="96"/>
      <c r="E84" s="96"/>
      <c r="F84" s="96"/>
      <c r="G84" s="96"/>
      <c r="H84" s="96"/>
      <c r="I84" s="93"/>
      <c r="J84" s="94"/>
      <c r="K84" s="313">
        <v>0.05</v>
      </c>
      <c r="L84" s="854">
        <f>N78*K84</f>
        <v>3229.2879762545344</v>
      </c>
      <c r="M84" s="855"/>
      <c r="N84" s="57"/>
    </row>
    <row r="85" spans="1:14" ht="15" thickBot="1">
      <c r="B85" s="97" t="s">
        <v>1058</v>
      </c>
      <c r="C85" s="98"/>
      <c r="D85" s="98"/>
      <c r="E85" s="98"/>
      <c r="F85" s="98"/>
      <c r="G85" s="98"/>
      <c r="H85" s="98"/>
      <c r="I85" s="99"/>
      <c r="J85" s="100"/>
      <c r="K85" s="314">
        <v>0.05</v>
      </c>
      <c r="L85" s="856">
        <f>N78*K85</f>
        <v>3229.2879762545344</v>
      </c>
      <c r="M85" s="857"/>
      <c r="N85" s="57"/>
    </row>
    <row r="86" spans="1:14" ht="15" thickBot="1">
      <c r="B86" s="819" t="s">
        <v>1037</v>
      </c>
      <c r="C86" s="820"/>
      <c r="D86" s="820"/>
      <c r="E86" s="820"/>
      <c r="F86" s="820"/>
      <c r="G86" s="820"/>
      <c r="H86" s="820"/>
      <c r="I86" s="820"/>
      <c r="J86" s="820"/>
      <c r="K86" s="820"/>
      <c r="L86" s="820"/>
      <c r="M86" s="821"/>
      <c r="N86" s="58">
        <f>L83+L84+L85</f>
        <v>19375.727857527207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83961.487382617895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55345.745000000003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64821.059525090684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12964.211905018137</v>
      </c>
      <c r="M83" s="855"/>
      <c r="N83" s="57"/>
    </row>
    <row r="84" spans="1:14">
      <c r="B84" s="95" t="s">
        <v>1057</v>
      </c>
      <c r="C84" s="96"/>
      <c r="D84" s="96"/>
      <c r="E84" s="96"/>
      <c r="F84" s="96"/>
      <c r="G84" s="96"/>
      <c r="H84" s="96"/>
      <c r="I84" s="93"/>
      <c r="J84" s="94"/>
      <c r="K84" s="313">
        <v>0.05</v>
      </c>
      <c r="L84" s="854">
        <f>N78*K84</f>
        <v>3241.0529762545343</v>
      </c>
      <c r="M84" s="855"/>
      <c r="N84" s="57"/>
    </row>
    <row r="85" spans="1:14" ht="15" thickBot="1">
      <c r="B85" s="97" t="s">
        <v>1058</v>
      </c>
      <c r="C85" s="98"/>
      <c r="D85" s="98"/>
      <c r="E85" s="98"/>
      <c r="F85" s="98"/>
      <c r="G85" s="98"/>
      <c r="H85" s="98"/>
      <c r="I85" s="99"/>
      <c r="J85" s="100"/>
      <c r="K85" s="314">
        <v>0.05</v>
      </c>
      <c r="L85" s="856">
        <f>N78*K85</f>
        <v>3241.0529762545343</v>
      </c>
      <c r="M85" s="857"/>
      <c r="N85" s="57"/>
    </row>
    <row r="86" spans="1:14" ht="15" thickBot="1">
      <c r="B86" s="819" t="s">
        <v>1037</v>
      </c>
      <c r="C86" s="820"/>
      <c r="D86" s="820"/>
      <c r="E86" s="820"/>
      <c r="F86" s="820"/>
      <c r="G86" s="820"/>
      <c r="H86" s="820"/>
      <c r="I86" s="820"/>
      <c r="J86" s="820"/>
      <c r="K86" s="820"/>
      <c r="L86" s="820"/>
      <c r="M86" s="821"/>
      <c r="N86" s="58">
        <f>L83+L84+L85</f>
        <v>19446.317857527207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84267.377382617895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440</v>
      </c>
      <c r="N48" s="281">
        <f>K48*M48</f>
        <v>440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88</v>
      </c>
      <c r="M83" s="855"/>
      <c r="N83" s="57"/>
    </row>
    <row r="84" spans="1:14">
      <c r="B84" s="95" t="s">
        <v>1057</v>
      </c>
      <c r="C84" s="96"/>
      <c r="D84" s="96"/>
      <c r="E84" s="96"/>
      <c r="F84" s="96"/>
      <c r="G84" s="96"/>
      <c r="H84" s="96"/>
      <c r="I84" s="93"/>
      <c r="J84" s="94"/>
      <c r="K84" s="313">
        <v>0.05</v>
      </c>
      <c r="L84" s="854">
        <f>N78*K84</f>
        <v>22</v>
      </c>
      <c r="M84" s="855"/>
      <c r="N84" s="57"/>
    </row>
    <row r="85" spans="1:14" ht="15" thickBot="1">
      <c r="B85" s="97" t="s">
        <v>1058</v>
      </c>
      <c r="C85" s="98"/>
      <c r="D85" s="98"/>
      <c r="E85" s="98"/>
      <c r="F85" s="98"/>
      <c r="G85" s="98"/>
      <c r="H85" s="98"/>
      <c r="I85" s="99"/>
      <c r="J85" s="100"/>
      <c r="K85" s="314">
        <v>0.05</v>
      </c>
      <c r="L85" s="856">
        <f>N78*K85</f>
        <v>22</v>
      </c>
      <c r="M85" s="857"/>
      <c r="N85" s="57"/>
    </row>
    <row r="86" spans="1:14" ht="15" thickBot="1">
      <c r="B86" s="819" t="s">
        <v>1037</v>
      </c>
      <c r="C86" s="820"/>
      <c r="D86" s="820"/>
      <c r="E86" s="820"/>
      <c r="F86" s="820"/>
      <c r="G86" s="820"/>
      <c r="H86" s="820"/>
      <c r="I86" s="820"/>
      <c r="J86" s="820"/>
      <c r="K86" s="820"/>
      <c r="L86" s="820"/>
      <c r="M86" s="821"/>
      <c r="N86" s="58">
        <f>L83+L84+L85</f>
        <v>132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94945.744999999995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104421.05952509068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20884.211905018135</v>
      </c>
      <c r="M83" s="855"/>
      <c r="N83" s="57"/>
    </row>
    <row r="84" spans="1:14">
      <c r="B84" s="95" t="s">
        <v>1057</v>
      </c>
      <c r="C84" s="96"/>
      <c r="D84" s="96"/>
      <c r="E84" s="96"/>
      <c r="F84" s="96"/>
      <c r="G84" s="96"/>
      <c r="H84" s="96"/>
      <c r="I84" s="93"/>
      <c r="J84" s="94"/>
      <c r="K84" s="313">
        <v>0.05</v>
      </c>
      <c r="L84" s="854">
        <f>N78*K84</f>
        <v>5221.0529762545339</v>
      </c>
      <c r="M84" s="855"/>
      <c r="N84" s="57"/>
    </row>
    <row r="85" spans="1:14" ht="15" thickBot="1">
      <c r="B85" s="97" t="s">
        <v>1058</v>
      </c>
      <c r="C85" s="98"/>
      <c r="D85" s="98"/>
      <c r="E85" s="98"/>
      <c r="F85" s="98"/>
      <c r="G85" s="98"/>
      <c r="H85" s="98"/>
      <c r="I85" s="99"/>
      <c r="J85" s="100"/>
      <c r="K85" s="314">
        <v>0.05</v>
      </c>
      <c r="L85" s="856">
        <f>N78*K85</f>
        <v>5221.0529762545339</v>
      </c>
      <c r="M85" s="857"/>
      <c r="N85" s="57"/>
    </row>
    <row r="86" spans="1:14" ht="15" thickBot="1">
      <c r="B86" s="819" t="s">
        <v>1037</v>
      </c>
      <c r="C86" s="820"/>
      <c r="D86" s="820"/>
      <c r="E86" s="820"/>
      <c r="F86" s="820"/>
      <c r="G86" s="820"/>
      <c r="H86" s="820"/>
      <c r="I86" s="820"/>
      <c r="J86" s="820"/>
      <c r="K86" s="820"/>
      <c r="L86" s="820"/>
      <c r="M86" s="821"/>
      <c r="N86" s="58">
        <f>L83+L84+L85</f>
        <v>31326.317857527203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135747.37738261788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94945.744999999995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104421.05952509068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20884.211905018135</v>
      </c>
      <c r="M83" s="855"/>
      <c r="N83" s="57"/>
    </row>
    <row r="84" spans="1:14">
      <c r="B84" s="95" t="s">
        <v>1057</v>
      </c>
      <c r="C84" s="96"/>
      <c r="D84" s="96"/>
      <c r="E84" s="96"/>
      <c r="F84" s="96"/>
      <c r="G84" s="96"/>
      <c r="H84" s="96"/>
      <c r="I84" s="93"/>
      <c r="J84" s="94"/>
      <c r="K84" s="313">
        <v>0.05</v>
      </c>
      <c r="L84" s="854">
        <f>N78*K84</f>
        <v>5221.0529762545339</v>
      </c>
      <c r="M84" s="855"/>
      <c r="N84" s="57"/>
    </row>
    <row r="85" spans="1:14" ht="15" thickBot="1">
      <c r="B85" s="97" t="s">
        <v>1058</v>
      </c>
      <c r="C85" s="98"/>
      <c r="D85" s="98"/>
      <c r="E85" s="98"/>
      <c r="F85" s="98"/>
      <c r="G85" s="98"/>
      <c r="H85" s="98"/>
      <c r="I85" s="99"/>
      <c r="J85" s="100"/>
      <c r="K85" s="314">
        <v>0.05</v>
      </c>
      <c r="L85" s="856">
        <f>N78*K85</f>
        <v>5221.0529762545339</v>
      </c>
      <c r="M85" s="857"/>
      <c r="N85" s="57"/>
    </row>
    <row r="86" spans="1:14" ht="15" thickBot="1">
      <c r="B86" s="819" t="s">
        <v>1037</v>
      </c>
      <c r="C86" s="820"/>
      <c r="D86" s="820"/>
      <c r="E86" s="820"/>
      <c r="F86" s="820"/>
      <c r="G86" s="820"/>
      <c r="H86" s="820"/>
      <c r="I86" s="820"/>
      <c r="J86" s="820"/>
      <c r="K86" s="820"/>
      <c r="L86" s="820"/>
      <c r="M86" s="821"/>
      <c r="N86" s="58">
        <f>L83+L84+L85</f>
        <v>31326.317857527203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135747.37738261788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55345.745000000003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64821.059525090684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12964.211905018137</v>
      </c>
      <c r="M83" s="855"/>
      <c r="N83" s="57"/>
    </row>
    <row r="84" spans="1:14">
      <c r="B84" s="95" t="s">
        <v>1057</v>
      </c>
      <c r="C84" s="96"/>
      <c r="D84" s="96"/>
      <c r="E84" s="96"/>
      <c r="F84" s="96"/>
      <c r="G84" s="96"/>
      <c r="H84" s="96"/>
      <c r="I84" s="93"/>
      <c r="J84" s="94"/>
      <c r="K84" s="313">
        <v>0.05</v>
      </c>
      <c r="L84" s="854">
        <f>N78*K84</f>
        <v>3241.0529762545343</v>
      </c>
      <c r="M84" s="855"/>
      <c r="N84" s="57"/>
    </row>
    <row r="85" spans="1:14" ht="15" thickBot="1">
      <c r="B85" s="97" t="s">
        <v>1058</v>
      </c>
      <c r="C85" s="98"/>
      <c r="D85" s="98"/>
      <c r="E85" s="98"/>
      <c r="F85" s="98"/>
      <c r="G85" s="98"/>
      <c r="H85" s="98"/>
      <c r="I85" s="99"/>
      <c r="J85" s="100"/>
      <c r="K85" s="314">
        <v>0.05</v>
      </c>
      <c r="L85" s="856">
        <f>N78*K85</f>
        <v>3241.0529762545343</v>
      </c>
      <c r="M85" s="857"/>
      <c r="N85" s="57"/>
    </row>
    <row r="86" spans="1:14" ht="15" thickBot="1">
      <c r="B86" s="819" t="s">
        <v>1037</v>
      </c>
      <c r="C86" s="820"/>
      <c r="D86" s="820"/>
      <c r="E86" s="820"/>
      <c r="F86" s="820"/>
      <c r="G86" s="820"/>
      <c r="H86" s="820"/>
      <c r="I86" s="820"/>
      <c r="J86" s="820"/>
      <c r="K86" s="820"/>
      <c r="L86" s="820"/>
      <c r="M86" s="821"/>
      <c r="N86" s="58">
        <f>L83+L84+L85</f>
        <v>19446.317857527207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84267.377382617895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45</v>
      </c>
      <c r="N36" s="281">
        <f>K36/M36</f>
        <v>1616.9744444444443</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125365.42</v>
      </c>
      <c r="L37" s="279"/>
      <c r="M37" s="280">
        <v>45</v>
      </c>
      <c r="N37" s="281">
        <f>K37/M37</f>
        <v>2785.8982222222221</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130397.18999999999</v>
      </c>
      <c r="L38" s="279"/>
      <c r="M38" s="280">
        <v>45</v>
      </c>
      <c r="N38" s="281">
        <f>K38/M38</f>
        <v>2897.7153333333331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7306.2621339117886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42573.65</v>
      </c>
      <c r="N48" s="281">
        <f>K48*M48</f>
        <v>55345.745000000003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55345.745000000003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1232.03</v>
      </c>
      <c r="M59" s="907"/>
      <c r="N59" s="296">
        <f>K59*L59</f>
        <v>1601.6390000000001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819" t="s">
        <v>1037</v>
      </c>
      <c r="C76" s="820"/>
      <c r="D76" s="820"/>
      <c r="E76" s="820"/>
      <c r="F76" s="820"/>
      <c r="G76" s="820"/>
      <c r="H76" s="820"/>
      <c r="I76" s="862"/>
      <c r="J76" s="862"/>
      <c r="K76" s="862"/>
      <c r="L76" s="862"/>
      <c r="M76" s="863"/>
      <c r="N76" s="469">
        <f>SUM(N70:N75)</f>
        <v>567.4133911788889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64821.059525090684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12964.211905018137</v>
      </c>
      <c r="M83" s="855"/>
      <c r="N83" s="57"/>
    </row>
    <row r="84" spans="1:14">
      <c r="B84" s="95" t="s">
        <v>1057</v>
      </c>
      <c r="C84" s="96"/>
      <c r="D84" s="96"/>
      <c r="E84" s="96"/>
      <c r="F84" s="96"/>
      <c r="G84" s="96"/>
      <c r="H84" s="96"/>
      <c r="I84" s="93"/>
      <c r="J84" s="94"/>
      <c r="K84" s="313">
        <v>0.05</v>
      </c>
      <c r="L84" s="854">
        <f>N78*K84</f>
        <v>3241.0529762545343</v>
      </c>
      <c r="M84" s="855"/>
      <c r="N84" s="57"/>
    </row>
    <row r="85" spans="1:14" ht="15" thickBot="1">
      <c r="B85" s="97" t="s">
        <v>1058</v>
      </c>
      <c r="C85" s="98"/>
      <c r="D85" s="98"/>
      <c r="E85" s="98"/>
      <c r="F85" s="98"/>
      <c r="G85" s="98"/>
      <c r="H85" s="98"/>
      <c r="I85" s="99"/>
      <c r="J85" s="100"/>
      <c r="K85" s="314">
        <v>0.05</v>
      </c>
      <c r="L85" s="856">
        <f>N78*K85</f>
        <v>3241.0529762545343</v>
      </c>
      <c r="M85" s="857"/>
      <c r="N85" s="57"/>
    </row>
    <row r="86" spans="1:14" ht="15" thickBot="1">
      <c r="B86" s="819" t="s">
        <v>1037</v>
      </c>
      <c r="C86" s="820"/>
      <c r="D86" s="820"/>
      <c r="E86" s="820"/>
      <c r="F86" s="820"/>
      <c r="G86" s="820"/>
      <c r="H86" s="820"/>
      <c r="I86" s="820"/>
      <c r="J86" s="820"/>
      <c r="K86" s="820"/>
      <c r="L86" s="820"/>
      <c r="M86" s="821"/>
      <c r="N86" s="58">
        <f>L83+L84+L85</f>
        <v>19446.317857527207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84267.377382617895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440</v>
      </c>
      <c r="N48" s="281">
        <f>K48*M48</f>
        <v>440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88</v>
      </c>
      <c r="M83" s="855"/>
      <c r="N83" s="57"/>
    </row>
    <row r="84" spans="1:14">
      <c r="B84" s="95" t="s">
        <v>1057</v>
      </c>
      <c r="C84" s="96"/>
      <c r="D84" s="96"/>
      <c r="E84" s="96"/>
      <c r="F84" s="96"/>
      <c r="G84" s="96"/>
      <c r="H84" s="96"/>
      <c r="I84" s="93"/>
      <c r="J84" s="94"/>
      <c r="K84" s="313">
        <v>0.05</v>
      </c>
      <c r="L84" s="854">
        <f>N78*K84</f>
        <v>22</v>
      </c>
      <c r="M84" s="855"/>
      <c r="N84" s="57"/>
    </row>
    <row r="85" spans="1:14" ht="15" thickBot="1">
      <c r="B85" s="97" t="s">
        <v>1058</v>
      </c>
      <c r="C85" s="98"/>
      <c r="D85" s="98"/>
      <c r="E85" s="98"/>
      <c r="F85" s="98"/>
      <c r="G85" s="98"/>
      <c r="H85" s="98"/>
      <c r="I85" s="99"/>
      <c r="J85" s="100"/>
      <c r="K85" s="314">
        <v>0.05</v>
      </c>
      <c r="L85" s="856">
        <f>N78*K85</f>
        <v>22</v>
      </c>
      <c r="M85" s="857"/>
      <c r="N85" s="57"/>
    </row>
    <row r="86" spans="1:14" ht="15" thickBot="1">
      <c r="B86" s="819" t="s">
        <v>1037</v>
      </c>
      <c r="C86" s="820"/>
      <c r="D86" s="820"/>
      <c r="E86" s="820"/>
      <c r="F86" s="820"/>
      <c r="G86" s="820"/>
      <c r="H86" s="820"/>
      <c r="I86" s="820"/>
      <c r="J86" s="820"/>
      <c r="K86" s="820"/>
      <c r="L86" s="820"/>
      <c r="M86" s="821"/>
      <c r="N86" s="58">
        <f>L83+L84+L85</f>
        <v>132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461"/>
      <c r="L30" s="795" t="s">
        <v>1029</v>
      </c>
      <c r="M30" s="796"/>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1937.73</v>
      </c>
      <c r="N48" s="281">
        <f>K48*M48</f>
        <v>1937.73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1937.73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1937.73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387.54600000000005</v>
      </c>
      <c r="M83" s="855"/>
      <c r="N83" s="57"/>
    </row>
    <row r="84" spans="1:14">
      <c r="B84" s="95" t="s">
        <v>1057</v>
      </c>
      <c r="C84" s="96"/>
      <c r="D84" s="96"/>
      <c r="E84" s="96"/>
      <c r="F84" s="96"/>
      <c r="G84" s="96"/>
      <c r="H84" s="96"/>
      <c r="I84" s="93"/>
      <c r="J84" s="94"/>
      <c r="K84" s="313">
        <v>0.05</v>
      </c>
      <c r="L84" s="854">
        <f>N78*K84</f>
        <v>96.886500000000012</v>
      </c>
      <c r="M84" s="855"/>
      <c r="N84" s="57"/>
    </row>
    <row r="85" spans="1:14" ht="15" thickBot="1">
      <c r="B85" s="97" t="s">
        <v>1058</v>
      </c>
      <c r="C85" s="98"/>
      <c r="D85" s="98"/>
      <c r="E85" s="98"/>
      <c r="F85" s="98"/>
      <c r="G85" s="98"/>
      <c r="H85" s="98"/>
      <c r="I85" s="99"/>
      <c r="J85" s="100"/>
      <c r="K85" s="314">
        <v>0.05</v>
      </c>
      <c r="L85" s="856">
        <f>N78*K85</f>
        <v>96.886500000000012</v>
      </c>
      <c r="M85" s="857"/>
      <c r="N85" s="57"/>
    </row>
    <row r="86" spans="1:14" ht="15" thickBot="1">
      <c r="B86" s="819" t="s">
        <v>1037</v>
      </c>
      <c r="C86" s="820"/>
      <c r="D86" s="820"/>
      <c r="E86" s="820"/>
      <c r="F86" s="820"/>
      <c r="G86" s="820"/>
      <c r="H86" s="820"/>
      <c r="I86" s="820"/>
      <c r="J86" s="820"/>
      <c r="K86" s="820"/>
      <c r="L86" s="820"/>
      <c r="M86" s="821"/>
      <c r="N86" s="58">
        <f>L83+L84+L85</f>
        <v>581.31900000000007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2519.049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1959.12</v>
      </c>
      <c r="N48" s="281">
        <f>K48*M48</f>
        <v>1959.12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1959.12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1959.12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391.82400000000001</v>
      </c>
      <c r="M83" s="855"/>
      <c r="N83" s="57"/>
    </row>
    <row r="84" spans="1:14">
      <c r="B84" s="95" t="s">
        <v>1057</v>
      </c>
      <c r="C84" s="96"/>
      <c r="D84" s="96"/>
      <c r="E84" s="96"/>
      <c r="F84" s="96"/>
      <c r="G84" s="96"/>
      <c r="H84" s="96"/>
      <c r="I84" s="93"/>
      <c r="J84" s="94"/>
      <c r="K84" s="313">
        <v>0.05</v>
      </c>
      <c r="L84" s="854">
        <f>N78*K84</f>
        <v>97.956000000000003</v>
      </c>
      <c r="M84" s="855"/>
      <c r="N84" s="57"/>
    </row>
    <row r="85" spans="1:14" ht="15" thickBot="1">
      <c r="B85" s="97" t="s">
        <v>1058</v>
      </c>
      <c r="C85" s="98"/>
      <c r="D85" s="98"/>
      <c r="E85" s="98"/>
      <c r="F85" s="98"/>
      <c r="G85" s="98"/>
      <c r="H85" s="98"/>
      <c r="I85" s="99"/>
      <c r="J85" s="100"/>
      <c r="K85" s="314">
        <v>0.05</v>
      </c>
      <c r="L85" s="856">
        <f>N78*K85</f>
        <v>97.956000000000003</v>
      </c>
      <c r="M85" s="857"/>
      <c r="N85" s="57"/>
    </row>
    <row r="86" spans="1:14" ht="15" thickBot="1">
      <c r="B86" s="819" t="s">
        <v>1037</v>
      </c>
      <c r="C86" s="820"/>
      <c r="D86" s="820"/>
      <c r="E86" s="820"/>
      <c r="F86" s="820"/>
      <c r="G86" s="820"/>
      <c r="H86" s="820"/>
      <c r="I86" s="820"/>
      <c r="J86" s="820"/>
      <c r="K86" s="820"/>
      <c r="L86" s="820"/>
      <c r="M86" s="821"/>
      <c r="N86" s="58">
        <f>L83+L84+L85</f>
        <v>587.73599999999999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2546.8559999999998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1990.12</v>
      </c>
      <c r="N48" s="281">
        <f>K48*M48</f>
        <v>1990.12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1990.12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1990.12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398.024</v>
      </c>
      <c r="M83" s="855"/>
      <c r="N83" s="57"/>
    </row>
    <row r="84" spans="1:14">
      <c r="B84" s="95" t="s">
        <v>1057</v>
      </c>
      <c r="C84" s="96"/>
      <c r="D84" s="96"/>
      <c r="E84" s="96"/>
      <c r="F84" s="96"/>
      <c r="G84" s="96"/>
      <c r="H84" s="96"/>
      <c r="I84" s="93"/>
      <c r="J84" s="94"/>
      <c r="K84" s="313">
        <v>0.05</v>
      </c>
      <c r="L84" s="854">
        <f>N78*K84</f>
        <v>99.506</v>
      </c>
      <c r="M84" s="855"/>
      <c r="N84" s="57"/>
    </row>
    <row r="85" spans="1:14" ht="15" thickBot="1">
      <c r="B85" s="97" t="s">
        <v>1058</v>
      </c>
      <c r="C85" s="98"/>
      <c r="D85" s="98"/>
      <c r="E85" s="98"/>
      <c r="F85" s="98"/>
      <c r="G85" s="98"/>
      <c r="H85" s="98"/>
      <c r="I85" s="99"/>
      <c r="J85" s="100"/>
      <c r="K85" s="314">
        <v>0.05</v>
      </c>
      <c r="L85" s="856">
        <f>N78*K85</f>
        <v>99.506</v>
      </c>
      <c r="M85" s="857"/>
      <c r="N85" s="57"/>
    </row>
    <row r="86" spans="1:14" ht="15" thickBot="1">
      <c r="B86" s="819" t="s">
        <v>1037</v>
      </c>
      <c r="C86" s="820"/>
      <c r="D86" s="820"/>
      <c r="E86" s="820"/>
      <c r="F86" s="820"/>
      <c r="G86" s="820"/>
      <c r="H86" s="820"/>
      <c r="I86" s="820"/>
      <c r="J86" s="820"/>
      <c r="K86" s="820"/>
      <c r="L86" s="820"/>
      <c r="M86" s="821"/>
      <c r="N86" s="58">
        <f>L83+L84+L85</f>
        <v>597.03599999999994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2587.1559999999999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1932.18</v>
      </c>
      <c r="N48" s="281">
        <f>K48*M48</f>
        <v>1932.18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1932.18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1932.18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386.43600000000004</v>
      </c>
      <c r="M83" s="855"/>
      <c r="N83" s="57"/>
    </row>
    <row r="84" spans="1:14">
      <c r="B84" s="95" t="s">
        <v>1057</v>
      </c>
      <c r="C84" s="96"/>
      <c r="D84" s="96"/>
      <c r="E84" s="96"/>
      <c r="F84" s="96"/>
      <c r="G84" s="96"/>
      <c r="H84" s="96"/>
      <c r="I84" s="93"/>
      <c r="J84" s="94"/>
      <c r="K84" s="313">
        <v>0.05</v>
      </c>
      <c r="L84" s="854">
        <f>N78*K84</f>
        <v>96.609000000000009</v>
      </c>
      <c r="M84" s="855"/>
      <c r="N84" s="57"/>
    </row>
    <row r="85" spans="1:14" ht="15" thickBot="1">
      <c r="B85" s="97" t="s">
        <v>1058</v>
      </c>
      <c r="C85" s="98"/>
      <c r="D85" s="98"/>
      <c r="E85" s="98"/>
      <c r="F85" s="98"/>
      <c r="G85" s="98"/>
      <c r="H85" s="98"/>
      <c r="I85" s="99"/>
      <c r="J85" s="100"/>
      <c r="K85" s="314">
        <v>0.05</v>
      </c>
      <c r="L85" s="856">
        <f>N78*K85</f>
        <v>96.609000000000009</v>
      </c>
      <c r="M85" s="857"/>
      <c r="N85" s="57"/>
    </row>
    <row r="86" spans="1:14" ht="15" thickBot="1">
      <c r="B86" s="819" t="s">
        <v>1037</v>
      </c>
      <c r="C86" s="820"/>
      <c r="D86" s="820"/>
      <c r="E86" s="820"/>
      <c r="F86" s="820"/>
      <c r="G86" s="820"/>
      <c r="H86" s="820"/>
      <c r="I86" s="820"/>
      <c r="J86" s="820"/>
      <c r="K86" s="820"/>
      <c r="L86" s="820"/>
      <c r="M86" s="821"/>
      <c r="N86" s="58">
        <f>L83+L84+L85</f>
        <v>579.65400000000011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2511.8340000000003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1629.83</v>
      </c>
      <c r="N48" s="281">
        <f>K48*M48</f>
        <v>1629.83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1629.83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1629.83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325.96600000000001</v>
      </c>
      <c r="M83" s="855"/>
      <c r="N83" s="57"/>
    </row>
    <row r="84" spans="1:14">
      <c r="B84" s="95" t="s">
        <v>1057</v>
      </c>
      <c r="C84" s="96"/>
      <c r="D84" s="96"/>
      <c r="E84" s="96"/>
      <c r="F84" s="96"/>
      <c r="G84" s="96"/>
      <c r="H84" s="96"/>
      <c r="I84" s="93"/>
      <c r="J84" s="94"/>
      <c r="K84" s="313">
        <v>0.05</v>
      </c>
      <c r="L84" s="854">
        <f>N78*K84</f>
        <v>81.491500000000002</v>
      </c>
      <c r="M84" s="855"/>
      <c r="N84" s="57"/>
    </row>
    <row r="85" spans="1:14" ht="15" thickBot="1">
      <c r="B85" s="97" t="s">
        <v>1058</v>
      </c>
      <c r="C85" s="98"/>
      <c r="D85" s="98"/>
      <c r="E85" s="98"/>
      <c r="F85" s="98"/>
      <c r="G85" s="98"/>
      <c r="H85" s="98"/>
      <c r="I85" s="99"/>
      <c r="J85" s="100"/>
      <c r="K85" s="314">
        <v>0.05</v>
      </c>
      <c r="L85" s="856">
        <f>N78*K85</f>
        <v>81.491500000000002</v>
      </c>
      <c r="M85" s="857"/>
      <c r="N85" s="57"/>
    </row>
    <row r="86" spans="1:14" ht="15" thickBot="1">
      <c r="B86" s="819" t="s">
        <v>1037</v>
      </c>
      <c r="C86" s="820"/>
      <c r="D86" s="820"/>
      <c r="E86" s="820"/>
      <c r="F86" s="820"/>
      <c r="G86" s="820"/>
      <c r="H86" s="820"/>
      <c r="I86" s="820"/>
      <c r="J86" s="820"/>
      <c r="K86" s="820"/>
      <c r="L86" s="820"/>
      <c r="M86" s="821"/>
      <c r="N86" s="58">
        <f>L83+L84+L85</f>
        <v>488.94899999999996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2118.779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3468.21</v>
      </c>
      <c r="N48" s="281">
        <f>K48*M48</f>
        <v>3468.21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3468.21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3468.21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693.64200000000005</v>
      </c>
      <c r="M83" s="855"/>
      <c r="N83" s="57"/>
    </row>
    <row r="84" spans="1:14">
      <c r="B84" s="95" t="s">
        <v>1057</v>
      </c>
      <c r="C84" s="96"/>
      <c r="D84" s="96"/>
      <c r="E84" s="96"/>
      <c r="F84" s="96"/>
      <c r="G84" s="96"/>
      <c r="H84" s="96"/>
      <c r="I84" s="93"/>
      <c r="J84" s="94"/>
      <c r="K84" s="313">
        <v>0.05</v>
      </c>
      <c r="L84" s="854">
        <f>N78*K84</f>
        <v>173.41050000000001</v>
      </c>
      <c r="M84" s="855"/>
      <c r="N84" s="57"/>
    </row>
    <row r="85" spans="1:14" ht="15" thickBot="1">
      <c r="B85" s="97" t="s">
        <v>1058</v>
      </c>
      <c r="C85" s="98"/>
      <c r="D85" s="98"/>
      <c r="E85" s="98"/>
      <c r="F85" s="98"/>
      <c r="G85" s="98"/>
      <c r="H85" s="98"/>
      <c r="I85" s="99"/>
      <c r="J85" s="100"/>
      <c r="K85" s="314">
        <v>0.05</v>
      </c>
      <c r="L85" s="856">
        <f>N78*K85</f>
        <v>173.41050000000001</v>
      </c>
      <c r="M85" s="857"/>
      <c r="N85" s="57"/>
    </row>
    <row r="86" spans="1:14" ht="15" thickBot="1">
      <c r="B86" s="819" t="s">
        <v>1037</v>
      </c>
      <c r="C86" s="820"/>
      <c r="D86" s="820"/>
      <c r="E86" s="820"/>
      <c r="F86" s="820"/>
      <c r="G86" s="820"/>
      <c r="H86" s="820"/>
      <c r="I86" s="820"/>
      <c r="J86" s="820"/>
      <c r="K86" s="820"/>
      <c r="L86" s="820"/>
      <c r="M86" s="821"/>
      <c r="N86" s="58">
        <f>L83+L84+L85</f>
        <v>1040.463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4508.6729999999998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1702.17</v>
      </c>
      <c r="N48" s="281">
        <f>K48*M48</f>
        <v>1702.17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1702.17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1702.17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340.43400000000003</v>
      </c>
      <c r="M83" s="855"/>
      <c r="N83" s="57"/>
    </row>
    <row r="84" spans="1:14">
      <c r="B84" s="95" t="s">
        <v>1057</v>
      </c>
      <c r="C84" s="96"/>
      <c r="D84" s="96"/>
      <c r="E84" s="96"/>
      <c r="F84" s="96"/>
      <c r="G84" s="96"/>
      <c r="H84" s="96"/>
      <c r="I84" s="93"/>
      <c r="J84" s="94"/>
      <c r="K84" s="313">
        <v>0.05</v>
      </c>
      <c r="L84" s="854">
        <f>N78*K84</f>
        <v>85.108500000000006</v>
      </c>
      <c r="M84" s="855"/>
      <c r="N84" s="57"/>
    </row>
    <row r="85" spans="1:14" ht="15" thickBot="1">
      <c r="B85" s="97" t="s">
        <v>1058</v>
      </c>
      <c r="C85" s="98"/>
      <c r="D85" s="98"/>
      <c r="E85" s="98"/>
      <c r="F85" s="98"/>
      <c r="G85" s="98"/>
      <c r="H85" s="98"/>
      <c r="I85" s="99"/>
      <c r="J85" s="100"/>
      <c r="K85" s="314">
        <v>0.05</v>
      </c>
      <c r="L85" s="856">
        <f>N78*K85</f>
        <v>85.108500000000006</v>
      </c>
      <c r="M85" s="857"/>
      <c r="N85" s="57"/>
    </row>
    <row r="86" spans="1:14" ht="15" thickBot="1">
      <c r="B86" s="819" t="s">
        <v>1037</v>
      </c>
      <c r="C86" s="820"/>
      <c r="D86" s="820"/>
      <c r="E86" s="820"/>
      <c r="F86" s="820"/>
      <c r="G86" s="820"/>
      <c r="H86" s="820"/>
      <c r="I86" s="820"/>
      <c r="J86" s="820"/>
      <c r="K86" s="820"/>
      <c r="L86" s="820"/>
      <c r="M86" s="821"/>
      <c r="N86" s="58">
        <f>L83+L84+L85</f>
        <v>510.65100000000001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2212.8209999999999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2662.1200000000003</v>
      </c>
      <c r="N48" s="281">
        <f>K48*M48</f>
        <v>2662.1200000000003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2662.1200000000003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2662.1200000000003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532.42400000000009</v>
      </c>
      <c r="M83" s="855"/>
      <c r="N83" s="57"/>
    </row>
    <row r="84" spans="1:14">
      <c r="B84" s="95" t="s">
        <v>1057</v>
      </c>
      <c r="C84" s="96"/>
      <c r="D84" s="96"/>
      <c r="E84" s="96"/>
      <c r="F84" s="96"/>
      <c r="G84" s="96"/>
      <c r="H84" s="96"/>
      <c r="I84" s="93"/>
      <c r="J84" s="94"/>
      <c r="K84" s="313">
        <v>0.05</v>
      </c>
      <c r="L84" s="854">
        <f>N78*K84</f>
        <v>133.10600000000002</v>
      </c>
      <c r="M84" s="855"/>
      <c r="N84" s="57"/>
    </row>
    <row r="85" spans="1:14" ht="15" thickBot="1">
      <c r="B85" s="97" t="s">
        <v>1058</v>
      </c>
      <c r="C85" s="98"/>
      <c r="D85" s="98"/>
      <c r="E85" s="98"/>
      <c r="F85" s="98"/>
      <c r="G85" s="98"/>
      <c r="H85" s="98"/>
      <c r="I85" s="99"/>
      <c r="J85" s="100"/>
      <c r="K85" s="314">
        <v>0.05</v>
      </c>
      <c r="L85" s="856">
        <f>N78*K85</f>
        <v>133.10600000000002</v>
      </c>
      <c r="M85" s="857"/>
      <c r="N85" s="57"/>
    </row>
    <row r="86" spans="1:14" ht="15" thickBot="1">
      <c r="B86" s="819" t="s">
        <v>1037</v>
      </c>
      <c r="C86" s="820"/>
      <c r="D86" s="820"/>
      <c r="E86" s="820"/>
      <c r="F86" s="820"/>
      <c r="G86" s="820"/>
      <c r="H86" s="820"/>
      <c r="I86" s="820"/>
      <c r="J86" s="820"/>
      <c r="K86" s="820"/>
      <c r="L86" s="820"/>
      <c r="M86" s="821"/>
      <c r="N86" s="58">
        <f>L83+L84+L85</f>
        <v>798.63600000000008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3460.7560000000003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2766.1400000000003</v>
      </c>
      <c r="N48" s="281">
        <f>K48*M48</f>
        <v>2766.1400000000003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2766.1400000000003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819" t="s">
        <v>1037</v>
      </c>
      <c r="C76" s="820"/>
      <c r="D76" s="820"/>
      <c r="E76" s="820"/>
      <c r="F76" s="820"/>
      <c r="G76" s="820"/>
      <c r="H76" s="820"/>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2766.1400000000003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553.22800000000007</v>
      </c>
      <c r="M83" s="855"/>
      <c r="N83" s="57"/>
    </row>
    <row r="84" spans="1:14">
      <c r="B84" s="95" t="s">
        <v>1057</v>
      </c>
      <c r="C84" s="96"/>
      <c r="D84" s="96"/>
      <c r="E84" s="96"/>
      <c r="F84" s="96"/>
      <c r="G84" s="96"/>
      <c r="H84" s="96"/>
      <c r="I84" s="93"/>
      <c r="J84" s="94"/>
      <c r="K84" s="313">
        <v>0.05</v>
      </c>
      <c r="L84" s="854">
        <f>N78*K84</f>
        <v>138.30700000000002</v>
      </c>
      <c r="M84" s="855"/>
      <c r="N84" s="57"/>
    </row>
    <row r="85" spans="1:14" ht="15" thickBot="1">
      <c r="B85" s="97" t="s">
        <v>1058</v>
      </c>
      <c r="C85" s="98"/>
      <c r="D85" s="98"/>
      <c r="E85" s="98"/>
      <c r="F85" s="98"/>
      <c r="G85" s="98"/>
      <c r="H85" s="98"/>
      <c r="I85" s="99"/>
      <c r="J85" s="100"/>
      <c r="K85" s="314">
        <v>0.05</v>
      </c>
      <c r="L85" s="856">
        <f>N78*K85</f>
        <v>138.30700000000002</v>
      </c>
      <c r="M85" s="857"/>
      <c r="N85" s="57"/>
    </row>
    <row r="86" spans="1:14" ht="15" thickBot="1">
      <c r="B86" s="819" t="s">
        <v>1037</v>
      </c>
      <c r="C86" s="820"/>
      <c r="D86" s="820"/>
      <c r="E86" s="820"/>
      <c r="F86" s="820"/>
      <c r="G86" s="820"/>
      <c r="H86" s="820"/>
      <c r="I86" s="820"/>
      <c r="J86" s="820"/>
      <c r="K86" s="820"/>
      <c r="L86" s="820"/>
      <c r="M86" s="821"/>
      <c r="N86" s="58">
        <f>L83+L84+L85</f>
        <v>829.8420000000001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3595.9820000000004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2894.1400000000003</v>
      </c>
      <c r="N48" s="281">
        <f>K48*M48</f>
        <v>2894.1400000000003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2894.1400000000003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2894.1400000000003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578.82800000000009</v>
      </c>
      <c r="M83" s="855"/>
      <c r="N83" s="57"/>
    </row>
    <row r="84" spans="1:14">
      <c r="B84" s="95" t="s">
        <v>1057</v>
      </c>
      <c r="C84" s="96"/>
      <c r="D84" s="96"/>
      <c r="E84" s="96"/>
      <c r="F84" s="96"/>
      <c r="G84" s="96"/>
      <c r="H84" s="96"/>
      <c r="I84" s="93"/>
      <c r="J84" s="94"/>
      <c r="K84" s="313">
        <v>0.05</v>
      </c>
      <c r="L84" s="854">
        <f>N78*K84</f>
        <v>144.70700000000002</v>
      </c>
      <c r="M84" s="855"/>
      <c r="N84" s="57"/>
    </row>
    <row r="85" spans="1:14" ht="15" thickBot="1">
      <c r="B85" s="97" t="s">
        <v>1058</v>
      </c>
      <c r="C85" s="98"/>
      <c r="D85" s="98"/>
      <c r="E85" s="98"/>
      <c r="F85" s="98"/>
      <c r="G85" s="98"/>
      <c r="H85" s="98"/>
      <c r="I85" s="99"/>
      <c r="J85" s="100"/>
      <c r="K85" s="314">
        <v>0.05</v>
      </c>
      <c r="L85" s="856">
        <f>N78*K85</f>
        <v>144.70700000000002</v>
      </c>
      <c r="M85" s="857"/>
      <c r="N85" s="57"/>
    </row>
    <row r="86" spans="1:14" ht="15" thickBot="1">
      <c r="B86" s="819" t="s">
        <v>1037</v>
      </c>
      <c r="C86" s="820"/>
      <c r="D86" s="820"/>
      <c r="E86" s="820"/>
      <c r="F86" s="820"/>
      <c r="G86" s="820"/>
      <c r="H86" s="820"/>
      <c r="I86" s="820"/>
      <c r="J86" s="820"/>
      <c r="K86" s="820"/>
      <c r="L86" s="820"/>
      <c r="M86" s="821"/>
      <c r="N86" s="58">
        <f>L83+L84+L85</f>
        <v>868.24200000000008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3762.3820000000005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3192.92</v>
      </c>
      <c r="N48" s="281">
        <f>K48*M48</f>
        <v>3192.92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3192.92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3192.92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638.58400000000006</v>
      </c>
      <c r="M83" s="855"/>
      <c r="N83" s="57"/>
    </row>
    <row r="84" spans="1:14">
      <c r="B84" s="95" t="s">
        <v>1057</v>
      </c>
      <c r="C84" s="96"/>
      <c r="D84" s="96"/>
      <c r="E84" s="96"/>
      <c r="F84" s="96"/>
      <c r="G84" s="96"/>
      <c r="H84" s="96"/>
      <c r="I84" s="93"/>
      <c r="J84" s="94"/>
      <c r="K84" s="313">
        <v>0.05</v>
      </c>
      <c r="L84" s="854">
        <f>N78*K84</f>
        <v>159.64600000000002</v>
      </c>
      <c r="M84" s="855"/>
      <c r="N84" s="57"/>
    </row>
    <row r="85" spans="1:14" ht="15" thickBot="1">
      <c r="B85" s="97" t="s">
        <v>1058</v>
      </c>
      <c r="C85" s="98"/>
      <c r="D85" s="98"/>
      <c r="E85" s="98"/>
      <c r="F85" s="98"/>
      <c r="G85" s="98"/>
      <c r="H85" s="98"/>
      <c r="I85" s="99"/>
      <c r="J85" s="100"/>
      <c r="K85" s="314">
        <v>0.05</v>
      </c>
      <c r="L85" s="856">
        <f>N78*K85</f>
        <v>159.64600000000002</v>
      </c>
      <c r="M85" s="857"/>
      <c r="N85" s="57"/>
    </row>
    <row r="86" spans="1:14" ht="15" thickBot="1">
      <c r="B86" s="819" t="s">
        <v>1037</v>
      </c>
      <c r="C86" s="820"/>
      <c r="D86" s="820"/>
      <c r="E86" s="820"/>
      <c r="F86" s="820"/>
      <c r="G86" s="820"/>
      <c r="H86" s="820"/>
      <c r="I86" s="820"/>
      <c r="J86" s="820"/>
      <c r="K86" s="820"/>
      <c r="L86" s="820"/>
      <c r="M86" s="821"/>
      <c r="N86" s="58">
        <f>L83+L84+L85</f>
        <v>957.87599999999998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4150.7960000000003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3161.0200000000004</v>
      </c>
      <c r="N48" s="281">
        <f>K48*M48</f>
        <v>3161.0200000000004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3161.0200000000004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3161.0200000000004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632.20400000000018</v>
      </c>
      <c r="M83" s="855"/>
      <c r="N83" s="57"/>
    </row>
    <row r="84" spans="1:14">
      <c r="B84" s="95" t="s">
        <v>1057</v>
      </c>
      <c r="C84" s="96"/>
      <c r="D84" s="96"/>
      <c r="E84" s="96"/>
      <c r="F84" s="96"/>
      <c r="G84" s="96"/>
      <c r="H84" s="96"/>
      <c r="I84" s="93"/>
      <c r="J84" s="94"/>
      <c r="K84" s="313">
        <v>0.05</v>
      </c>
      <c r="L84" s="854">
        <f>N78*K84</f>
        <v>158.05100000000004</v>
      </c>
      <c r="M84" s="855"/>
      <c r="N84" s="57"/>
    </row>
    <row r="85" spans="1:14" ht="15" thickBot="1">
      <c r="B85" s="97" t="s">
        <v>1058</v>
      </c>
      <c r="C85" s="98"/>
      <c r="D85" s="98"/>
      <c r="E85" s="98"/>
      <c r="F85" s="98"/>
      <c r="G85" s="98"/>
      <c r="H85" s="98"/>
      <c r="I85" s="99"/>
      <c r="J85" s="100"/>
      <c r="K85" s="314">
        <v>0.05</v>
      </c>
      <c r="L85" s="856">
        <f>N78*K85</f>
        <v>158.05100000000004</v>
      </c>
      <c r="M85" s="857"/>
      <c r="N85" s="57"/>
    </row>
    <row r="86" spans="1:14" ht="15" thickBot="1">
      <c r="B86" s="819" t="s">
        <v>1037</v>
      </c>
      <c r="C86" s="820"/>
      <c r="D86" s="820"/>
      <c r="E86" s="820"/>
      <c r="F86" s="820"/>
      <c r="G86" s="820"/>
      <c r="H86" s="820"/>
      <c r="I86" s="820"/>
      <c r="J86" s="820"/>
      <c r="K86" s="820"/>
      <c r="L86" s="820"/>
      <c r="M86" s="821"/>
      <c r="N86" s="58">
        <f>L83+L84+L85</f>
        <v>948.30600000000027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4109.3260000000009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3161.0200000000004</v>
      </c>
      <c r="N48" s="281">
        <f>K48*M48</f>
        <v>3161.0200000000004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3161.0200000000004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3161.0200000000004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632.20400000000018</v>
      </c>
      <c r="M83" s="855"/>
      <c r="N83" s="57"/>
    </row>
    <row r="84" spans="1:14">
      <c r="B84" s="95" t="s">
        <v>1057</v>
      </c>
      <c r="C84" s="96"/>
      <c r="D84" s="96"/>
      <c r="E84" s="96"/>
      <c r="F84" s="96"/>
      <c r="G84" s="96"/>
      <c r="H84" s="96"/>
      <c r="I84" s="93"/>
      <c r="J84" s="94"/>
      <c r="K84" s="313">
        <v>0.05</v>
      </c>
      <c r="L84" s="854">
        <f>N78*K84</f>
        <v>158.05100000000004</v>
      </c>
      <c r="M84" s="855"/>
      <c r="N84" s="57"/>
    </row>
    <row r="85" spans="1:14" ht="15" thickBot="1">
      <c r="B85" s="97" t="s">
        <v>1058</v>
      </c>
      <c r="C85" s="98"/>
      <c r="D85" s="98"/>
      <c r="E85" s="98"/>
      <c r="F85" s="98"/>
      <c r="G85" s="98"/>
      <c r="H85" s="98"/>
      <c r="I85" s="99"/>
      <c r="J85" s="100"/>
      <c r="K85" s="314">
        <v>0.05</v>
      </c>
      <c r="L85" s="856">
        <f>N78*K85</f>
        <v>158.05100000000004</v>
      </c>
      <c r="M85" s="857"/>
      <c r="N85" s="57"/>
    </row>
    <row r="86" spans="1:14" ht="15" thickBot="1">
      <c r="B86" s="819" t="s">
        <v>1037</v>
      </c>
      <c r="C86" s="820"/>
      <c r="D86" s="820"/>
      <c r="E86" s="820"/>
      <c r="F86" s="820"/>
      <c r="G86" s="820"/>
      <c r="H86" s="820"/>
      <c r="I86" s="820"/>
      <c r="J86" s="820"/>
      <c r="K86" s="820"/>
      <c r="L86" s="820"/>
      <c r="M86" s="821"/>
      <c r="N86" s="58">
        <f>L83+L84+L85</f>
        <v>948.30600000000027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4109.3260000000009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2722.9700000000003</v>
      </c>
      <c r="N48" s="281">
        <f>K48*M48</f>
        <v>2722.9700000000003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2722.9700000000003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2722.9700000000003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544.59400000000005</v>
      </c>
      <c r="M83" s="855"/>
      <c r="N83" s="57"/>
    </row>
    <row r="84" spans="1:14">
      <c r="B84" s="95" t="s">
        <v>1057</v>
      </c>
      <c r="C84" s="96"/>
      <c r="D84" s="96"/>
      <c r="E84" s="96"/>
      <c r="F84" s="96"/>
      <c r="G84" s="96"/>
      <c r="H84" s="96"/>
      <c r="I84" s="93"/>
      <c r="J84" s="94"/>
      <c r="K84" s="313">
        <v>0.05</v>
      </c>
      <c r="L84" s="854">
        <f>N78*K84</f>
        <v>136.14850000000001</v>
      </c>
      <c r="M84" s="855"/>
      <c r="N84" s="57"/>
    </row>
    <row r="85" spans="1:14" ht="15" thickBot="1">
      <c r="B85" s="97" t="s">
        <v>1058</v>
      </c>
      <c r="C85" s="98"/>
      <c r="D85" s="98"/>
      <c r="E85" s="98"/>
      <c r="F85" s="98"/>
      <c r="G85" s="98"/>
      <c r="H85" s="98"/>
      <c r="I85" s="99"/>
      <c r="J85" s="100"/>
      <c r="K85" s="314">
        <v>0.05</v>
      </c>
      <c r="L85" s="856">
        <f>N78*K85</f>
        <v>136.14850000000001</v>
      </c>
      <c r="M85" s="857"/>
      <c r="N85" s="57"/>
    </row>
    <row r="86" spans="1:14" ht="15" thickBot="1">
      <c r="B86" s="819" t="s">
        <v>1037</v>
      </c>
      <c r="C86" s="820"/>
      <c r="D86" s="820"/>
      <c r="E86" s="820"/>
      <c r="F86" s="820"/>
      <c r="G86" s="820"/>
      <c r="H86" s="820"/>
      <c r="I86" s="820"/>
      <c r="J86" s="820"/>
      <c r="K86" s="820"/>
      <c r="L86" s="820"/>
      <c r="M86" s="821"/>
      <c r="N86" s="58">
        <f>L83+L84+L85</f>
        <v>816.89100000000008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3539.8610000000003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2600.33</v>
      </c>
      <c r="N48" s="281">
        <f>K48*M48</f>
        <v>2600.33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2600.33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2600.33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520.06600000000003</v>
      </c>
      <c r="M83" s="855"/>
      <c r="N83" s="57"/>
    </row>
    <row r="84" spans="1:14">
      <c r="B84" s="95" t="s">
        <v>1057</v>
      </c>
      <c r="C84" s="96"/>
      <c r="D84" s="96"/>
      <c r="E84" s="96"/>
      <c r="F84" s="96"/>
      <c r="G84" s="96"/>
      <c r="H84" s="96"/>
      <c r="I84" s="93"/>
      <c r="J84" s="94"/>
      <c r="K84" s="313">
        <v>0.05</v>
      </c>
      <c r="L84" s="854">
        <f>N78*K84</f>
        <v>130.01650000000001</v>
      </c>
      <c r="M84" s="855"/>
      <c r="N84" s="57"/>
    </row>
    <row r="85" spans="1:14" ht="15" thickBot="1">
      <c r="B85" s="97" t="s">
        <v>1058</v>
      </c>
      <c r="C85" s="98"/>
      <c r="D85" s="98"/>
      <c r="E85" s="98"/>
      <c r="F85" s="98"/>
      <c r="G85" s="98"/>
      <c r="H85" s="98"/>
      <c r="I85" s="99"/>
      <c r="J85" s="100"/>
      <c r="K85" s="314">
        <v>0.05</v>
      </c>
      <c r="L85" s="856">
        <f>N78*K85</f>
        <v>130.01650000000001</v>
      </c>
      <c r="M85" s="857"/>
      <c r="N85" s="57"/>
    </row>
    <row r="86" spans="1:14" ht="15" thickBot="1">
      <c r="B86" s="819" t="s">
        <v>1037</v>
      </c>
      <c r="C86" s="820"/>
      <c r="D86" s="820"/>
      <c r="E86" s="820"/>
      <c r="F86" s="820"/>
      <c r="G86" s="820"/>
      <c r="H86" s="820"/>
      <c r="I86" s="820"/>
      <c r="J86" s="820"/>
      <c r="K86" s="820"/>
      <c r="L86" s="820"/>
      <c r="M86" s="821"/>
      <c r="N86" s="58">
        <f>L83+L84+L85</f>
        <v>780.09899999999993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3380.4290000000001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2580.25</v>
      </c>
      <c r="N48" s="281">
        <f>K48*M48</f>
        <v>2580.25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2580.25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2580.25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516.05000000000007</v>
      </c>
      <c r="M83" s="855"/>
      <c r="N83" s="57"/>
    </row>
    <row r="84" spans="1:14">
      <c r="B84" s="95" t="s">
        <v>1057</v>
      </c>
      <c r="C84" s="96"/>
      <c r="D84" s="96"/>
      <c r="E84" s="96"/>
      <c r="F84" s="96"/>
      <c r="G84" s="96"/>
      <c r="H84" s="96"/>
      <c r="I84" s="93"/>
      <c r="J84" s="94"/>
      <c r="K84" s="313">
        <v>0.05</v>
      </c>
      <c r="L84" s="854">
        <f>N78*K84</f>
        <v>129.01250000000002</v>
      </c>
      <c r="M84" s="855"/>
      <c r="N84" s="57"/>
    </row>
    <row r="85" spans="1:14" ht="15" thickBot="1">
      <c r="B85" s="97" t="s">
        <v>1058</v>
      </c>
      <c r="C85" s="98"/>
      <c r="D85" s="98"/>
      <c r="E85" s="98"/>
      <c r="F85" s="98"/>
      <c r="G85" s="98"/>
      <c r="H85" s="98"/>
      <c r="I85" s="99"/>
      <c r="J85" s="100"/>
      <c r="K85" s="314">
        <v>0.05</v>
      </c>
      <c r="L85" s="856">
        <f>N78*K85</f>
        <v>129.01250000000002</v>
      </c>
      <c r="M85" s="857"/>
      <c r="N85" s="57"/>
    </row>
    <row r="86" spans="1:14" ht="15" thickBot="1">
      <c r="B86" s="819" t="s">
        <v>1037</v>
      </c>
      <c r="C86" s="820"/>
      <c r="D86" s="820"/>
      <c r="E86" s="820"/>
      <c r="F86" s="820"/>
      <c r="G86" s="820"/>
      <c r="H86" s="820"/>
      <c r="I86" s="820"/>
      <c r="J86" s="820"/>
      <c r="K86" s="820"/>
      <c r="L86" s="820"/>
      <c r="M86" s="821"/>
      <c r="N86" s="58">
        <f>L83+L84+L85</f>
        <v>774.07500000000016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3354.3250000000003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3064.8100000000004</v>
      </c>
      <c r="N48" s="281">
        <f>K48*M48</f>
        <v>3064.8100000000004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3064.8100000000004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3064.8100000000004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612.9620000000001</v>
      </c>
      <c r="M83" s="855"/>
      <c r="N83" s="57"/>
    </row>
    <row r="84" spans="1:14">
      <c r="B84" s="95" t="s">
        <v>1057</v>
      </c>
      <c r="C84" s="96"/>
      <c r="D84" s="96"/>
      <c r="E84" s="96"/>
      <c r="F84" s="96"/>
      <c r="G84" s="96"/>
      <c r="H84" s="96"/>
      <c r="I84" s="93"/>
      <c r="J84" s="94"/>
      <c r="K84" s="313">
        <v>0.05</v>
      </c>
      <c r="L84" s="854">
        <f>N78*K84</f>
        <v>153.24050000000003</v>
      </c>
      <c r="M84" s="855"/>
      <c r="N84" s="57"/>
    </row>
    <row r="85" spans="1:14" ht="15" thickBot="1">
      <c r="B85" s="97" t="s">
        <v>1058</v>
      </c>
      <c r="C85" s="98"/>
      <c r="D85" s="98"/>
      <c r="E85" s="98"/>
      <c r="F85" s="98"/>
      <c r="G85" s="98"/>
      <c r="H85" s="98"/>
      <c r="I85" s="99"/>
      <c r="J85" s="100"/>
      <c r="K85" s="314">
        <v>0.05</v>
      </c>
      <c r="L85" s="856">
        <f>N78*K85</f>
        <v>153.24050000000003</v>
      </c>
      <c r="M85" s="857"/>
      <c r="N85" s="57"/>
    </row>
    <row r="86" spans="1:14" ht="15" thickBot="1">
      <c r="B86" s="819" t="s">
        <v>1037</v>
      </c>
      <c r="C86" s="820"/>
      <c r="D86" s="820"/>
      <c r="E86" s="820"/>
      <c r="F86" s="820"/>
      <c r="G86" s="820"/>
      <c r="H86" s="820"/>
      <c r="I86" s="820"/>
      <c r="J86" s="820"/>
      <c r="K86" s="820"/>
      <c r="L86" s="820"/>
      <c r="M86" s="821"/>
      <c r="N86" s="58">
        <f>L83+L84+L85</f>
        <v>919.4430000000001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3984.2530000000006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500</v>
      </c>
      <c r="N36" s="281">
        <f>K36/M36</f>
        <v>187.60756000000001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1635.83</v>
      </c>
      <c r="N48" s="281">
        <f>K48*M48</f>
        <v>1635.83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1635.83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7"/>
      <c r="M64" s="898"/>
      <c r="N64" s="133"/>
    </row>
    <row r="65" spans="1:14" ht="15" thickBot="1">
      <c r="B65" s="908" t="s">
        <v>1037</v>
      </c>
      <c r="C65" s="862"/>
      <c r="D65" s="862"/>
      <c r="E65" s="862"/>
      <c r="F65" s="862"/>
      <c r="G65" s="862"/>
      <c r="H65" s="862"/>
      <c r="I65" s="862"/>
      <c r="J65" s="862"/>
      <c r="K65" s="862"/>
      <c r="L65" s="862"/>
      <c r="M65" s="863"/>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8" t="s">
        <v>1047</v>
      </c>
      <c r="C69" s="859"/>
      <c r="D69" s="859"/>
      <c r="E69" s="859"/>
      <c r="F69" s="859"/>
      <c r="G69" s="859"/>
      <c r="H69" s="859"/>
      <c r="I69" s="79" t="s">
        <v>1048</v>
      </c>
      <c r="J69" s="81" t="s">
        <v>1494</v>
      </c>
      <c r="K69" s="80" t="s">
        <v>1050</v>
      </c>
      <c r="L69" s="860" t="s">
        <v>1034</v>
      </c>
      <c r="M69" s="861"/>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5"/>
      <c r="C74" s="896"/>
      <c r="D74" s="896"/>
      <c r="E74" s="896"/>
      <c r="F74" s="896"/>
      <c r="G74" s="896"/>
      <c r="H74" s="896"/>
      <c r="I74" s="132"/>
      <c r="J74" s="132"/>
      <c r="K74" s="132"/>
      <c r="L74" s="909"/>
      <c r="M74" s="909"/>
      <c r="N74" s="51"/>
    </row>
    <row r="75" spans="1:14" ht="15" thickBot="1">
      <c r="B75" s="908" t="s">
        <v>1037</v>
      </c>
      <c r="C75" s="862"/>
      <c r="D75" s="862"/>
      <c r="E75" s="862"/>
      <c r="F75" s="862"/>
      <c r="G75" s="862"/>
      <c r="H75" s="862"/>
      <c r="I75" s="862"/>
      <c r="J75" s="862"/>
      <c r="K75" s="862"/>
      <c r="L75" s="862"/>
      <c r="M75" s="863"/>
      <c r="N75" s="310">
        <f>SUM(N70:N74)</f>
        <v>51.067205206099999</v>
      </c>
    </row>
    <row r="76" spans="1:14" ht="15" thickBot="1">
      <c r="B76" s="39"/>
      <c r="C76" s="40"/>
      <c r="D76" s="40"/>
      <c r="E76" s="40"/>
      <c r="F76" s="40"/>
      <c r="G76" s="40"/>
      <c r="H76" s="40"/>
      <c r="I76" s="40"/>
      <c r="J76" s="40"/>
      <c r="K76" s="40"/>
      <c r="L76" s="40"/>
      <c r="M76" s="40"/>
      <c r="N76" s="41"/>
    </row>
    <row r="77" spans="1:14" ht="15" thickBot="1">
      <c r="B77" s="819" t="s">
        <v>1051</v>
      </c>
      <c r="C77" s="820"/>
      <c r="D77" s="820"/>
      <c r="E77" s="820"/>
      <c r="F77" s="820"/>
      <c r="G77" s="820"/>
      <c r="H77" s="820"/>
      <c r="I77" s="820"/>
      <c r="J77" s="820"/>
      <c r="K77" s="820"/>
      <c r="L77" s="820"/>
      <c r="M77" s="821"/>
      <c r="N77" s="105">
        <f>N43+N54+N65+N75</f>
        <v>1998.284897258161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399.6569794516322</v>
      </c>
      <c r="M82" s="855"/>
      <c r="N82" s="57"/>
    </row>
    <row r="83" spans="1:14">
      <c r="B83" s="95" t="s">
        <v>1057</v>
      </c>
      <c r="C83" s="96"/>
      <c r="D83" s="96"/>
      <c r="E83" s="96"/>
      <c r="F83" s="96"/>
      <c r="G83" s="96"/>
      <c r="H83" s="96"/>
      <c r="I83" s="93"/>
      <c r="J83" s="94"/>
      <c r="K83" s="313">
        <v>0.05</v>
      </c>
      <c r="L83" s="854">
        <f>N77*K83</f>
        <v>99.914244862908049</v>
      </c>
      <c r="M83" s="855"/>
      <c r="N83" s="57"/>
    </row>
    <row r="84" spans="1:14" ht="15" thickBot="1">
      <c r="B84" s="97" t="s">
        <v>1058</v>
      </c>
      <c r="C84" s="98"/>
      <c r="D84" s="98"/>
      <c r="E84" s="98"/>
      <c r="F84" s="98"/>
      <c r="G84" s="98"/>
      <c r="H84" s="98"/>
      <c r="I84" s="99"/>
      <c r="J84" s="100"/>
      <c r="K84" s="314">
        <v>0.05</v>
      </c>
      <c r="L84" s="856">
        <f>N77*K84</f>
        <v>99.914244862908049</v>
      </c>
      <c r="M84" s="857"/>
      <c r="N84" s="57"/>
    </row>
    <row r="85" spans="1:14" ht="15" thickBot="1">
      <c r="B85" s="819" t="s">
        <v>1037</v>
      </c>
      <c r="C85" s="820"/>
      <c r="D85" s="820"/>
      <c r="E85" s="820"/>
      <c r="F85" s="820"/>
      <c r="G85" s="820"/>
      <c r="H85" s="820"/>
      <c r="I85" s="820"/>
      <c r="J85" s="820"/>
      <c r="K85" s="820"/>
      <c r="L85" s="820"/>
      <c r="M85" s="821"/>
      <c r="N85" s="58">
        <f>L82+L83+L84</f>
        <v>599.48546917744829</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2597.7703664356095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500</v>
      </c>
      <c r="N36" s="281">
        <f>K36/M36</f>
        <v>187.60756000000001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1690.83</v>
      </c>
      <c r="N48" s="281">
        <f>K48*M48</f>
        <v>1690.83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1690.83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2053.284897258161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410.6569794516322</v>
      </c>
      <c r="M83" s="855"/>
      <c r="N83" s="57"/>
    </row>
    <row r="84" spans="1:14">
      <c r="B84" s="95" t="s">
        <v>1057</v>
      </c>
      <c r="C84" s="96"/>
      <c r="D84" s="96"/>
      <c r="E84" s="96"/>
      <c r="F84" s="96"/>
      <c r="G84" s="96"/>
      <c r="H84" s="96"/>
      <c r="I84" s="93"/>
      <c r="J84" s="94"/>
      <c r="K84" s="313">
        <v>0.05</v>
      </c>
      <c r="L84" s="854">
        <f>N78*K84</f>
        <v>102.66424486290805</v>
      </c>
      <c r="M84" s="855"/>
      <c r="N84" s="57"/>
    </row>
    <row r="85" spans="1:14" ht="15" thickBot="1">
      <c r="B85" s="97" t="s">
        <v>1058</v>
      </c>
      <c r="C85" s="98"/>
      <c r="D85" s="98"/>
      <c r="E85" s="98"/>
      <c r="F85" s="98"/>
      <c r="G85" s="98"/>
      <c r="H85" s="98"/>
      <c r="I85" s="99"/>
      <c r="J85" s="100"/>
      <c r="K85" s="314">
        <v>0.05</v>
      </c>
      <c r="L85" s="856">
        <f>N78*K85</f>
        <v>102.66424486290805</v>
      </c>
      <c r="M85" s="857"/>
      <c r="N85" s="57"/>
    </row>
    <row r="86" spans="1:14" ht="15" thickBot="1">
      <c r="B86" s="819" t="s">
        <v>1037</v>
      </c>
      <c r="C86" s="820"/>
      <c r="D86" s="820"/>
      <c r="E86" s="820"/>
      <c r="F86" s="820"/>
      <c r="G86" s="820"/>
      <c r="H86" s="820"/>
      <c r="I86" s="820"/>
      <c r="J86" s="820"/>
      <c r="K86" s="820"/>
      <c r="L86" s="820"/>
      <c r="M86" s="821"/>
      <c r="N86" s="58">
        <f>L83+L84+L85</f>
        <v>615.98546917744829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2669.2703664356095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500</v>
      </c>
      <c r="N36" s="281">
        <f>K36/M36</f>
        <v>187.60756000000001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10805.36</v>
      </c>
      <c r="N48" s="281">
        <f>K48*M48</f>
        <v>3241.6080000000002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3241.6080000000002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3604.0628972581612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720.81257945163225</v>
      </c>
      <c r="M83" s="855"/>
      <c r="N83" s="57"/>
    </row>
    <row r="84" spans="1:14">
      <c r="B84" s="95" t="s">
        <v>1057</v>
      </c>
      <c r="C84" s="96"/>
      <c r="D84" s="96"/>
      <c r="E84" s="96"/>
      <c r="F84" s="96"/>
      <c r="G84" s="96"/>
      <c r="H84" s="96"/>
      <c r="I84" s="93"/>
      <c r="J84" s="94"/>
      <c r="K84" s="313">
        <v>0.05</v>
      </c>
      <c r="L84" s="854">
        <f>N78*K84</f>
        <v>180.20314486290806</v>
      </c>
      <c r="M84" s="855"/>
      <c r="N84" s="57"/>
    </row>
    <row r="85" spans="1:14" ht="15" thickBot="1">
      <c r="B85" s="97" t="s">
        <v>1058</v>
      </c>
      <c r="C85" s="98"/>
      <c r="D85" s="98"/>
      <c r="E85" s="98"/>
      <c r="F85" s="98"/>
      <c r="G85" s="98"/>
      <c r="H85" s="98"/>
      <c r="I85" s="99"/>
      <c r="J85" s="100"/>
      <c r="K85" s="314">
        <v>0.05</v>
      </c>
      <c r="L85" s="856">
        <f>N78*K85</f>
        <v>180.20314486290806</v>
      </c>
      <c r="M85" s="857"/>
      <c r="N85" s="57"/>
    </row>
    <row r="86" spans="1:14" ht="15" thickBot="1">
      <c r="B86" s="819" t="s">
        <v>1037</v>
      </c>
      <c r="C86" s="820"/>
      <c r="D86" s="820"/>
      <c r="E86" s="820"/>
      <c r="F86" s="820"/>
      <c r="G86" s="820"/>
      <c r="H86" s="820"/>
      <c r="I86" s="820"/>
      <c r="J86" s="820"/>
      <c r="K86" s="820"/>
      <c r="L86" s="820"/>
      <c r="M86" s="821"/>
      <c r="N86" s="58">
        <f>L83+L84+L85</f>
        <v>1081.2188691774484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4685.2817664356098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951" t="str">
        <f>VLOOKUP(A36,EQUIPOS!A6:D154,3,FALSE)</f>
        <v>Carrotanque Irrigador de asfalto, 1000 GALONES DE CAPACIDAD</v>
      </c>
      <c r="C36" s="952"/>
      <c r="D36" s="952"/>
      <c r="E36" s="952"/>
      <c r="F36" s="952"/>
      <c r="G36" s="952"/>
      <c r="H36" s="953"/>
      <c r="I36" s="276"/>
      <c r="J36" s="277"/>
      <c r="K36" s="278">
        <f>VLOOKUP(A36,EQUIPOS!A6:D163,4,FALSE)</f>
        <v>93803.78</v>
      </c>
      <c r="L36" s="279"/>
      <c r="M36" s="280">
        <v>500</v>
      </c>
      <c r="N36" s="281">
        <f>K36/M36</f>
        <v>187.60756000000001</v>
      </c>
    </row>
    <row r="37" spans="1:14">
      <c r="A37" s="119" t="s">
        <v>176</v>
      </c>
      <c r="B37" s="951" t="str">
        <f>VLOOKUP(A37,EQUIPOS!A7:D154,3,FALSE)</f>
        <v xml:space="preserve">Compresor (barrido y soplado)
</v>
      </c>
      <c r="C37" s="952"/>
      <c r="D37" s="952"/>
      <c r="E37" s="952"/>
      <c r="F37" s="952"/>
      <c r="G37" s="952"/>
      <c r="H37" s="953"/>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1870.83</v>
      </c>
      <c r="N48" s="281">
        <f>K48*M48</f>
        <v>841.87350000000004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841.87350000000004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1204.328397258161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240.86567945163222</v>
      </c>
      <c r="M83" s="855"/>
      <c r="N83" s="57"/>
    </row>
    <row r="84" spans="1:14">
      <c r="B84" s="95" t="s">
        <v>1057</v>
      </c>
      <c r="C84" s="96"/>
      <c r="D84" s="96"/>
      <c r="E84" s="96"/>
      <c r="F84" s="96"/>
      <c r="G84" s="96"/>
      <c r="H84" s="96"/>
      <c r="I84" s="93"/>
      <c r="J84" s="94"/>
      <c r="K84" s="313">
        <v>0.05</v>
      </c>
      <c r="L84" s="854">
        <f>N78*K84</f>
        <v>60.216419862908054</v>
      </c>
      <c r="M84" s="855"/>
      <c r="N84" s="57"/>
    </row>
    <row r="85" spans="1:14" ht="15" thickBot="1">
      <c r="B85" s="97" t="s">
        <v>1058</v>
      </c>
      <c r="C85" s="98"/>
      <c r="D85" s="98"/>
      <c r="E85" s="98"/>
      <c r="F85" s="98"/>
      <c r="G85" s="98"/>
      <c r="H85" s="98"/>
      <c r="I85" s="99"/>
      <c r="J85" s="100"/>
      <c r="K85" s="314">
        <v>0.05</v>
      </c>
      <c r="L85" s="856">
        <f>N78*K85</f>
        <v>60.216419862908054</v>
      </c>
      <c r="M85" s="857"/>
      <c r="N85" s="57"/>
    </row>
    <row r="86" spans="1:14" ht="15" thickBot="1">
      <c r="B86" s="819" t="s">
        <v>1037</v>
      </c>
      <c r="C86" s="820"/>
      <c r="D86" s="820"/>
      <c r="E86" s="820"/>
      <c r="F86" s="820"/>
      <c r="G86" s="820"/>
      <c r="H86" s="820"/>
      <c r="I86" s="820"/>
      <c r="J86" s="820"/>
      <c r="K86" s="820"/>
      <c r="L86" s="820"/>
      <c r="M86" s="821"/>
      <c r="N86" s="58">
        <f>L83+L84+L85</f>
        <v>361.29851917744838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1565.6269164356095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500</v>
      </c>
      <c r="N36" s="281">
        <f>K36/M36</f>
        <v>187.60756000000001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1790.5</v>
      </c>
      <c r="N48" s="281">
        <f>K48*M48</f>
        <v>805.72500000000002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805.72500000000002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1168.179897258161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233.63597945163221</v>
      </c>
      <c r="M83" s="855"/>
      <c r="N83" s="57"/>
    </row>
    <row r="84" spans="1:14">
      <c r="B84" s="95" t="s">
        <v>1057</v>
      </c>
      <c r="C84" s="96"/>
      <c r="D84" s="96"/>
      <c r="E84" s="96"/>
      <c r="F84" s="96"/>
      <c r="G84" s="96"/>
      <c r="H84" s="96"/>
      <c r="I84" s="93"/>
      <c r="J84" s="94"/>
      <c r="K84" s="313">
        <v>0.05</v>
      </c>
      <c r="L84" s="854">
        <f>N78*K84</f>
        <v>58.408994862908052</v>
      </c>
      <c r="M84" s="855"/>
      <c r="N84" s="57"/>
    </row>
    <row r="85" spans="1:14" ht="15" thickBot="1">
      <c r="B85" s="97" t="s">
        <v>1058</v>
      </c>
      <c r="C85" s="98"/>
      <c r="D85" s="98"/>
      <c r="E85" s="98"/>
      <c r="F85" s="98"/>
      <c r="G85" s="98"/>
      <c r="H85" s="98"/>
      <c r="I85" s="99"/>
      <c r="J85" s="100"/>
      <c r="K85" s="314">
        <v>0.05</v>
      </c>
      <c r="L85" s="856">
        <f>N78*K85</f>
        <v>58.408994862908052</v>
      </c>
      <c r="M85" s="857"/>
      <c r="N85" s="57"/>
    </row>
    <row r="86" spans="1:14" ht="15" thickBot="1">
      <c r="B86" s="819" t="s">
        <v>1037</v>
      </c>
      <c r="C86" s="820"/>
      <c r="D86" s="820"/>
      <c r="E86" s="820"/>
      <c r="F86" s="820"/>
      <c r="G86" s="820"/>
      <c r="H86" s="820"/>
      <c r="I86" s="820"/>
      <c r="J86" s="820"/>
      <c r="K86" s="820"/>
      <c r="L86" s="820"/>
      <c r="M86" s="821"/>
      <c r="N86" s="58">
        <f>L83+L84+L85</f>
        <v>350.4539691774483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1518.6338664356092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500</v>
      </c>
      <c r="N36" s="281">
        <f>K36/M36</f>
        <v>187.60756000000001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2313.94</v>
      </c>
      <c r="N48" s="281">
        <f>K48*M48</f>
        <v>1041.2730000000001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1041.2730000000001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1403.7278972581612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280.74557945163224</v>
      </c>
      <c r="M83" s="855"/>
      <c r="N83" s="57"/>
    </row>
    <row r="84" spans="1:14">
      <c r="B84" s="95" t="s">
        <v>1057</v>
      </c>
      <c r="C84" s="96"/>
      <c r="D84" s="96"/>
      <c r="E84" s="96"/>
      <c r="F84" s="96"/>
      <c r="G84" s="96"/>
      <c r="H84" s="96"/>
      <c r="I84" s="93"/>
      <c r="J84" s="94"/>
      <c r="K84" s="313">
        <v>0.05</v>
      </c>
      <c r="L84" s="854">
        <f>N78*K84</f>
        <v>70.18639486290806</v>
      </c>
      <c r="M84" s="855"/>
      <c r="N84" s="57"/>
    </row>
    <row r="85" spans="1:14" ht="15" thickBot="1">
      <c r="B85" s="97" t="s">
        <v>1058</v>
      </c>
      <c r="C85" s="98"/>
      <c r="D85" s="98"/>
      <c r="E85" s="98"/>
      <c r="F85" s="98"/>
      <c r="G85" s="98"/>
      <c r="H85" s="98"/>
      <c r="I85" s="99"/>
      <c r="J85" s="100"/>
      <c r="K85" s="314">
        <v>0.05</v>
      </c>
      <c r="L85" s="856">
        <f>N78*K85</f>
        <v>70.18639486290806</v>
      </c>
      <c r="M85" s="857"/>
      <c r="N85" s="57"/>
    </row>
    <row r="86" spans="1:14" ht="15" thickBot="1">
      <c r="B86" s="819" t="s">
        <v>1037</v>
      </c>
      <c r="C86" s="820"/>
      <c r="D86" s="820"/>
      <c r="E86" s="820"/>
      <c r="F86" s="820"/>
      <c r="G86" s="820"/>
      <c r="H86" s="820"/>
      <c r="I86" s="820"/>
      <c r="J86" s="820"/>
      <c r="K86" s="820"/>
      <c r="L86" s="820"/>
      <c r="M86" s="821"/>
      <c r="N86" s="58">
        <f>L83+L84+L85</f>
        <v>421.11836917744836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1824.8462664356096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500</v>
      </c>
      <c r="N36" s="281">
        <f>K36/M36</f>
        <v>187.60756000000001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500</v>
      </c>
      <c r="N37" s="281">
        <f>K37/M37</f>
        <v>123.26946000000001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311.38769205206103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2577.4300000000003</v>
      </c>
      <c r="N48" s="281">
        <f>K48*M48</f>
        <v>1159.8435000000002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1159.8435000000002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51.067205206099999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1522.2983972581612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304.45967945163227</v>
      </c>
      <c r="M83" s="855"/>
      <c r="N83" s="57"/>
    </row>
    <row r="84" spans="1:14">
      <c r="B84" s="95" t="s">
        <v>1057</v>
      </c>
      <c r="C84" s="96"/>
      <c r="D84" s="96"/>
      <c r="E84" s="96"/>
      <c r="F84" s="96"/>
      <c r="G84" s="96"/>
      <c r="H84" s="96"/>
      <c r="I84" s="93"/>
      <c r="J84" s="94"/>
      <c r="K84" s="313">
        <v>0.05</v>
      </c>
      <c r="L84" s="854">
        <f>N78*K84</f>
        <v>76.114919862908067</v>
      </c>
      <c r="M84" s="855"/>
      <c r="N84" s="57"/>
    </row>
    <row r="85" spans="1:14" ht="15" thickBot="1">
      <c r="B85" s="97" t="s">
        <v>1058</v>
      </c>
      <c r="C85" s="98"/>
      <c r="D85" s="98"/>
      <c r="E85" s="98"/>
      <c r="F85" s="98"/>
      <c r="G85" s="98"/>
      <c r="H85" s="98"/>
      <c r="I85" s="99"/>
      <c r="J85" s="100"/>
      <c r="K85" s="314">
        <v>0.05</v>
      </c>
      <c r="L85" s="856">
        <f>N78*K85</f>
        <v>76.114919862908067</v>
      </c>
      <c r="M85" s="857"/>
      <c r="N85" s="57"/>
    </row>
    <row r="86" spans="1:14" ht="15" thickBot="1">
      <c r="B86" s="819" t="s">
        <v>1037</v>
      </c>
      <c r="C86" s="820"/>
      <c r="D86" s="820"/>
      <c r="E86" s="820"/>
      <c r="F86" s="820"/>
      <c r="G86" s="820"/>
      <c r="H86" s="820"/>
      <c r="I86" s="820"/>
      <c r="J86" s="820"/>
      <c r="K86" s="820"/>
      <c r="L86" s="820"/>
      <c r="M86" s="821"/>
      <c r="N86" s="58">
        <f>L83+L84+L85</f>
        <v>456.68951917744846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1978.9879164356098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400</v>
      </c>
      <c r="N36" s="281">
        <f>K36/M36</f>
        <v>234.50944999999999</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400</v>
      </c>
      <c r="N37" s="281">
        <f>K37/M37</f>
        <v>367.42930000000001</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400</v>
      </c>
      <c r="N38" s="281">
        <f>K38/M38</f>
        <v>154.086825</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873">
        <v>400</v>
      </c>
      <c r="M39" s="874"/>
      <c r="N39" s="281">
        <f>K39/L39</f>
        <v>256.84805</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0.957510097614375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1013.8311350976144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1790.5</v>
      </c>
      <c r="N48" s="281">
        <f>K48*M48</f>
        <v>3276.6150000000002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65104.1</v>
      </c>
      <c r="N49" s="281">
        <f>K49*M49</f>
        <v>1236.9778999999999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4513.5928999999996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6">
        <f>VLOOKUP(A58,TRANSPORTE!A5:D117,4,FALSE)</f>
        <v>1229.21</v>
      </c>
      <c r="M58" s="907"/>
      <c r="N58" s="296">
        <f>K58*L58</f>
        <v>23.354990000000001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23.354990000000001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95.751009761437501</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5646.5300348590517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1129.3060069718103</v>
      </c>
      <c r="M82" s="855"/>
      <c r="N82" s="57"/>
    </row>
    <row r="83" spans="1:14">
      <c r="B83" s="95" t="s">
        <v>1057</v>
      </c>
      <c r="C83" s="96"/>
      <c r="D83" s="96"/>
      <c r="E83" s="96"/>
      <c r="F83" s="96"/>
      <c r="G83" s="96"/>
      <c r="H83" s="96"/>
      <c r="I83" s="93"/>
      <c r="J83" s="94"/>
      <c r="K83" s="313">
        <v>0.05</v>
      </c>
      <c r="L83" s="854">
        <f>N77*K83</f>
        <v>282.32650174295259</v>
      </c>
      <c r="M83" s="855"/>
      <c r="N83" s="57"/>
    </row>
    <row r="84" spans="1:14" ht="15" thickBot="1">
      <c r="B84" s="97" t="s">
        <v>1058</v>
      </c>
      <c r="C84" s="98"/>
      <c r="D84" s="98"/>
      <c r="E84" s="98"/>
      <c r="F84" s="98"/>
      <c r="G84" s="98"/>
      <c r="H84" s="98"/>
      <c r="I84" s="99"/>
      <c r="J84" s="100"/>
      <c r="K84" s="314">
        <v>0.05</v>
      </c>
      <c r="L84" s="856">
        <f>N77*K84</f>
        <v>282.32650174295259</v>
      </c>
      <c r="M84" s="857"/>
      <c r="N84" s="57"/>
    </row>
    <row r="85" spans="1:14" ht="15" thickBot="1">
      <c r="B85" s="819" t="s">
        <v>1037</v>
      </c>
      <c r="C85" s="820"/>
      <c r="D85" s="820"/>
      <c r="E85" s="820"/>
      <c r="F85" s="820"/>
      <c r="G85" s="820"/>
      <c r="H85" s="820"/>
      <c r="I85" s="820"/>
      <c r="J85" s="820"/>
      <c r="K85" s="820"/>
      <c r="L85" s="820"/>
      <c r="M85" s="821"/>
      <c r="N85" s="58">
        <f>L82+L83+L84</f>
        <v>1693.9590104577155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7340.4890453167673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400</v>
      </c>
      <c r="N36" s="281">
        <f>K36/M36</f>
        <v>234.50944999999999</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400</v>
      </c>
      <c r="N37" s="281">
        <f>K37/M37</f>
        <v>367.42930000000001</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400</v>
      </c>
      <c r="N38" s="281">
        <f>K38/M38</f>
        <v>154.086825</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873">
        <v>400</v>
      </c>
      <c r="M39" s="874"/>
      <c r="N39" s="281">
        <f>K39/L39</f>
        <v>256.84805</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0.957510097614375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1013.8311350976144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1790.5</v>
      </c>
      <c r="N48" s="281">
        <f>K48*M48</f>
        <v>2685.75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65104.1</v>
      </c>
      <c r="N49" s="281">
        <f>K49*M49</f>
        <v>846.35329999999999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3532.1032999999998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6">
        <f>VLOOKUP(A58,TRANSPORTE!A5:D117,4,FALSE)</f>
        <v>1229.21</v>
      </c>
      <c r="M58" s="907"/>
      <c r="N58" s="296">
        <f>K58*L58</f>
        <v>15.97973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15.97973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95.751009761437501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4657.6651748590521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931.53303497181048</v>
      </c>
      <c r="M83" s="855"/>
      <c r="N83" s="57"/>
    </row>
    <row r="84" spans="1:14">
      <c r="B84" s="95" t="s">
        <v>1057</v>
      </c>
      <c r="C84" s="96"/>
      <c r="D84" s="96"/>
      <c r="E84" s="96"/>
      <c r="F84" s="96"/>
      <c r="G84" s="96"/>
      <c r="H84" s="96"/>
      <c r="I84" s="93"/>
      <c r="J84" s="94"/>
      <c r="K84" s="313">
        <v>0.05</v>
      </c>
      <c r="L84" s="854">
        <f>N78*K84</f>
        <v>232.88325874295262</v>
      </c>
      <c r="M84" s="855"/>
      <c r="N84" s="57"/>
    </row>
    <row r="85" spans="1:14" ht="15" thickBot="1">
      <c r="B85" s="97" t="s">
        <v>1058</v>
      </c>
      <c r="C85" s="98"/>
      <c r="D85" s="98"/>
      <c r="E85" s="98"/>
      <c r="F85" s="98"/>
      <c r="G85" s="98"/>
      <c r="H85" s="98"/>
      <c r="I85" s="99"/>
      <c r="J85" s="100"/>
      <c r="K85" s="314">
        <v>0.05</v>
      </c>
      <c r="L85" s="856">
        <f>N78*K85</f>
        <v>232.88325874295262</v>
      </c>
      <c r="M85" s="857"/>
      <c r="N85" s="57"/>
    </row>
    <row r="86" spans="1:14" ht="15" thickBot="1">
      <c r="B86" s="819" t="s">
        <v>1037</v>
      </c>
      <c r="C86" s="820"/>
      <c r="D86" s="820"/>
      <c r="E86" s="820"/>
      <c r="F86" s="820"/>
      <c r="G86" s="820"/>
      <c r="H86" s="820"/>
      <c r="I86" s="820"/>
      <c r="J86" s="820"/>
      <c r="K86" s="820"/>
      <c r="L86" s="820"/>
      <c r="M86" s="821"/>
      <c r="N86" s="58">
        <f>L83+L84+L85</f>
        <v>1397.2995524577157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6054.9647273167675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400</v>
      </c>
      <c r="N36" s="281">
        <f>K36/M36</f>
        <v>234.50944999999999</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400</v>
      </c>
      <c r="N37" s="281">
        <f>K37/M37</f>
        <v>367.42930000000001</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400</v>
      </c>
      <c r="N38" s="281">
        <f>K38/M38</f>
        <v>154.086825</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873">
        <v>400</v>
      </c>
      <c r="M39" s="874"/>
      <c r="N39" s="281">
        <f>K39/L39</f>
        <v>256.84805</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0.957510097614375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1013.8311350976144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1790.5</v>
      </c>
      <c r="N48" s="281">
        <f>K48*M48</f>
        <v>3276.6150000000002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65104.1</v>
      </c>
      <c r="N49" s="281">
        <f>K49*M49</f>
        <v>1236.9778999999999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4513.5928999999996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6">
        <f>VLOOKUP(A58,TRANSPORTE!A5:D117,4,FALSE)</f>
        <v>1229.21</v>
      </c>
      <c r="M58" s="907"/>
      <c r="N58" s="296">
        <f>K58*L58</f>
        <v>23.354990000000001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23.354990000000001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SUM(N69:N75)</f>
        <v>95.751009761437501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5646.5300348590517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1129.3060069718103</v>
      </c>
      <c r="M83" s="855"/>
      <c r="N83" s="57"/>
    </row>
    <row r="84" spans="1:14">
      <c r="B84" s="95" t="s">
        <v>1057</v>
      </c>
      <c r="C84" s="96"/>
      <c r="D84" s="96"/>
      <c r="E84" s="96"/>
      <c r="F84" s="96"/>
      <c r="G84" s="96"/>
      <c r="H84" s="96"/>
      <c r="I84" s="93"/>
      <c r="J84" s="94"/>
      <c r="K84" s="313">
        <v>0.05</v>
      </c>
      <c r="L84" s="854">
        <f>N78*K84</f>
        <v>282.32650174295259</v>
      </c>
      <c r="M84" s="855"/>
      <c r="N84" s="57"/>
    </row>
    <row r="85" spans="1:14" ht="15" thickBot="1">
      <c r="B85" s="97" t="s">
        <v>1058</v>
      </c>
      <c r="C85" s="98"/>
      <c r="D85" s="98"/>
      <c r="E85" s="98"/>
      <c r="F85" s="98"/>
      <c r="G85" s="98"/>
      <c r="H85" s="98"/>
      <c r="I85" s="99"/>
      <c r="J85" s="100"/>
      <c r="K85" s="314">
        <v>0.05</v>
      </c>
      <c r="L85" s="856">
        <f>N78*K85</f>
        <v>282.32650174295259</v>
      </c>
      <c r="M85" s="857"/>
      <c r="N85" s="57"/>
    </row>
    <row r="86" spans="1:14" ht="15" thickBot="1">
      <c r="B86" s="819" t="s">
        <v>1037</v>
      </c>
      <c r="C86" s="820"/>
      <c r="D86" s="820"/>
      <c r="E86" s="820"/>
      <c r="F86" s="820"/>
      <c r="G86" s="820"/>
      <c r="H86" s="820"/>
      <c r="I86" s="820"/>
      <c r="J86" s="820"/>
      <c r="K86" s="820"/>
      <c r="L86" s="820"/>
      <c r="M86" s="821"/>
      <c r="N86" s="58">
        <f>L83+L84+L85</f>
        <v>1693.9590104577155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7340.4890453167673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400</v>
      </c>
      <c r="N36" s="281">
        <f>K36/M36</f>
        <v>234.50944999999999</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400</v>
      </c>
      <c r="N37" s="281">
        <f>K37/M37</f>
        <v>367.42930000000001</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400</v>
      </c>
      <c r="N38" s="281">
        <f>K38/M38</f>
        <v>154.086825</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873">
        <v>400</v>
      </c>
      <c r="M39" s="874"/>
      <c r="N39" s="281">
        <f>K39/L39</f>
        <v>256.84805</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0.957510097614375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1013.8311350976144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65104.1</v>
      </c>
      <c r="N48" s="281">
        <f>K48*M48</f>
        <v>846.35329999999999</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1790.5</v>
      </c>
      <c r="N49" s="281">
        <f>K49*M49</f>
        <v>2685.75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3532.1032999999998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6">
        <f>VLOOKUP(A58,TRANSPORTE!A5:D117,4,FALSE)</f>
        <v>1229.21</v>
      </c>
      <c r="M58" s="907"/>
      <c r="N58" s="296">
        <f>K58*L58</f>
        <v>15.97973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15.97973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95.751009761437501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4657.6651748590521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931.53303497181048</v>
      </c>
      <c r="M83" s="855"/>
      <c r="N83" s="57"/>
    </row>
    <row r="84" spans="1:14">
      <c r="B84" s="95" t="s">
        <v>1057</v>
      </c>
      <c r="C84" s="96"/>
      <c r="D84" s="96"/>
      <c r="E84" s="96"/>
      <c r="F84" s="96"/>
      <c r="G84" s="96"/>
      <c r="H84" s="96"/>
      <c r="I84" s="93"/>
      <c r="J84" s="94"/>
      <c r="K84" s="313">
        <v>0.05</v>
      </c>
      <c r="L84" s="854">
        <f>N78*K84</f>
        <v>232.88325874295262</v>
      </c>
      <c r="M84" s="855"/>
      <c r="N84" s="57"/>
    </row>
    <row r="85" spans="1:14" ht="15" thickBot="1">
      <c r="B85" s="97" t="s">
        <v>1058</v>
      </c>
      <c r="C85" s="98"/>
      <c r="D85" s="98"/>
      <c r="E85" s="98"/>
      <c r="F85" s="98"/>
      <c r="G85" s="98"/>
      <c r="H85" s="98"/>
      <c r="I85" s="99"/>
      <c r="J85" s="100"/>
      <c r="K85" s="314">
        <v>0.05</v>
      </c>
      <c r="L85" s="856">
        <f>N78*K85</f>
        <v>232.88325874295262</v>
      </c>
      <c r="M85" s="857"/>
      <c r="N85" s="57"/>
    </row>
    <row r="86" spans="1:14" ht="15" thickBot="1">
      <c r="B86" s="819" t="s">
        <v>1037</v>
      </c>
      <c r="C86" s="820"/>
      <c r="D86" s="820"/>
      <c r="E86" s="820"/>
      <c r="F86" s="820"/>
      <c r="G86" s="820"/>
      <c r="H86" s="820"/>
      <c r="I86" s="820"/>
      <c r="J86" s="820"/>
      <c r="K86" s="820"/>
      <c r="L86" s="820"/>
      <c r="M86" s="821"/>
      <c r="N86" s="58">
        <f>L83+L84+L85</f>
        <v>1397.2995524577157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6054.9647273167675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92">
        <v>275</v>
      </c>
      <c r="N36" s="281">
        <f>K36/M36</f>
        <v>341.10465454545454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92">
        <f>M36</f>
        <v>275</v>
      </c>
      <c r="N37" s="281">
        <f>K37/M37</f>
        <v>534.44261818181815</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92">
        <v>275</v>
      </c>
      <c r="N38" s="281">
        <f>K38/M38</f>
        <v>224.12629090909093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949">
        <v>275</v>
      </c>
      <c r="M39" s="950"/>
      <c r="N39" s="281">
        <f>K39/L39</f>
        <v>373.59716363636363</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1474.6634692328937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46877.1</v>
      </c>
      <c r="N48" s="281">
        <f>K48*M48</f>
        <v>1171.9275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48004.53</v>
      </c>
      <c r="N49" s="281">
        <f>K49*M49</f>
        <v>624.05888999999991</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1790.5</v>
      </c>
      <c r="N50" s="281">
        <f>K50*M50</f>
        <v>7591.72</v>
      </c>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9387.7063899999994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6">
        <f>VLOOKUP(A58,TRANSPORTE!A5:D117,4,FALSE)</f>
        <v>1229.21</v>
      </c>
      <c r="M58" s="907"/>
      <c r="N58" s="296">
        <f>K58*L58</f>
        <v>46.709980000000002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46.709980000000002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SUM(N69:N75)</f>
        <v>139.27419601663635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11048.354035249529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2209.6708070499058</v>
      </c>
      <c r="M83" s="855"/>
      <c r="N83" s="57"/>
    </row>
    <row r="84" spans="1:14">
      <c r="B84" s="95" t="s">
        <v>1057</v>
      </c>
      <c r="C84" s="96"/>
      <c r="D84" s="96"/>
      <c r="E84" s="96"/>
      <c r="F84" s="96"/>
      <c r="G84" s="96"/>
      <c r="H84" s="96"/>
      <c r="I84" s="93"/>
      <c r="J84" s="94"/>
      <c r="K84" s="313">
        <v>0.05</v>
      </c>
      <c r="L84" s="854">
        <f>N78*K84</f>
        <v>552.41770176247644</v>
      </c>
      <c r="M84" s="855"/>
      <c r="N84" s="57"/>
    </row>
    <row r="85" spans="1:14" ht="15" thickBot="1">
      <c r="B85" s="97" t="s">
        <v>1058</v>
      </c>
      <c r="C85" s="98"/>
      <c r="D85" s="98"/>
      <c r="E85" s="98"/>
      <c r="F85" s="98"/>
      <c r="G85" s="98"/>
      <c r="H85" s="98"/>
      <c r="I85" s="99"/>
      <c r="J85" s="100"/>
      <c r="K85" s="314">
        <v>0.05</v>
      </c>
      <c r="L85" s="856">
        <f>N78*K85</f>
        <v>552.41770176247644</v>
      </c>
      <c r="M85" s="857"/>
      <c r="N85" s="57"/>
    </row>
    <row r="86" spans="1:14" ht="15" thickBot="1">
      <c r="B86" s="819" t="s">
        <v>1037</v>
      </c>
      <c r="C86" s="820"/>
      <c r="D86" s="820"/>
      <c r="E86" s="820"/>
      <c r="F86" s="820"/>
      <c r="G86" s="820"/>
      <c r="H86" s="820"/>
      <c r="I86" s="820"/>
      <c r="J86" s="820"/>
      <c r="K86" s="820"/>
      <c r="L86" s="820"/>
      <c r="M86" s="821"/>
      <c r="N86" s="58">
        <f>L83+L84+L85</f>
        <v>3314.5062105748589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14362.860245824388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92">
        <v>275</v>
      </c>
      <c r="N36" s="281">
        <f>K36/M36</f>
        <v>341.10465454545454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92">
        <v>275</v>
      </c>
      <c r="N37" s="281">
        <f>K37/M37</f>
        <v>534.44261818181815</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92">
        <v>275</v>
      </c>
      <c r="N38" s="281">
        <f>K38/M38</f>
        <v>224.12629090909093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949">
        <v>275</v>
      </c>
      <c r="M39" s="950"/>
      <c r="N39" s="281">
        <f>K39/L39</f>
        <v>373.59716363636363</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1474.6634692328937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46877.1</v>
      </c>
      <c r="N48" s="281">
        <f>K48*M48</f>
        <v>890.66489999999999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48004.53</v>
      </c>
      <c r="N49" s="281">
        <f>K49*M49</f>
        <v>480.0453</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1790.5</v>
      </c>
      <c r="N50" s="281">
        <f>K50*M50</f>
        <v>5801.22</v>
      </c>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7171.9302000000007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6">
        <f>VLOOKUP(A58,TRANSPORTE!A5:D117,4,FALSE)</f>
        <v>1229.21</v>
      </c>
      <c r="M58" s="907"/>
      <c r="N58" s="296">
        <f>K58*L58</f>
        <v>35.647090000000006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35.647090000000006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139.27419601663635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8821.5149552495313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1764.3029910499063</v>
      </c>
      <c r="M83" s="855"/>
      <c r="N83" s="57"/>
    </row>
    <row r="84" spans="1:14">
      <c r="B84" s="95" t="s">
        <v>1057</v>
      </c>
      <c r="C84" s="96"/>
      <c r="D84" s="96"/>
      <c r="E84" s="96"/>
      <c r="F84" s="96"/>
      <c r="G84" s="96"/>
      <c r="H84" s="96"/>
      <c r="I84" s="93"/>
      <c r="J84" s="94"/>
      <c r="K84" s="313">
        <v>0.05</v>
      </c>
      <c r="L84" s="854">
        <f>N78*K84</f>
        <v>441.07574776247657</v>
      </c>
      <c r="M84" s="855"/>
      <c r="N84" s="57"/>
    </row>
    <row r="85" spans="1:14" ht="15" thickBot="1">
      <c r="B85" s="97" t="s">
        <v>1058</v>
      </c>
      <c r="C85" s="98"/>
      <c r="D85" s="98"/>
      <c r="E85" s="98"/>
      <c r="F85" s="98"/>
      <c r="G85" s="98"/>
      <c r="H85" s="98"/>
      <c r="I85" s="99"/>
      <c r="J85" s="100"/>
      <c r="K85" s="314">
        <v>0.05</v>
      </c>
      <c r="L85" s="856">
        <f>N78*K85</f>
        <v>441.07574776247657</v>
      </c>
      <c r="M85" s="857"/>
      <c r="N85" s="57"/>
    </row>
    <row r="86" spans="1:14" ht="15" thickBot="1">
      <c r="B86" s="819" t="s">
        <v>1037</v>
      </c>
      <c r="C86" s="820"/>
      <c r="D86" s="820"/>
      <c r="E86" s="820"/>
      <c r="F86" s="820"/>
      <c r="G86" s="820"/>
      <c r="H86" s="820"/>
      <c r="I86" s="820"/>
      <c r="J86" s="820"/>
      <c r="K86" s="820"/>
      <c r="L86" s="820"/>
      <c r="M86" s="821"/>
      <c r="N86" s="58">
        <f>L83+L84+L85</f>
        <v>2646.4544865748594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11467.969441824391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275</v>
      </c>
      <c r="N36" s="281">
        <f>K36/M36</f>
        <v>341.10465454545454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275</v>
      </c>
      <c r="N37" s="281">
        <f>K37/M37</f>
        <v>534.44261818181815</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275</v>
      </c>
      <c r="N38" s="281">
        <f>K38/M38</f>
        <v>224.12629090909093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873">
        <v>275</v>
      </c>
      <c r="M39" s="874"/>
      <c r="N39" s="281">
        <f>K39/L39</f>
        <v>373.59716363636363</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1474.6634692328937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46877.1</v>
      </c>
      <c r="N48" s="281">
        <f>K48*M48</f>
        <v>1171.9275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48004.53</v>
      </c>
      <c r="N49" s="281">
        <f>K49*M49</f>
        <v>624.05888999999991</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2577.4300000000003</v>
      </c>
      <c r="N50" s="281">
        <f>K50*M50</f>
        <v>10928.303200000002</v>
      </c>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12724.289590000002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6">
        <f>VLOOKUP(A58,TRANSPORTE!A5:D117,4,FALSE)</f>
        <v>1229.21</v>
      </c>
      <c r="M58" s="907"/>
      <c r="N58" s="296">
        <f>K58*L58</f>
        <v>46.709980000000002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46.709980000000002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139.27419601663635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14384.937235249532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2876.9874470499067</v>
      </c>
      <c r="M83" s="855"/>
      <c r="N83" s="57"/>
    </row>
    <row r="84" spans="1:14">
      <c r="B84" s="95" t="s">
        <v>1057</v>
      </c>
      <c r="C84" s="96"/>
      <c r="D84" s="96"/>
      <c r="E84" s="96"/>
      <c r="F84" s="96"/>
      <c r="G84" s="96"/>
      <c r="H84" s="96"/>
      <c r="I84" s="93"/>
      <c r="J84" s="94"/>
      <c r="K84" s="313">
        <v>0.05</v>
      </c>
      <c r="L84" s="854">
        <f>N78*K84</f>
        <v>719.24686176247667</v>
      </c>
      <c r="M84" s="855"/>
      <c r="N84" s="57"/>
    </row>
    <row r="85" spans="1:14" ht="15" thickBot="1">
      <c r="B85" s="97" t="s">
        <v>1058</v>
      </c>
      <c r="C85" s="98"/>
      <c r="D85" s="98"/>
      <c r="E85" s="98"/>
      <c r="F85" s="98"/>
      <c r="G85" s="98"/>
      <c r="H85" s="98"/>
      <c r="I85" s="99"/>
      <c r="J85" s="100"/>
      <c r="K85" s="314">
        <v>0.05</v>
      </c>
      <c r="L85" s="856">
        <f>N78*K85</f>
        <v>719.24686176247667</v>
      </c>
      <c r="M85" s="857"/>
      <c r="N85" s="57"/>
    </row>
    <row r="86" spans="1:14" ht="15" thickBot="1">
      <c r="B86" s="819" t="s">
        <v>1037</v>
      </c>
      <c r="C86" s="820"/>
      <c r="D86" s="820"/>
      <c r="E86" s="820"/>
      <c r="F86" s="820"/>
      <c r="G86" s="820"/>
      <c r="H86" s="820"/>
      <c r="I86" s="820"/>
      <c r="J86" s="820"/>
      <c r="K86" s="820"/>
      <c r="L86" s="820"/>
      <c r="M86" s="821"/>
      <c r="N86" s="58">
        <f>L83+L84+L85</f>
        <v>4315.4811705748598</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18700.418405824392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275</v>
      </c>
      <c r="N36" s="281">
        <f>K36/M36</f>
        <v>341.10465454545454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275</v>
      </c>
      <c r="N37" s="281">
        <f>K37/M37</f>
        <v>534.44261818181815</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275</v>
      </c>
      <c r="N38" s="281">
        <f>K38/M38</f>
        <v>224.12629090909093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102739.22</v>
      </c>
      <c r="L39" s="873">
        <v>275</v>
      </c>
      <c r="M39" s="874"/>
      <c r="N39" s="281">
        <f>K39/L39</f>
        <v>373.59716363636363</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1474.6634692328937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46877.1</v>
      </c>
      <c r="N48" s="281">
        <f>K48*M48</f>
        <v>890.66489999999999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48004.53</v>
      </c>
      <c r="N49" s="281">
        <f>K49*M49</f>
        <v>480.0453</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2577.4300000000003</v>
      </c>
      <c r="N50" s="281">
        <f>K50*M50</f>
        <v>8350.8732000000018</v>
      </c>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9721.5834000000013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6">
        <f>VLOOKUP(A58,TRANSPORTE!A5:D117,4,FALSE)</f>
        <v>1229.21</v>
      </c>
      <c r="M58" s="907"/>
      <c r="N58" s="296">
        <f>K58*L58</f>
        <v>35.647090000000006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35.647090000000006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139.27419601663635</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11371.168155249532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2274.2336310499063</v>
      </c>
      <c r="M83" s="855"/>
      <c r="N83" s="57"/>
    </row>
    <row r="84" spans="1:14">
      <c r="B84" s="95" t="s">
        <v>1057</v>
      </c>
      <c r="C84" s="96"/>
      <c r="D84" s="96"/>
      <c r="E84" s="96"/>
      <c r="F84" s="96"/>
      <c r="G84" s="96"/>
      <c r="H84" s="96"/>
      <c r="I84" s="93"/>
      <c r="J84" s="94"/>
      <c r="K84" s="313">
        <v>0.05</v>
      </c>
      <c r="L84" s="854">
        <f>N78*K84</f>
        <v>568.55840776247658</v>
      </c>
      <c r="M84" s="855"/>
      <c r="N84" s="57"/>
    </row>
    <row r="85" spans="1:14" ht="15" thickBot="1">
      <c r="B85" s="97" t="s">
        <v>1058</v>
      </c>
      <c r="C85" s="98"/>
      <c r="D85" s="98"/>
      <c r="E85" s="98"/>
      <c r="F85" s="98"/>
      <c r="G85" s="98"/>
      <c r="H85" s="98"/>
      <c r="I85" s="99"/>
      <c r="J85" s="100"/>
      <c r="K85" s="314">
        <v>0.05</v>
      </c>
      <c r="L85" s="856">
        <f>N78*K85</f>
        <v>568.55840776247658</v>
      </c>
      <c r="M85" s="857"/>
      <c r="N85" s="57"/>
    </row>
    <row r="86" spans="1:14" ht="15" thickBot="1">
      <c r="B86" s="819" t="s">
        <v>1037</v>
      </c>
      <c r="C86" s="820"/>
      <c r="D86" s="820"/>
      <c r="E86" s="820"/>
      <c r="F86" s="820"/>
      <c r="G86" s="820"/>
      <c r="H86" s="820"/>
      <c r="I86" s="820"/>
      <c r="J86" s="820"/>
      <c r="K86" s="820"/>
      <c r="L86" s="820"/>
      <c r="M86" s="821"/>
      <c r="N86" s="58">
        <f>L83+L84+L85</f>
        <v>3411.3504465748597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14782.518601824391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418</v>
      </c>
      <c r="N36" s="281">
        <f>K36/M36</f>
        <v>224.41095693779903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418</v>
      </c>
      <c r="N37" s="281">
        <f>K37/M37</f>
        <v>351.60698564593304</v>
      </c>
    </row>
    <row r="38" spans="1:14">
      <c r="A38" t="s">
        <v>225</v>
      </c>
      <c r="B38" s="868" t="str">
        <f>VLOOKUP(A38,EQUIPOS!A8:D154,3,FALSE)</f>
        <v>Esparcidor de gravilla, Ancho de esparcimiento 3100mm, Velocidad de trabajo 10—20km2/h</v>
      </c>
      <c r="C38" s="869"/>
      <c r="D38" s="869"/>
      <c r="E38" s="869"/>
      <c r="F38" s="869"/>
      <c r="G38" s="869"/>
      <c r="H38" s="870"/>
      <c r="I38" s="276"/>
      <c r="J38" s="277"/>
      <c r="K38" s="278">
        <f>VLOOKUP(A38,EQUIPOS!A8:D165,4,FALSE)</f>
        <v>102739.22</v>
      </c>
      <c r="L38" s="279"/>
      <c r="M38" s="280">
        <v>418</v>
      </c>
      <c r="N38" s="281">
        <f>K38/M38</f>
        <v>245.7876076555024</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0.91627760537260772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822.72182784460699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56693.48</v>
      </c>
      <c r="N48" s="281">
        <f>K48*M48</f>
        <v>566.9348</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1790.5</v>
      </c>
      <c r="N49" s="281">
        <f>K49*M49</f>
        <v>2238.125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2805.0598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6">
        <f>VLOOKUP(A58,TRANSPORTE!A5:D117,4,FALSE)</f>
        <v>1229.21</v>
      </c>
      <c r="M58" s="907"/>
      <c r="N58" s="296">
        <f>K58*L58</f>
        <v>12.292100000000001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12.292100000000001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91.62776053726077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3731.7014883818679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746.34029767637367</v>
      </c>
      <c r="M83" s="855"/>
      <c r="N83" s="57"/>
    </row>
    <row r="84" spans="1:14">
      <c r="B84" s="95" t="s">
        <v>1057</v>
      </c>
      <c r="C84" s="96"/>
      <c r="D84" s="96"/>
      <c r="E84" s="96"/>
      <c r="F84" s="96"/>
      <c r="G84" s="96"/>
      <c r="H84" s="96"/>
      <c r="I84" s="93"/>
      <c r="J84" s="94"/>
      <c r="K84" s="313">
        <v>0.05</v>
      </c>
      <c r="L84" s="854">
        <f>N78*K84</f>
        <v>186.58507441909342</v>
      </c>
      <c r="M84" s="855"/>
      <c r="N84" s="57"/>
    </row>
    <row r="85" spans="1:14" ht="15" thickBot="1">
      <c r="B85" s="97" t="s">
        <v>1058</v>
      </c>
      <c r="C85" s="98"/>
      <c r="D85" s="98"/>
      <c r="E85" s="98"/>
      <c r="F85" s="98"/>
      <c r="G85" s="98"/>
      <c r="H85" s="98"/>
      <c r="I85" s="99"/>
      <c r="J85" s="100"/>
      <c r="K85" s="314">
        <v>0.05</v>
      </c>
      <c r="L85" s="856">
        <f>N78*K85</f>
        <v>186.58507441909342</v>
      </c>
      <c r="M85" s="857"/>
      <c r="N85" s="57"/>
    </row>
    <row r="86" spans="1:14" ht="15" thickBot="1">
      <c r="B86" s="819" t="s">
        <v>1037</v>
      </c>
      <c r="C86" s="820"/>
      <c r="D86" s="820"/>
      <c r="E86" s="820"/>
      <c r="F86" s="820"/>
      <c r="G86" s="820"/>
      <c r="H86" s="820"/>
      <c r="I86" s="820"/>
      <c r="J86" s="820"/>
      <c r="K86" s="820"/>
      <c r="L86" s="820"/>
      <c r="M86" s="821"/>
      <c r="N86" s="58">
        <f>L83+L84+L85</f>
        <v>1119.5104465145605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4851.2119348964279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93803.78</v>
      </c>
      <c r="L36" s="279"/>
      <c r="M36" s="280">
        <v>418</v>
      </c>
      <c r="N36" s="281">
        <f>K36/M36</f>
        <v>224.41095693779903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418</v>
      </c>
      <c r="N37" s="281">
        <f>K37/M37</f>
        <v>351.60698564593304</v>
      </c>
    </row>
    <row r="38" spans="1:14">
      <c r="A38" t="s">
        <v>225</v>
      </c>
      <c r="B38" s="868" t="str">
        <f>VLOOKUP(A38,EQUIPOS!A8:D154,3,FALSE)</f>
        <v>Esparcidor de gravilla, Ancho de esparcimiento 3100mm, Velocidad de trabajo 10—20km2/h</v>
      </c>
      <c r="C38" s="869"/>
      <c r="D38" s="869"/>
      <c r="E38" s="869"/>
      <c r="F38" s="869"/>
      <c r="G38" s="869"/>
      <c r="H38" s="870"/>
      <c r="I38" s="276"/>
      <c r="J38" s="277"/>
      <c r="K38" s="278">
        <f>VLOOKUP(A38,EQUIPOS!A8:D165,4,FALSE)</f>
        <v>102739.22</v>
      </c>
      <c r="L38" s="279"/>
      <c r="M38" s="280">
        <v>418</v>
      </c>
      <c r="N38" s="281">
        <f>K38/M38</f>
        <v>245.7876076555024</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0.91627760537260772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822.72182784460699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56693.48</v>
      </c>
      <c r="N48" s="281">
        <f>K48*M48</f>
        <v>566.9348</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1870.83</v>
      </c>
      <c r="N49" s="281">
        <f>K49*M49</f>
        <v>2338.5374999999999</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901"/>
      <c r="C52" s="902"/>
      <c r="D52" s="902"/>
      <c r="E52" s="902"/>
      <c r="F52" s="902"/>
      <c r="G52" s="902"/>
      <c r="H52" s="902"/>
      <c r="I52" s="872"/>
      <c r="J52" s="48"/>
      <c r="K52" s="50"/>
      <c r="L52" s="903"/>
      <c r="M52" s="904"/>
      <c r="N52" s="51"/>
    </row>
    <row r="53" spans="1:72" ht="15" thickBot="1">
      <c r="B53" s="819" t="s">
        <v>1037</v>
      </c>
      <c r="C53" s="820"/>
      <c r="D53" s="820"/>
      <c r="E53" s="820"/>
      <c r="F53" s="820"/>
      <c r="G53" s="820"/>
      <c r="H53" s="820"/>
      <c r="I53" s="820"/>
      <c r="J53" s="820"/>
      <c r="K53" s="820"/>
      <c r="L53" s="820"/>
      <c r="M53" s="821"/>
      <c r="N53" s="403">
        <f>SUM(N48:N52)</f>
        <v>2905.4722999999999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5" t="s">
        <v>1045</v>
      </c>
      <c r="M57" s="884"/>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6">
        <f>VLOOKUP(A58,TRANSPORTE!A5:D117,4,FALSE)</f>
        <v>1229.21</v>
      </c>
      <c r="M58" s="907"/>
      <c r="N58" s="296">
        <f>K58*L58</f>
        <v>12.292100000000001</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7"/>
      <c r="M63" s="898"/>
      <c r="N63" s="133"/>
    </row>
    <row r="64" spans="1:72" ht="15" thickBot="1">
      <c r="B64" s="908" t="s">
        <v>1037</v>
      </c>
      <c r="C64" s="862"/>
      <c r="D64" s="862"/>
      <c r="E64" s="862"/>
      <c r="F64" s="862"/>
      <c r="G64" s="862"/>
      <c r="H64" s="862"/>
      <c r="I64" s="862"/>
      <c r="J64" s="862"/>
      <c r="K64" s="862"/>
      <c r="L64" s="862"/>
      <c r="M64" s="863"/>
      <c r="N64" s="110">
        <f>N58+N59+N60+N61+N62</f>
        <v>12.292100000000001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91.62776053726077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3832.1139883818678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766.42279767637365</v>
      </c>
      <c r="M83" s="855"/>
      <c r="N83" s="57"/>
    </row>
    <row r="84" spans="1:14">
      <c r="B84" s="95" t="s">
        <v>1057</v>
      </c>
      <c r="C84" s="96"/>
      <c r="D84" s="96"/>
      <c r="E84" s="96"/>
      <c r="F84" s="96"/>
      <c r="G84" s="96"/>
      <c r="H84" s="96"/>
      <c r="I84" s="93"/>
      <c r="J84" s="94"/>
      <c r="K84" s="313">
        <v>0.05</v>
      </c>
      <c r="L84" s="854">
        <f>N78*K84</f>
        <v>191.60569941909341</v>
      </c>
      <c r="M84" s="855"/>
      <c r="N84" s="57"/>
    </row>
    <row r="85" spans="1:14" ht="15" thickBot="1">
      <c r="B85" s="97" t="s">
        <v>1058</v>
      </c>
      <c r="C85" s="98"/>
      <c r="D85" s="98"/>
      <c r="E85" s="98"/>
      <c r="F85" s="98"/>
      <c r="G85" s="98"/>
      <c r="H85" s="98"/>
      <c r="I85" s="99"/>
      <c r="J85" s="100"/>
      <c r="K85" s="314">
        <v>0.05</v>
      </c>
      <c r="L85" s="856">
        <f>N78*K85</f>
        <v>191.60569941909341</v>
      </c>
      <c r="M85" s="857"/>
      <c r="N85" s="57"/>
    </row>
    <row r="86" spans="1:14" ht="15" thickBot="1">
      <c r="B86" s="819" t="s">
        <v>1037</v>
      </c>
      <c r="C86" s="820"/>
      <c r="D86" s="820"/>
      <c r="E86" s="820"/>
      <c r="F86" s="820"/>
      <c r="G86" s="820"/>
      <c r="H86" s="820"/>
      <c r="I86" s="820"/>
      <c r="J86" s="820"/>
      <c r="K86" s="820"/>
      <c r="L86" s="820"/>
      <c r="M86" s="821"/>
      <c r="N86" s="58">
        <f>L83+L84+L85</f>
        <v>1149.6341965145605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4981.748184896428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54439.72</v>
      </c>
      <c r="N48" s="281">
        <f>K48*M48</f>
        <v>680.49650000000008</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1702.17</v>
      </c>
      <c r="N49" s="281">
        <f>K49*M49</f>
        <v>2489.4236250000004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3169.9201250000006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6">
        <f>VLOOKUP(A58,TRANSPORTE!A5:D117,4,FALSE)</f>
        <v>1229.21</v>
      </c>
      <c r="M58" s="907"/>
      <c r="N58" s="296">
        <f>K58*L58</f>
        <v>15.365125000000001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15.365125000000001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3661.7322632393684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732.34645264787378</v>
      </c>
      <c r="M83" s="855"/>
      <c r="N83" s="57"/>
    </row>
    <row r="84" spans="1:14">
      <c r="B84" s="95" t="s">
        <v>1057</v>
      </c>
      <c r="C84" s="96"/>
      <c r="D84" s="96"/>
      <c r="E84" s="96"/>
      <c r="F84" s="96"/>
      <c r="G84" s="96"/>
      <c r="H84" s="96"/>
      <c r="I84" s="93"/>
      <c r="J84" s="94"/>
      <c r="K84" s="313">
        <v>0.05</v>
      </c>
      <c r="L84" s="854">
        <f>N78*K84</f>
        <v>183.08661316196844</v>
      </c>
      <c r="M84" s="855"/>
      <c r="N84" s="57"/>
    </row>
    <row r="85" spans="1:14" ht="15" thickBot="1">
      <c r="B85" s="97" t="s">
        <v>1058</v>
      </c>
      <c r="C85" s="98"/>
      <c r="D85" s="98"/>
      <c r="E85" s="98"/>
      <c r="F85" s="98"/>
      <c r="G85" s="98"/>
      <c r="H85" s="98"/>
      <c r="I85" s="99"/>
      <c r="J85" s="100"/>
      <c r="K85" s="314">
        <v>0.05</v>
      </c>
      <c r="L85" s="856">
        <f>N78*K85</f>
        <v>183.08661316196844</v>
      </c>
      <c r="M85" s="857"/>
      <c r="N85" s="57"/>
    </row>
    <row r="86" spans="1:14" ht="15" thickBot="1">
      <c r="B86" s="819" t="s">
        <v>1037</v>
      </c>
      <c r="C86" s="820"/>
      <c r="D86" s="820"/>
      <c r="E86" s="820"/>
      <c r="F86" s="820"/>
      <c r="G86" s="820"/>
      <c r="H86" s="820"/>
      <c r="I86" s="820"/>
      <c r="J86" s="820"/>
      <c r="K86" s="820"/>
      <c r="L86" s="820"/>
      <c r="M86" s="821"/>
      <c r="N86" s="58">
        <f>L83+L84+L85</f>
        <v>1098.5196789718107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4760.2519422111791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53278.880000000005</v>
      </c>
      <c r="N48" s="281">
        <f>K48*M48</f>
        <v>506.14936000000006</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1702.17</v>
      </c>
      <c r="N49" s="281">
        <f>K49*M49</f>
        <v>2401.3363275000002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2907.4856875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6">
        <f>VLOOKUP(A58,TRANSPORTE!A5:D117,4,FALSE)</f>
        <v>1229.21</v>
      </c>
      <c r="M58" s="907"/>
      <c r="N58" s="296">
        <f>K58*L58</f>
        <v>11.677495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11.677495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3395.610195739368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679.12203914787369</v>
      </c>
      <c r="M83" s="855"/>
      <c r="N83" s="57"/>
    </row>
    <row r="84" spans="1:14">
      <c r="B84" s="95" t="s">
        <v>1057</v>
      </c>
      <c r="C84" s="96"/>
      <c r="D84" s="96"/>
      <c r="E84" s="96"/>
      <c r="F84" s="96"/>
      <c r="G84" s="96"/>
      <c r="H84" s="96"/>
      <c r="I84" s="93"/>
      <c r="J84" s="94"/>
      <c r="K84" s="313">
        <v>0.05</v>
      </c>
      <c r="L84" s="854">
        <f>N78*K84</f>
        <v>169.78050978696842</v>
      </c>
      <c r="M84" s="855"/>
      <c r="N84" s="57"/>
    </row>
    <row r="85" spans="1:14" ht="15" thickBot="1">
      <c r="B85" s="97" t="s">
        <v>1058</v>
      </c>
      <c r="C85" s="98"/>
      <c r="D85" s="98"/>
      <c r="E85" s="98"/>
      <c r="F85" s="98"/>
      <c r="G85" s="98"/>
      <c r="H85" s="98"/>
      <c r="I85" s="99"/>
      <c r="J85" s="100"/>
      <c r="K85" s="314">
        <v>0.05</v>
      </c>
      <c r="L85" s="856">
        <f>N78*K85</f>
        <v>169.78050978696842</v>
      </c>
      <c r="M85" s="857"/>
      <c r="N85" s="57"/>
    </row>
    <row r="86" spans="1:14" ht="15" thickBot="1">
      <c r="B86" s="819" t="s">
        <v>1037</v>
      </c>
      <c r="C86" s="820"/>
      <c r="D86" s="820"/>
      <c r="E86" s="820"/>
      <c r="F86" s="820"/>
      <c r="G86" s="820"/>
      <c r="H86" s="820"/>
      <c r="I86" s="820"/>
      <c r="J86" s="820"/>
      <c r="K86" s="820"/>
      <c r="L86" s="820"/>
      <c r="M86" s="821"/>
      <c r="N86" s="58">
        <f>L83+L84+L85</f>
        <v>1018.6830587218105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4414.2932544611785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59333.53</v>
      </c>
      <c r="N48" s="281">
        <f>K48*M48</f>
        <v>563.66853500000002</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1702.17</v>
      </c>
      <c r="N49" s="281">
        <f>K49*M49</f>
        <v>2910.7107000000001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SUM(N48:N53)</f>
        <v>3474.3792350000003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6">
        <f>VLOOKUP(A59,TRANSPORTE!A5:D117,4,FALSE)</f>
        <v>1229.21</v>
      </c>
      <c r="M59" s="907"/>
      <c r="N59" s="296">
        <f>K59*L59</f>
        <v>11.677495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11.677495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3962.5037432393683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792.50074864787371</v>
      </c>
      <c r="M83" s="855"/>
      <c r="N83" s="57"/>
    </row>
    <row r="84" spans="1:14">
      <c r="B84" s="95" t="s">
        <v>1057</v>
      </c>
      <c r="C84" s="96"/>
      <c r="D84" s="96"/>
      <c r="E84" s="96"/>
      <c r="F84" s="96"/>
      <c r="G84" s="96"/>
      <c r="H84" s="96"/>
      <c r="I84" s="93"/>
      <c r="J84" s="94"/>
      <c r="K84" s="313">
        <v>0.05</v>
      </c>
      <c r="L84" s="854">
        <f>N78*K84</f>
        <v>198.12518716196843</v>
      </c>
      <c r="M84" s="855"/>
      <c r="N84" s="57"/>
    </row>
    <row r="85" spans="1:14" ht="15" thickBot="1">
      <c r="B85" s="97" t="s">
        <v>1058</v>
      </c>
      <c r="C85" s="98"/>
      <c r="D85" s="98"/>
      <c r="E85" s="98"/>
      <c r="F85" s="98"/>
      <c r="G85" s="98"/>
      <c r="H85" s="98"/>
      <c r="I85" s="99"/>
      <c r="J85" s="100"/>
      <c r="K85" s="314">
        <v>0.05</v>
      </c>
      <c r="L85" s="856">
        <f>N78*K85</f>
        <v>198.12518716196843</v>
      </c>
      <c r="M85" s="857"/>
      <c r="N85" s="57"/>
    </row>
    <row r="86" spans="1:14" ht="15" thickBot="1">
      <c r="B86" s="819" t="s">
        <v>1037</v>
      </c>
      <c r="C86" s="820"/>
      <c r="D86" s="820"/>
      <c r="E86" s="820"/>
      <c r="F86" s="820"/>
      <c r="G86" s="820"/>
      <c r="H86" s="820"/>
      <c r="I86" s="820"/>
      <c r="J86" s="820"/>
      <c r="K86" s="820"/>
      <c r="L86" s="820"/>
      <c r="M86" s="821"/>
      <c r="N86" s="58">
        <f>L83+L84+L85</f>
        <v>1188.7511229718104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5151.2548662111785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55962.48</v>
      </c>
      <c r="N48" s="281">
        <f>K48*M48</f>
        <v>265.82177999999999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1702.17</v>
      </c>
      <c r="N49" s="281">
        <f>K49*M49</f>
        <v>1819.1941874999998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2085.0159674999995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6">
        <f>VLOOKUP(A58,TRANSPORTE!A5:D117,4,FALSE)</f>
        <v>1229.21</v>
      </c>
      <c r="M58" s="907"/>
      <c r="N58" s="296">
        <f>K58*L58</f>
        <v>5.8387475000000002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5.8387475000000002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2567.3017282393675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513.46034564787351</v>
      </c>
      <c r="M83" s="855"/>
      <c r="N83" s="57"/>
    </row>
    <row r="84" spans="1:14">
      <c r="B84" s="95" t="s">
        <v>1057</v>
      </c>
      <c r="C84" s="96"/>
      <c r="D84" s="96"/>
      <c r="E84" s="96"/>
      <c r="F84" s="96"/>
      <c r="G84" s="96"/>
      <c r="H84" s="96"/>
      <c r="I84" s="93"/>
      <c r="J84" s="94"/>
      <c r="K84" s="313">
        <v>0.05</v>
      </c>
      <c r="L84" s="854">
        <f>N78*K84</f>
        <v>128.36508641196838</v>
      </c>
      <c r="M84" s="855"/>
      <c r="N84" s="57"/>
    </row>
    <row r="85" spans="1:14" ht="15" thickBot="1">
      <c r="B85" s="97" t="s">
        <v>1058</v>
      </c>
      <c r="C85" s="98"/>
      <c r="D85" s="98"/>
      <c r="E85" s="98"/>
      <c r="F85" s="98"/>
      <c r="G85" s="98"/>
      <c r="H85" s="98"/>
      <c r="I85" s="99"/>
      <c r="J85" s="100"/>
      <c r="K85" s="314">
        <v>0.05</v>
      </c>
      <c r="L85" s="856">
        <f>N78*K85</f>
        <v>128.36508641196838</v>
      </c>
      <c r="M85" s="857"/>
      <c r="N85" s="57"/>
    </row>
    <row r="86" spans="1:14" ht="15" thickBot="1">
      <c r="B86" s="819" t="s">
        <v>1037</v>
      </c>
      <c r="C86" s="820"/>
      <c r="D86" s="820"/>
      <c r="E86" s="820"/>
      <c r="F86" s="820"/>
      <c r="G86" s="820"/>
      <c r="H86" s="820"/>
      <c r="I86" s="820"/>
      <c r="J86" s="820"/>
      <c r="K86" s="820"/>
      <c r="L86" s="820"/>
      <c r="M86" s="821"/>
      <c r="N86" s="58">
        <f>L83+L84+L85</f>
        <v>770.19051847181026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3337.4922467111778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54439.72</v>
      </c>
      <c r="N48" s="281">
        <f>K48*M48</f>
        <v>680.49650000000008</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3468.21</v>
      </c>
      <c r="N49" s="281">
        <f>K49*M49</f>
        <v>5072.2571250000001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5752.7536250000003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6">
        <f>VLOOKUP(A58,TRANSPORTE!A5:D117,4,FALSE)</f>
        <v>1229.21</v>
      </c>
      <c r="M58" s="907"/>
      <c r="N58" s="296">
        <f>K58*L58</f>
        <v>15.365125000000001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15.365125000000001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6244.5657632393686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1248.9131526478739</v>
      </c>
      <c r="M83" s="855"/>
      <c r="N83" s="57"/>
    </row>
    <row r="84" spans="1:14">
      <c r="B84" s="95" t="s">
        <v>1057</v>
      </c>
      <c r="C84" s="96"/>
      <c r="D84" s="96"/>
      <c r="E84" s="96"/>
      <c r="F84" s="96"/>
      <c r="G84" s="96"/>
      <c r="H84" s="96"/>
      <c r="I84" s="93"/>
      <c r="J84" s="94"/>
      <c r="K84" s="313">
        <v>0.05</v>
      </c>
      <c r="L84" s="854">
        <f>N78*K84</f>
        <v>312.22828816196846</v>
      </c>
      <c r="M84" s="855"/>
      <c r="N84" s="57"/>
    </row>
    <row r="85" spans="1:14" ht="15" thickBot="1">
      <c r="B85" s="97" t="s">
        <v>1058</v>
      </c>
      <c r="C85" s="98"/>
      <c r="D85" s="98"/>
      <c r="E85" s="98"/>
      <c r="F85" s="98"/>
      <c r="G85" s="98"/>
      <c r="H85" s="98"/>
      <c r="I85" s="99"/>
      <c r="J85" s="100"/>
      <c r="K85" s="314">
        <v>0.05</v>
      </c>
      <c r="L85" s="856">
        <f>N78*K85</f>
        <v>312.22828816196846</v>
      </c>
      <c r="M85" s="857"/>
      <c r="N85" s="57"/>
    </row>
    <row r="86" spans="1:14" ht="15" thickBot="1">
      <c r="B86" s="819" t="s">
        <v>1037</v>
      </c>
      <c r="C86" s="820"/>
      <c r="D86" s="820"/>
      <c r="E86" s="820"/>
      <c r="F86" s="820"/>
      <c r="G86" s="820"/>
      <c r="H86" s="820"/>
      <c r="I86" s="820"/>
      <c r="J86" s="820"/>
      <c r="K86" s="820"/>
      <c r="L86" s="820"/>
      <c r="M86" s="821"/>
      <c r="N86" s="58">
        <f>L83+L84+L85</f>
        <v>1873.3697289718109</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8117.9354922111797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53278.880000000005</v>
      </c>
      <c r="N48" s="281">
        <f>K48*M48</f>
        <v>506.14936000000006</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3468.21</v>
      </c>
      <c r="N49" s="281">
        <f>K49*M49</f>
        <v>4892.7772574999999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5398.9266175000002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6">
        <f>VLOOKUP(A58,TRANSPORTE!A5:D117,4,FALSE)</f>
        <v>1229.21</v>
      </c>
      <c r="M58" s="907"/>
      <c r="N58" s="296">
        <f>K58*L58</f>
        <v>11.677495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11.677495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5887.0511257393682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1177.4102251478737</v>
      </c>
      <c r="M83" s="855"/>
      <c r="N83" s="57"/>
    </row>
    <row r="84" spans="1:14">
      <c r="B84" s="95" t="s">
        <v>1057</v>
      </c>
      <c r="C84" s="96"/>
      <c r="D84" s="96"/>
      <c r="E84" s="96"/>
      <c r="F84" s="96"/>
      <c r="G84" s="96"/>
      <c r="H84" s="96"/>
      <c r="I84" s="93"/>
      <c r="J84" s="94"/>
      <c r="K84" s="313">
        <v>0.05</v>
      </c>
      <c r="L84" s="854">
        <f>N78*K84</f>
        <v>294.35255628696842</v>
      </c>
      <c r="M84" s="855"/>
      <c r="N84" s="57"/>
    </row>
    <row r="85" spans="1:14" ht="15" thickBot="1">
      <c r="B85" s="97" t="s">
        <v>1058</v>
      </c>
      <c r="C85" s="98"/>
      <c r="D85" s="98"/>
      <c r="E85" s="98"/>
      <c r="F85" s="98"/>
      <c r="G85" s="98"/>
      <c r="H85" s="98"/>
      <c r="I85" s="99"/>
      <c r="J85" s="100"/>
      <c r="K85" s="314">
        <v>0.05</v>
      </c>
      <c r="L85" s="856">
        <f>N78*K85</f>
        <v>294.35255628696842</v>
      </c>
      <c r="M85" s="857"/>
      <c r="N85" s="57"/>
    </row>
    <row r="86" spans="1:14" ht="15" thickBot="1">
      <c r="B86" s="819" t="s">
        <v>1037</v>
      </c>
      <c r="C86" s="820"/>
      <c r="D86" s="820"/>
      <c r="E86" s="820"/>
      <c r="F86" s="820"/>
      <c r="G86" s="820"/>
      <c r="H86" s="820"/>
      <c r="I86" s="820"/>
      <c r="J86" s="820"/>
      <c r="K86" s="820"/>
      <c r="L86" s="820"/>
      <c r="M86" s="821"/>
      <c r="N86" s="58">
        <f>L83+L84+L85</f>
        <v>1766.1153377218104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7653.1664634611789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59333.53</v>
      </c>
      <c r="N48" s="281">
        <f>K48*M48</f>
        <v>563.66853500000002</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3468.21</v>
      </c>
      <c r="N49" s="281">
        <f>K49*M49</f>
        <v>5930.6391000000003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6494.3076350000001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6">
        <f>VLOOKUP(A58,TRANSPORTE!A5:D117,4,FALSE)</f>
        <v>1229.21</v>
      </c>
      <c r="M58" s="907"/>
      <c r="N58" s="296">
        <f>K58*L58</f>
        <v>11.677495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11.677495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6982.4321432393681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1396.4864286478737</v>
      </c>
      <c r="M83" s="855"/>
      <c r="N83" s="57"/>
    </row>
    <row r="84" spans="1:14">
      <c r="B84" s="95" t="s">
        <v>1057</v>
      </c>
      <c r="C84" s="96"/>
      <c r="D84" s="96"/>
      <c r="E84" s="96"/>
      <c r="F84" s="96"/>
      <c r="G84" s="96"/>
      <c r="H84" s="96"/>
      <c r="I84" s="93"/>
      <c r="J84" s="94"/>
      <c r="K84" s="313">
        <v>0.05</v>
      </c>
      <c r="L84" s="854">
        <f>N78*K84</f>
        <v>349.12160716196843</v>
      </c>
      <c r="M84" s="855"/>
      <c r="N84" s="57"/>
    </row>
    <row r="85" spans="1:14" ht="15" thickBot="1">
      <c r="B85" s="97" t="s">
        <v>1058</v>
      </c>
      <c r="C85" s="98"/>
      <c r="D85" s="98"/>
      <c r="E85" s="98"/>
      <c r="F85" s="98"/>
      <c r="G85" s="98"/>
      <c r="H85" s="98"/>
      <c r="I85" s="99"/>
      <c r="J85" s="100"/>
      <c r="K85" s="314">
        <v>0.05</v>
      </c>
      <c r="L85" s="856">
        <f>N78*K85</f>
        <v>349.12160716196843</v>
      </c>
      <c r="M85" s="857"/>
      <c r="N85" s="57"/>
    </row>
    <row r="86" spans="1:14" ht="15" thickBot="1">
      <c r="B86" s="819" t="s">
        <v>1037</v>
      </c>
      <c r="C86" s="820"/>
      <c r="D86" s="820"/>
      <c r="E86" s="820"/>
      <c r="F86" s="820"/>
      <c r="G86" s="820"/>
      <c r="H86" s="820"/>
      <c r="I86" s="820"/>
      <c r="J86" s="820"/>
      <c r="K86" s="820"/>
      <c r="L86" s="820"/>
      <c r="M86" s="821"/>
      <c r="N86" s="58">
        <f>L83+L84+L85</f>
        <v>2094.7296429718103</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9077.161786211178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185550.07</v>
      </c>
      <c r="L36" s="279"/>
      <c r="M36" s="280">
        <v>600</v>
      </c>
      <c r="N36" s="281">
        <f>K36/M36</f>
        <v>309.25011666666666</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600</v>
      </c>
      <c r="N37" s="281">
        <f>K37/M37</f>
        <v>102.72455000000001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412.61300673174293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55962.48</v>
      </c>
      <c r="N48" s="281">
        <f>K48*M48</f>
        <v>265.82177999999999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3468.21</v>
      </c>
      <c r="N49" s="281">
        <f>K49*M49</f>
        <v>3706.6494374999997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3972.4712174999995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6">
        <f>VLOOKUP(A58,TRANSPORTE!A5:D117,4,FALSE)</f>
        <v>1229.21</v>
      </c>
      <c r="M58" s="907"/>
      <c r="N58" s="296">
        <f>K58*L58</f>
        <v>5.8387475000000002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5.8387475000000002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SUM(N69:N75)</f>
        <v>63.834006507624991</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N43+N53+N64+N76</f>
        <v>4454.7569782393675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890.9513956478736</v>
      </c>
      <c r="M83" s="855"/>
      <c r="N83" s="57"/>
    </row>
    <row r="84" spans="1:14">
      <c r="B84" s="95" t="s">
        <v>1057</v>
      </c>
      <c r="C84" s="96"/>
      <c r="D84" s="96"/>
      <c r="E84" s="96"/>
      <c r="F84" s="96"/>
      <c r="G84" s="96"/>
      <c r="H84" s="96"/>
      <c r="I84" s="93"/>
      <c r="J84" s="94"/>
      <c r="K84" s="313">
        <v>0.05</v>
      </c>
      <c r="L84" s="854">
        <f>N78*K84</f>
        <v>222.7378489119684</v>
      </c>
      <c r="M84" s="855"/>
      <c r="N84" s="57"/>
    </row>
    <row r="85" spans="1:14" ht="15" thickBot="1">
      <c r="B85" s="97" t="s">
        <v>1058</v>
      </c>
      <c r="C85" s="98"/>
      <c r="D85" s="98"/>
      <c r="E85" s="98"/>
      <c r="F85" s="98"/>
      <c r="G85" s="98"/>
      <c r="H85" s="98"/>
      <c r="I85" s="99"/>
      <c r="J85" s="100"/>
      <c r="K85" s="314">
        <v>0.05</v>
      </c>
      <c r="L85" s="856">
        <f>N78*K85</f>
        <v>222.7378489119684</v>
      </c>
      <c r="M85" s="857"/>
      <c r="N85" s="57"/>
    </row>
    <row r="86" spans="1:14" ht="15" thickBot="1">
      <c r="B86" s="819" t="s">
        <v>1037</v>
      </c>
      <c r="C86" s="820"/>
      <c r="D86" s="820"/>
      <c r="E86" s="820"/>
      <c r="F86" s="820"/>
      <c r="G86" s="820"/>
      <c r="H86" s="820"/>
      <c r="I86" s="820"/>
      <c r="J86" s="820"/>
      <c r="K86" s="820"/>
      <c r="L86" s="820"/>
      <c r="M86" s="821"/>
      <c r="N86" s="58">
        <f>L83+L84+L85</f>
        <v>1336.4270934718102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5791.1840717111772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290</v>
      </c>
      <c r="B37" s="868" t="str">
        <f>VLOOKUP(A37,EQUIPOS!A7:D154,3,FALSE)</f>
        <v>Planta trituradora</v>
      </c>
      <c r="C37" s="869"/>
      <c r="D37" s="869"/>
      <c r="E37" s="869"/>
      <c r="F37" s="869"/>
      <c r="G37" s="869"/>
      <c r="H37" s="870"/>
      <c r="I37" s="276"/>
      <c r="J37" s="277"/>
      <c r="K37" s="278">
        <f>VLOOKUP(A37,EQUIPOS!A7:D164,4,FALSE)</f>
        <v>505977.7</v>
      </c>
      <c r="L37" s="279"/>
      <c r="M37" s="280">
        <v>30</v>
      </c>
      <c r="N37" s="281">
        <f t="shared" ref="N37:N43" si="0">K37/M37</f>
        <v>16865.923333333332</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110350.20999999999</v>
      </c>
      <c r="L38" s="279"/>
      <c r="M38" s="280">
        <v>9</v>
      </c>
      <c r="N38" s="281">
        <f t="shared" si="0"/>
        <v>12261.134444444444</v>
      </c>
    </row>
    <row r="39" spans="1:14">
      <c r="A39" t="s">
        <v>173</v>
      </c>
      <c r="B39" s="868" t="str">
        <f>VLOOKUP(A39,EQUIPOS!A9:D154,3,FALSE)</f>
        <v>Compactador neumático de Potencia 70 HP, peso de 13 ton</v>
      </c>
      <c r="C39" s="869"/>
      <c r="D39" s="869"/>
      <c r="E39" s="869"/>
      <c r="F39" s="869"/>
      <c r="G39" s="869"/>
      <c r="H39" s="870"/>
      <c r="I39" s="276"/>
      <c r="J39" s="277"/>
      <c r="K39" s="278">
        <f>VLOOKUP(A39,EQUIPOS!A9:D166,4,FALSE)</f>
        <v>146971.72</v>
      </c>
      <c r="L39" s="279"/>
      <c r="M39" s="280">
        <v>9</v>
      </c>
      <c r="N39" s="281">
        <f t="shared" si="0"/>
        <v>16330.191111111111</v>
      </c>
    </row>
    <row r="40" spans="1:14">
      <c r="A40" t="s">
        <v>286</v>
      </c>
      <c r="B40" s="868" t="str">
        <f>VLOOKUP(A40,EQUIPOS!A10:D154,3,FALSE)</f>
        <v>Planta de asfalto en frio</v>
      </c>
      <c r="C40" s="869"/>
      <c r="D40" s="869"/>
      <c r="E40" s="869"/>
      <c r="F40" s="869"/>
      <c r="G40" s="869"/>
      <c r="H40" s="870"/>
      <c r="I40" s="276"/>
      <c r="J40" s="277"/>
      <c r="K40" s="278">
        <f>VLOOKUP(A40,EQUIPOS!A10:D167,4,FALSE)</f>
        <v>390068.8</v>
      </c>
      <c r="L40" s="279"/>
      <c r="M40" s="280">
        <v>9</v>
      </c>
      <c r="N40" s="281">
        <f t="shared" si="0"/>
        <v>43340.977777777778</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9</v>
      </c>
      <c r="N42" s="281">
        <f t="shared" si="0"/>
        <v>23329.52888888889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N77*M46</f>
        <v>922.04676066569448</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135003.34642733235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50</v>
      </c>
      <c r="N54" s="281">
        <f>K54*M54</f>
        <v>1250</v>
      </c>
    </row>
    <row r="55" spans="1:14" ht="15" thickBot="1">
      <c r="B55" s="49"/>
      <c r="C55" s="290"/>
      <c r="D55" s="290"/>
      <c r="E55" s="290"/>
      <c r="F55" s="290"/>
      <c r="G55" s="290"/>
      <c r="H55" s="290"/>
      <c r="I55" s="277"/>
      <c r="J55" s="233"/>
      <c r="K55" s="291"/>
      <c r="L55" s="276"/>
      <c r="M55" s="292"/>
      <c r="N55" s="293"/>
    </row>
    <row r="56" spans="1:14" ht="15" thickBot="1">
      <c r="B56" s="819" t="s">
        <v>1037</v>
      </c>
      <c r="C56" s="820"/>
      <c r="D56" s="820"/>
      <c r="E56" s="820"/>
      <c r="F56" s="820"/>
      <c r="G56" s="820"/>
      <c r="H56" s="820"/>
      <c r="I56" s="820"/>
      <c r="J56" s="820"/>
      <c r="K56" s="820"/>
      <c r="L56" s="820"/>
      <c r="M56" s="821"/>
      <c r="N56" s="403">
        <f>SUM(N53:N55)</f>
        <v>30428.449999999997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6">
        <f>VLOOKUP(A61,TRANSPORTE!A5:D117,4,FALSE)</f>
        <v>1229.21</v>
      </c>
      <c r="M61" s="907"/>
      <c r="N61" s="296">
        <f>K61*L61</f>
        <v>1536.5125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6">
        <f>VLOOKUP(A62,TRANSPORTE!A6:D117,4,FALSE)</f>
        <v>1232.03</v>
      </c>
      <c r="M62" s="907"/>
      <c r="N62" s="296">
        <f>K62*L62</f>
        <v>1724.8419999999999</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3261.3544999999999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SUM(N72:N76)</f>
        <v>9220.4676066569446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N48+N56+N67+N77</f>
        <v>177913.61853398927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35582.723706797857</v>
      </c>
      <c r="M84" s="855"/>
      <c r="N84" s="57"/>
    </row>
    <row r="85" spans="1:14">
      <c r="B85" s="95" t="s">
        <v>1057</v>
      </c>
      <c r="C85" s="96"/>
      <c r="D85" s="96"/>
      <c r="E85" s="96"/>
      <c r="F85" s="96"/>
      <c r="G85" s="96"/>
      <c r="H85" s="96"/>
      <c r="I85" s="93"/>
      <c r="J85" s="94"/>
      <c r="K85" s="313">
        <v>0.05</v>
      </c>
      <c r="L85" s="854">
        <f>N79*K85</f>
        <v>8895.6809266994642</v>
      </c>
      <c r="M85" s="855"/>
      <c r="N85" s="57"/>
    </row>
    <row r="86" spans="1:14" ht="15" thickBot="1">
      <c r="B86" s="97" t="s">
        <v>1058</v>
      </c>
      <c r="C86" s="98"/>
      <c r="D86" s="98"/>
      <c r="E86" s="98"/>
      <c r="F86" s="98"/>
      <c r="G86" s="98"/>
      <c r="H86" s="98"/>
      <c r="I86" s="99"/>
      <c r="J86" s="100"/>
      <c r="K86" s="314">
        <v>0.05</v>
      </c>
      <c r="L86" s="856">
        <f>N79*K86</f>
        <v>8895.6809266994642</v>
      </c>
      <c r="M86" s="857"/>
      <c r="N86" s="57"/>
    </row>
    <row r="87" spans="1:14" ht="15" thickBot="1">
      <c r="B87" s="819" t="s">
        <v>1037</v>
      </c>
      <c r="C87" s="820"/>
      <c r="D87" s="820"/>
      <c r="E87" s="820"/>
      <c r="F87" s="820"/>
      <c r="G87" s="820"/>
      <c r="H87" s="820"/>
      <c r="I87" s="820"/>
      <c r="J87" s="820"/>
      <c r="K87" s="820"/>
      <c r="L87" s="820"/>
      <c r="M87" s="821"/>
      <c r="N87" s="58">
        <f>L84+L85+L86</f>
        <v>53374.085560196792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231287.70409418608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2" t="s">
        <v>2324</v>
      </c>
      <c r="C106" s="823"/>
      <c r="D106" s="823"/>
      <c r="E106" s="823"/>
      <c r="F106" s="823"/>
      <c r="G106" s="823"/>
      <c r="H106" s="823"/>
      <c r="I106" s="823"/>
      <c r="J106" s="823"/>
      <c r="K106" s="823"/>
      <c r="L106" s="823"/>
      <c r="M106" s="823"/>
      <c r="N106" s="824"/>
    </row>
    <row r="107" spans="2:14" ht="15" customHeight="1">
      <c r="B107" s="822"/>
      <c r="C107" s="823"/>
      <c r="D107" s="823"/>
      <c r="E107" s="823"/>
      <c r="F107" s="823"/>
      <c r="G107" s="823"/>
      <c r="H107" s="823"/>
      <c r="I107" s="823"/>
      <c r="J107" s="823"/>
      <c r="K107" s="823"/>
      <c r="L107" s="823"/>
      <c r="M107" s="823"/>
      <c r="N107" s="824"/>
    </row>
    <row r="108" spans="2:14" ht="30" customHeight="1">
      <c r="B108" s="825" t="s">
        <v>2325</v>
      </c>
      <c r="C108" s="826"/>
      <c r="D108" s="826"/>
      <c r="E108" s="826"/>
      <c r="F108" s="826"/>
      <c r="G108" s="826"/>
      <c r="H108" s="826"/>
      <c r="I108" s="826"/>
      <c r="J108" s="826"/>
      <c r="K108" s="826"/>
      <c r="L108" s="826"/>
      <c r="M108" s="826"/>
      <c r="N108" s="827"/>
    </row>
    <row r="109" spans="2:14">
      <c r="B109" s="825"/>
      <c r="C109" s="826"/>
      <c r="D109" s="826"/>
      <c r="E109" s="826"/>
      <c r="F109" s="826"/>
      <c r="G109" s="826"/>
      <c r="H109" s="826"/>
      <c r="I109" s="826"/>
      <c r="J109" s="826"/>
      <c r="K109" s="826"/>
      <c r="L109" s="826"/>
      <c r="M109" s="826"/>
      <c r="N109" s="827"/>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5"/>
      <c r="K119" s="885"/>
      <c r="L119" s="885"/>
      <c r="M119" s="885"/>
      <c r="N119" s="886"/>
    </row>
    <row r="120" spans="2:14" ht="15" thickBot="1">
      <c r="B120" s="270" t="s">
        <v>2327</v>
      </c>
      <c r="C120" s="402"/>
      <c r="D120" s="402"/>
      <c r="E120" s="63"/>
      <c r="F120" s="63"/>
      <c r="G120" s="63"/>
      <c r="H120" s="63"/>
      <c r="I120" s="63"/>
      <c r="J120" s="887"/>
      <c r="K120" s="887"/>
      <c r="L120" s="887"/>
      <c r="M120" s="887"/>
      <c r="N120" s="888"/>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168</v>
      </c>
      <c r="B37" s="868" t="str">
        <f>VLOOKUP(A37,EQUIPOS!A7:D154,3,FALSE)</f>
        <v>Compactador tipo  POTENCIA: 105 HP, PESO: 6 ton</v>
      </c>
      <c r="C37" s="869"/>
      <c r="D37" s="869"/>
      <c r="E37" s="869"/>
      <c r="F37" s="869"/>
      <c r="G37" s="869"/>
      <c r="H37" s="870"/>
      <c r="I37" s="276"/>
      <c r="J37" s="277"/>
      <c r="K37" s="278">
        <f>VLOOKUP(A37,EQUIPOS!A7:D164,4,FALSE)</f>
        <v>110350.20999999999</v>
      </c>
      <c r="L37" s="279"/>
      <c r="M37" s="280">
        <v>9</v>
      </c>
      <c r="N37" s="281">
        <f t="shared" ref="N37:N43" si="0">K37/M37</f>
        <v>12261.134444444444</v>
      </c>
    </row>
    <row r="38" spans="1:14">
      <c r="A38" t="s">
        <v>173</v>
      </c>
      <c r="B38" s="868" t="str">
        <f>VLOOKUP(A38,EQUIPOS!A8:D154,3,FALSE)</f>
        <v>Compactador neumático de Potencia 70 HP, peso de 13 ton</v>
      </c>
      <c r="C38" s="869"/>
      <c r="D38" s="869"/>
      <c r="E38" s="869"/>
      <c r="F38" s="869"/>
      <c r="G38" s="869"/>
      <c r="H38" s="870"/>
      <c r="I38" s="276"/>
      <c r="J38" s="277"/>
      <c r="K38" s="278">
        <f>VLOOKUP(A38,EQUIPOS!A8:D165,4,FALSE)</f>
        <v>146971.72</v>
      </c>
      <c r="L38" s="279"/>
      <c r="M38" s="280">
        <v>9</v>
      </c>
      <c r="N38" s="281">
        <f t="shared" si="0"/>
        <v>16330.191111111111</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9</v>
      </c>
      <c r="N42" s="281">
        <f t="shared" si="0"/>
        <v>23329.52888888889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922.04676066569448</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135003.34642733235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9220.4676066569446</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177913.61853398927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35582.723706797857</v>
      </c>
      <c r="M88" s="855"/>
      <c r="N88" s="57"/>
    </row>
    <row r="89" spans="1:14">
      <c r="B89" s="95" t="s">
        <v>1057</v>
      </c>
      <c r="C89" s="96"/>
      <c r="D89" s="96"/>
      <c r="E89" s="96"/>
      <c r="F89" s="96"/>
      <c r="G89" s="96"/>
      <c r="H89" s="96"/>
      <c r="I89" s="93"/>
      <c r="J89" s="94"/>
      <c r="K89" s="313">
        <v>0.05</v>
      </c>
      <c r="L89" s="854">
        <f>N83*K89</f>
        <v>8895.6809266994642</v>
      </c>
      <c r="M89" s="855"/>
      <c r="N89" s="57"/>
    </row>
    <row r="90" spans="1:14" ht="15" thickBot="1">
      <c r="B90" s="97" t="s">
        <v>1058</v>
      </c>
      <c r="C90" s="98"/>
      <c r="D90" s="98"/>
      <c r="E90" s="98"/>
      <c r="F90" s="98"/>
      <c r="G90" s="98"/>
      <c r="H90" s="98"/>
      <c r="I90" s="99"/>
      <c r="J90" s="100"/>
      <c r="K90" s="314">
        <v>0.05</v>
      </c>
      <c r="L90" s="856">
        <f>N83*K90</f>
        <v>8895.6809266994642</v>
      </c>
      <c r="M90" s="857"/>
      <c r="N90" s="57"/>
    </row>
    <row r="91" spans="1:14" ht="15" thickBot="1">
      <c r="B91" s="819" t="s">
        <v>1037</v>
      </c>
      <c r="C91" s="820"/>
      <c r="D91" s="820"/>
      <c r="E91" s="820"/>
      <c r="F91" s="820"/>
      <c r="G91" s="820"/>
      <c r="H91" s="820"/>
      <c r="I91" s="820"/>
      <c r="J91" s="820"/>
      <c r="K91" s="820"/>
      <c r="L91" s="820"/>
      <c r="M91" s="821"/>
      <c r="N91" s="58">
        <f>L88+L89+L90</f>
        <v>53374.085560196792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231287.70409418608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168</v>
      </c>
      <c r="B37" s="868" t="str">
        <f>VLOOKUP(A37,EQUIPOS!A7:D154,3,FALSE)</f>
        <v>Compactador tipo  POTENCIA: 105 HP, PESO: 6 ton</v>
      </c>
      <c r="C37" s="869"/>
      <c r="D37" s="869"/>
      <c r="E37" s="869"/>
      <c r="F37" s="869"/>
      <c r="G37" s="869"/>
      <c r="H37" s="870"/>
      <c r="I37" s="276"/>
      <c r="J37" s="277"/>
      <c r="K37" s="278">
        <f>VLOOKUP(A37,EQUIPOS!A7:D164,4,FALSE)</f>
        <v>110350.20999999999</v>
      </c>
      <c r="L37" s="279"/>
      <c r="M37" s="280">
        <v>9</v>
      </c>
      <c r="N37" s="281">
        <f t="shared" ref="N37:N43" si="0">K37/M37</f>
        <v>12261.134444444444</v>
      </c>
    </row>
    <row r="38" spans="1:14">
      <c r="A38" t="s">
        <v>173</v>
      </c>
      <c r="B38" s="868" t="str">
        <f>VLOOKUP(A38,EQUIPOS!A8:D154,3,FALSE)</f>
        <v>Compactador neumático de Potencia 70 HP, peso de 13 ton</v>
      </c>
      <c r="C38" s="869"/>
      <c r="D38" s="869"/>
      <c r="E38" s="869"/>
      <c r="F38" s="869"/>
      <c r="G38" s="869"/>
      <c r="H38" s="870"/>
      <c r="I38" s="276"/>
      <c r="J38" s="277"/>
      <c r="K38" s="278">
        <f>VLOOKUP(A38,EQUIPOS!A8:D165,4,FALSE)</f>
        <v>146971.72</v>
      </c>
      <c r="L38" s="279"/>
      <c r="M38" s="280">
        <v>9</v>
      </c>
      <c r="N38" s="281">
        <f t="shared" si="0"/>
        <v>16330.191111111111</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9</v>
      </c>
      <c r="N42" s="281">
        <f t="shared" si="0"/>
        <v>23329.52888888889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922.04676066569448</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135003.34642733235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20">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6">
        <f>VLOOKUP(A64,TRANSPORTE!A5:D117,4,FALSE)</f>
        <v>1232.03</v>
      </c>
      <c r="M64" s="907"/>
      <c r="N64" s="296">
        <f>K64*L64</f>
        <v>1724.8419999999999</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9220.4676066569446</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177913.61853398927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35582.723706797857</v>
      </c>
      <c r="M88" s="855"/>
      <c r="N88" s="57"/>
    </row>
    <row r="89" spans="1:14">
      <c r="B89" s="95" t="s">
        <v>1057</v>
      </c>
      <c r="C89" s="96"/>
      <c r="D89" s="96"/>
      <c r="E89" s="96"/>
      <c r="F89" s="96"/>
      <c r="G89" s="96"/>
      <c r="H89" s="96"/>
      <c r="I89" s="93"/>
      <c r="J89" s="94"/>
      <c r="K89" s="313">
        <v>0.05</v>
      </c>
      <c r="L89" s="854">
        <f>N83*K89</f>
        <v>8895.6809266994642</v>
      </c>
      <c r="M89" s="855"/>
      <c r="N89" s="57"/>
    </row>
    <row r="90" spans="1:14" ht="15" thickBot="1">
      <c r="B90" s="97" t="s">
        <v>1058</v>
      </c>
      <c r="C90" s="98"/>
      <c r="D90" s="98"/>
      <c r="E90" s="98"/>
      <c r="F90" s="98"/>
      <c r="G90" s="98"/>
      <c r="H90" s="98"/>
      <c r="I90" s="99"/>
      <c r="J90" s="100"/>
      <c r="K90" s="314">
        <v>0.05</v>
      </c>
      <c r="L90" s="856">
        <f>N83*K90</f>
        <v>8895.6809266994642</v>
      </c>
      <c r="M90" s="857"/>
      <c r="N90" s="57"/>
    </row>
    <row r="91" spans="1:14" ht="15" thickBot="1">
      <c r="B91" s="819" t="s">
        <v>1037</v>
      </c>
      <c r="C91" s="820"/>
      <c r="D91" s="820"/>
      <c r="E91" s="820"/>
      <c r="F91" s="820"/>
      <c r="G91" s="820"/>
      <c r="H91" s="820"/>
      <c r="I91" s="820"/>
      <c r="J91" s="820"/>
      <c r="K91" s="820"/>
      <c r="L91" s="820"/>
      <c r="M91" s="821"/>
      <c r="N91" s="58">
        <f>L88+L89+L90</f>
        <v>53374.085560196792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58">
        <f>N83+N91</f>
        <v>231287.70409418608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168</v>
      </c>
      <c r="B37" s="868" t="str">
        <f>VLOOKUP(A37,EQUIPOS!A7:D154,3,FALSE)</f>
        <v>Compactador tipo  POTENCIA: 105 HP, PESO: 6 ton</v>
      </c>
      <c r="C37" s="869"/>
      <c r="D37" s="869"/>
      <c r="E37" s="869"/>
      <c r="F37" s="869"/>
      <c r="G37" s="869"/>
      <c r="H37" s="870"/>
      <c r="I37" s="276"/>
      <c r="J37" s="277"/>
      <c r="K37" s="278">
        <f>VLOOKUP(A37,EQUIPOS!A7:D164,4,FALSE)</f>
        <v>110350.20999999999</v>
      </c>
      <c r="L37" s="279"/>
      <c r="M37" s="280">
        <v>7</v>
      </c>
      <c r="N37" s="281">
        <f t="shared" ref="N37:N43" si="0">K37/M37</f>
        <v>15764.315714285713</v>
      </c>
    </row>
    <row r="38" spans="1:14">
      <c r="A38" t="s">
        <v>173</v>
      </c>
      <c r="B38" s="868" t="str">
        <f>VLOOKUP(A38,EQUIPOS!A8:D154,3,FALSE)</f>
        <v>Compactador neumático de Potencia 70 HP, peso de 13 ton</v>
      </c>
      <c r="C38" s="869"/>
      <c r="D38" s="869"/>
      <c r="E38" s="869"/>
      <c r="F38" s="869"/>
      <c r="G38" s="869"/>
      <c r="H38" s="870"/>
      <c r="I38" s="276"/>
      <c r="J38" s="277"/>
      <c r="K38" s="278">
        <f>VLOOKUP(A38,EQUIPOS!A8:D165,4,FALSE)</f>
        <v>146971.72</v>
      </c>
      <c r="L38" s="279"/>
      <c r="M38" s="280">
        <v>7</v>
      </c>
      <c r="N38" s="281">
        <f t="shared" si="0"/>
        <v>20995.96</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7</v>
      </c>
      <c r="N42" s="281">
        <f t="shared" si="0"/>
        <v>29995.108571428573</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1053.7677264750794</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149969.59723441157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1232.03</v>
      </c>
      <c r="N65" s="421">
        <f>K65*M65</f>
        <v>1540.0374999999999</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3264.8795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10537.677264750793</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194200.60399916238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38840.120799832475</v>
      </c>
      <c r="M88" s="855"/>
      <c r="N88" s="57"/>
    </row>
    <row r="89" spans="1:14">
      <c r="B89" s="95" t="s">
        <v>1057</v>
      </c>
      <c r="C89" s="96"/>
      <c r="D89" s="96"/>
      <c r="E89" s="96"/>
      <c r="F89" s="96"/>
      <c r="G89" s="96"/>
      <c r="H89" s="96"/>
      <c r="I89" s="93"/>
      <c r="J89" s="94"/>
      <c r="K89" s="313">
        <v>0.05</v>
      </c>
      <c r="L89" s="854">
        <f>N83*K89</f>
        <v>9710.0301999581188</v>
      </c>
      <c r="M89" s="855"/>
      <c r="N89" s="57"/>
    </row>
    <row r="90" spans="1:14" ht="15" thickBot="1">
      <c r="B90" s="97" t="s">
        <v>1058</v>
      </c>
      <c r="C90" s="98"/>
      <c r="D90" s="98"/>
      <c r="E90" s="98"/>
      <c r="F90" s="98"/>
      <c r="G90" s="98"/>
      <c r="H90" s="98"/>
      <c r="I90" s="99"/>
      <c r="J90" s="100"/>
      <c r="K90" s="314">
        <v>0.05</v>
      </c>
      <c r="L90" s="856">
        <f>N83*K90</f>
        <v>9710.0301999581188</v>
      </c>
      <c r="M90" s="857"/>
      <c r="N90" s="57"/>
    </row>
    <row r="91" spans="1:14" ht="15" thickBot="1">
      <c r="B91" s="819" t="s">
        <v>1037</v>
      </c>
      <c r="C91" s="820"/>
      <c r="D91" s="820"/>
      <c r="E91" s="820"/>
      <c r="F91" s="820"/>
      <c r="G91" s="820"/>
      <c r="H91" s="820"/>
      <c r="I91" s="820"/>
      <c r="J91" s="820"/>
      <c r="K91" s="820"/>
      <c r="L91" s="820"/>
      <c r="M91" s="821"/>
      <c r="N91" s="58">
        <f>L88+L89+L90</f>
        <v>58260.181199748717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252460.78519891109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9</v>
      </c>
      <c r="N37" s="281">
        <f t="shared" ref="N37:N43" si="0">K37/M37</f>
        <v>16330.191111111111</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110350.20999999999</v>
      </c>
      <c r="L38" s="279"/>
      <c r="M38" s="280">
        <v>9</v>
      </c>
      <c r="N38" s="281">
        <f t="shared" si="0"/>
        <v>12261.134444444444</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9</v>
      </c>
      <c r="N42" s="281">
        <f t="shared" si="0"/>
        <v>23329.52888888889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69"/>
      <c r="F46" s="869"/>
      <c r="G46" s="869"/>
      <c r="H46" s="870"/>
      <c r="I46" s="42"/>
      <c r="J46" s="43"/>
      <c r="K46" s="283"/>
      <c r="L46" s="285"/>
      <c r="M46" s="286"/>
      <c r="N46" s="287"/>
    </row>
    <row r="47" spans="1:14">
      <c r="B47" s="876" t="s">
        <v>1036</v>
      </c>
      <c r="C47" s="954"/>
      <c r="D47" s="954"/>
      <c r="E47" s="44"/>
      <c r="F47" s="45"/>
      <c r="G47" s="45"/>
      <c r="H47" s="46"/>
      <c r="I47" s="42"/>
      <c r="J47" s="43"/>
      <c r="K47" s="288"/>
      <c r="L47" s="285"/>
      <c r="M47" s="410">
        <v>0.1</v>
      </c>
      <c r="N47" s="353">
        <f>N81*M47</f>
        <v>922.04676066569448</v>
      </c>
    </row>
    <row r="48" spans="1:14" ht="15" thickBot="1">
      <c r="B48" s="955"/>
      <c r="C48" s="956"/>
      <c r="D48" s="956"/>
      <c r="E48" s="956"/>
      <c r="F48" s="956"/>
      <c r="G48" s="956"/>
      <c r="H48" s="957"/>
      <c r="I48" s="878"/>
      <c r="J48" s="879"/>
      <c r="K48" s="47"/>
      <c r="L48" s="880"/>
      <c r="M48" s="958"/>
      <c r="N48" s="111"/>
    </row>
    <row r="49" spans="1:14" ht="15" thickBot="1">
      <c r="B49" s="819" t="s">
        <v>1037</v>
      </c>
      <c r="C49" s="820"/>
      <c r="D49" s="820"/>
      <c r="E49" s="820"/>
      <c r="F49" s="820"/>
      <c r="G49" s="820"/>
      <c r="H49" s="820"/>
      <c r="I49" s="820"/>
      <c r="J49" s="820"/>
      <c r="K49" s="820"/>
      <c r="L49" s="820"/>
      <c r="M49" s="821"/>
      <c r="N49" s="403">
        <f>SUM(N36:N48)</f>
        <v>135003.34642733235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9220.4676066569446</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177913.61853398927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35582.723706797857</v>
      </c>
      <c r="M88" s="855"/>
      <c r="N88" s="57"/>
    </row>
    <row r="89" spans="1:14">
      <c r="B89" s="95" t="s">
        <v>1057</v>
      </c>
      <c r="C89" s="96"/>
      <c r="D89" s="96"/>
      <c r="E89" s="96"/>
      <c r="F89" s="96"/>
      <c r="G89" s="96"/>
      <c r="H89" s="96"/>
      <c r="I89" s="93"/>
      <c r="J89" s="94"/>
      <c r="K89" s="313">
        <v>0.05</v>
      </c>
      <c r="L89" s="854">
        <f>N83*K89</f>
        <v>8895.6809266994642</v>
      </c>
      <c r="M89" s="855"/>
      <c r="N89" s="57"/>
    </row>
    <row r="90" spans="1:14" ht="15" thickBot="1">
      <c r="B90" s="97" t="s">
        <v>1058</v>
      </c>
      <c r="C90" s="98"/>
      <c r="D90" s="98"/>
      <c r="E90" s="98"/>
      <c r="F90" s="98"/>
      <c r="G90" s="98"/>
      <c r="H90" s="98"/>
      <c r="I90" s="99"/>
      <c r="J90" s="100"/>
      <c r="K90" s="314">
        <v>0.05</v>
      </c>
      <c r="L90" s="856">
        <f>N83*K90</f>
        <v>8895.6809266994642</v>
      </c>
      <c r="M90" s="857"/>
      <c r="N90" s="57"/>
    </row>
    <row r="91" spans="1:14" ht="15" thickBot="1">
      <c r="B91" s="819" t="s">
        <v>1037</v>
      </c>
      <c r="C91" s="820"/>
      <c r="D91" s="820"/>
      <c r="E91" s="820"/>
      <c r="F91" s="820"/>
      <c r="G91" s="820"/>
      <c r="H91" s="820"/>
      <c r="I91" s="820"/>
      <c r="J91" s="820"/>
      <c r="K91" s="820"/>
      <c r="L91" s="820"/>
      <c r="M91" s="821"/>
      <c r="N91" s="58">
        <f>L88+L89+L90</f>
        <v>53374.085560196792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231287.70409418608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9</v>
      </c>
      <c r="N37" s="281">
        <f t="shared" ref="N37:N43" si="0">K37/M37</f>
        <v>16330.191111111111</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110350.20999999999</v>
      </c>
      <c r="L38" s="279"/>
      <c r="M38" s="280">
        <v>9</v>
      </c>
      <c r="N38" s="281">
        <f t="shared" si="0"/>
        <v>12261.134444444444</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9</v>
      </c>
      <c r="N42" s="281">
        <f t="shared" si="0"/>
        <v>23329.52888888889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135003.34642733235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9220.4676066569446</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177913.61853398927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35582.723706797857</v>
      </c>
      <c r="M87" s="855"/>
      <c r="N87" s="57"/>
    </row>
    <row r="88" spans="1:14">
      <c r="B88" s="95" t="s">
        <v>1057</v>
      </c>
      <c r="C88" s="96"/>
      <c r="D88" s="96"/>
      <c r="E88" s="96"/>
      <c r="F88" s="96"/>
      <c r="G88" s="96"/>
      <c r="H88" s="96"/>
      <c r="I88" s="93"/>
      <c r="J88" s="94"/>
      <c r="K88" s="313">
        <v>0.05</v>
      </c>
      <c r="L88" s="854">
        <f>N82*K88</f>
        <v>8895.6809266994642</v>
      </c>
      <c r="M88" s="855"/>
      <c r="N88" s="57"/>
    </row>
    <row r="89" spans="1:14" ht="15" thickBot="1">
      <c r="B89" s="97" t="s">
        <v>1058</v>
      </c>
      <c r="C89" s="98"/>
      <c r="D89" s="98"/>
      <c r="E89" s="98"/>
      <c r="F89" s="98"/>
      <c r="G89" s="98"/>
      <c r="H89" s="98"/>
      <c r="I89" s="99"/>
      <c r="J89" s="100"/>
      <c r="K89" s="314">
        <v>0.05</v>
      </c>
      <c r="L89" s="856">
        <f>N82*K89</f>
        <v>8895.6809266994642</v>
      </c>
      <c r="M89" s="857"/>
      <c r="N89" s="57"/>
    </row>
    <row r="90" spans="1:14" ht="15" thickBot="1">
      <c r="B90" s="819" t="s">
        <v>1037</v>
      </c>
      <c r="C90" s="820"/>
      <c r="D90" s="820"/>
      <c r="E90" s="820"/>
      <c r="F90" s="820"/>
      <c r="G90" s="820"/>
      <c r="H90" s="820"/>
      <c r="I90" s="820"/>
      <c r="J90" s="820"/>
      <c r="K90" s="820"/>
      <c r="L90" s="820"/>
      <c r="M90" s="821"/>
      <c r="N90" s="58">
        <f>L87+L88+L89</f>
        <v>53374.085560196792</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231287.70409418608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9</v>
      </c>
      <c r="N37" s="281">
        <f t="shared" ref="N37:N43" si="0">K37/M37</f>
        <v>16330.191111111111</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110350.20999999999</v>
      </c>
      <c r="L38" s="279"/>
      <c r="M38" s="280">
        <v>9</v>
      </c>
      <c r="N38" s="281">
        <f t="shared" si="0"/>
        <v>12261.134444444444</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9</v>
      </c>
      <c r="N42" s="281">
        <f t="shared" si="0"/>
        <v>23329.52888888889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69"/>
      <c r="F46" s="869"/>
      <c r="G46" s="869"/>
      <c r="H46" s="870"/>
      <c r="I46" s="42"/>
      <c r="J46" s="43"/>
      <c r="K46" s="283"/>
      <c r="L46" s="285"/>
      <c r="M46" s="286"/>
      <c r="N46" s="287"/>
    </row>
    <row r="47" spans="1:14">
      <c r="B47" s="876" t="s">
        <v>1036</v>
      </c>
      <c r="C47" s="954"/>
      <c r="D47" s="954"/>
      <c r="E47" s="44"/>
      <c r="F47" s="45"/>
      <c r="G47" s="45"/>
      <c r="H47" s="46"/>
      <c r="I47" s="42"/>
      <c r="J47" s="43"/>
      <c r="K47" s="288"/>
      <c r="L47" s="285"/>
      <c r="M47" s="410">
        <v>0.1</v>
      </c>
      <c r="N47" s="353">
        <f>N81*M47</f>
        <v>922.04676066569448</v>
      </c>
    </row>
    <row r="48" spans="1:14" ht="15" thickBot="1">
      <c r="B48" s="955"/>
      <c r="C48" s="956"/>
      <c r="D48" s="956"/>
      <c r="E48" s="956"/>
      <c r="F48" s="956"/>
      <c r="G48" s="956"/>
      <c r="H48" s="957"/>
      <c r="I48" s="878"/>
      <c r="J48" s="879"/>
      <c r="K48" s="47"/>
      <c r="L48" s="880"/>
      <c r="M48" s="958"/>
      <c r="N48" s="111"/>
    </row>
    <row r="49" spans="1:14" ht="15" thickBot="1">
      <c r="B49" s="819" t="s">
        <v>1037</v>
      </c>
      <c r="C49" s="820"/>
      <c r="D49" s="820"/>
      <c r="E49" s="820"/>
      <c r="F49" s="820"/>
      <c r="G49" s="820"/>
      <c r="H49" s="820"/>
      <c r="I49" s="820"/>
      <c r="J49" s="820"/>
      <c r="K49" s="820"/>
      <c r="L49" s="820"/>
      <c r="M49" s="821"/>
      <c r="N49" s="403">
        <f>SUM(N36:N48)</f>
        <v>135003.34642733235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9220.4676066569446</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177913.61853398927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35582.723706797857</v>
      </c>
      <c r="M88" s="855"/>
      <c r="N88" s="57"/>
    </row>
    <row r="89" spans="1:14">
      <c r="B89" s="95" t="s">
        <v>1057</v>
      </c>
      <c r="C89" s="96"/>
      <c r="D89" s="96"/>
      <c r="E89" s="96"/>
      <c r="F89" s="96"/>
      <c r="G89" s="96"/>
      <c r="H89" s="96"/>
      <c r="I89" s="93"/>
      <c r="J89" s="94"/>
      <c r="K89" s="313">
        <v>0.05</v>
      </c>
      <c r="L89" s="854">
        <f>N83*K89</f>
        <v>8895.6809266994642</v>
      </c>
      <c r="M89" s="855"/>
      <c r="N89" s="57"/>
    </row>
    <row r="90" spans="1:14" ht="15" thickBot="1">
      <c r="B90" s="97" t="s">
        <v>1058</v>
      </c>
      <c r="C90" s="98"/>
      <c r="D90" s="98"/>
      <c r="E90" s="98"/>
      <c r="F90" s="98"/>
      <c r="G90" s="98"/>
      <c r="H90" s="98"/>
      <c r="I90" s="99"/>
      <c r="J90" s="100"/>
      <c r="K90" s="314">
        <v>0.05</v>
      </c>
      <c r="L90" s="856">
        <f>N83*K90</f>
        <v>8895.6809266994642</v>
      </c>
      <c r="M90" s="857"/>
      <c r="N90" s="57"/>
    </row>
    <row r="91" spans="1:14" ht="15" thickBot="1">
      <c r="B91" s="819" t="s">
        <v>1037</v>
      </c>
      <c r="C91" s="820"/>
      <c r="D91" s="820"/>
      <c r="E91" s="820"/>
      <c r="F91" s="820"/>
      <c r="G91" s="820"/>
      <c r="H91" s="820"/>
      <c r="I91" s="820"/>
      <c r="J91" s="820"/>
      <c r="K91" s="820"/>
      <c r="L91" s="820"/>
      <c r="M91" s="821"/>
      <c r="N91" s="58">
        <f>L88+L89+L90</f>
        <v>53374.085560196792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231287.70409418608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customHeight="1" thickBot="1">
      <c r="A31" t="s">
        <v>1929</v>
      </c>
      <c r="B31" s="86" t="s">
        <v>1151</v>
      </c>
      <c r="C31" s="959" t="s">
        <v>1664</v>
      </c>
      <c r="D31" s="959"/>
      <c r="E31" s="959"/>
      <c r="F31" s="960"/>
      <c r="G31" s="960"/>
      <c r="H31" s="960"/>
      <c r="I31" s="960"/>
      <c r="J31" s="960"/>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7</v>
      </c>
      <c r="N37" s="281">
        <f t="shared" ref="N37:N43" si="0">K37/M37</f>
        <v>20995.96</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110350.20999999999</v>
      </c>
      <c r="L38" s="279"/>
      <c r="M38" s="280">
        <v>7</v>
      </c>
      <c r="N38" s="281">
        <f t="shared" si="0"/>
        <v>15764.315714285713</v>
      </c>
    </row>
    <row r="39" spans="1:14">
      <c r="A39" t="s">
        <v>286</v>
      </c>
      <c r="B39" s="868" t="str">
        <f>VLOOKUP(A39,EQUIPOS!A9:D154,3,FALSE)</f>
        <v>Planta de asfalto en frio</v>
      </c>
      <c r="C39" s="869"/>
      <c r="D39" s="869"/>
      <c r="E39" s="869"/>
      <c r="F39" s="869"/>
      <c r="G39" s="869"/>
      <c r="H39" s="870"/>
      <c r="I39" s="276"/>
      <c r="J39" s="277"/>
      <c r="K39" s="278">
        <f>VLOOKUP(A39,EQUIPOS!A9:D166,4,FALSE)</f>
        <v>390068.8</v>
      </c>
      <c r="L39" s="279"/>
      <c r="M39" s="280">
        <v>9</v>
      </c>
      <c r="N39" s="281">
        <f t="shared" si="0"/>
        <v>43340.977777777778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7</v>
      </c>
      <c r="N42" s="281">
        <f t="shared" si="0"/>
        <v>29995.108571428573</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9</v>
      </c>
      <c r="N43" s="281">
        <f t="shared" si="0"/>
        <v>9059.7377777777783</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1053.7677264750794</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149969.59723441157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10537.677264750793</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194197.07899916236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38839.415799832474</v>
      </c>
      <c r="M87" s="855"/>
      <c r="N87" s="57"/>
    </row>
    <row r="88" spans="1:14">
      <c r="B88" s="95" t="s">
        <v>1057</v>
      </c>
      <c r="C88" s="96"/>
      <c r="D88" s="96"/>
      <c r="E88" s="96"/>
      <c r="F88" s="96"/>
      <c r="G88" s="96"/>
      <c r="H88" s="96"/>
      <c r="I88" s="93"/>
      <c r="J88" s="94"/>
      <c r="K88" s="313">
        <v>0.05</v>
      </c>
      <c r="L88" s="854">
        <f>N82*K88</f>
        <v>9709.8539499581184</v>
      </c>
      <c r="M88" s="855"/>
      <c r="N88" s="57"/>
    </row>
    <row r="89" spans="1:14" ht="15" thickBot="1">
      <c r="B89" s="97" t="s">
        <v>1058</v>
      </c>
      <c r="C89" s="98"/>
      <c r="D89" s="98"/>
      <c r="E89" s="98"/>
      <c r="F89" s="98"/>
      <c r="G89" s="98"/>
      <c r="H89" s="98"/>
      <c r="I89" s="99"/>
      <c r="J89" s="100"/>
      <c r="K89" s="314">
        <v>0.05</v>
      </c>
      <c r="L89" s="856">
        <f>N82*K89</f>
        <v>9709.8539499581184</v>
      </c>
      <c r="M89" s="857"/>
      <c r="N89" s="57"/>
    </row>
    <row r="90" spans="1:14" ht="15" thickBot="1">
      <c r="B90" s="819" t="s">
        <v>1037</v>
      </c>
      <c r="C90" s="820"/>
      <c r="D90" s="820"/>
      <c r="E90" s="820"/>
      <c r="F90" s="820"/>
      <c r="G90" s="820"/>
      <c r="H90" s="820"/>
      <c r="I90" s="820"/>
      <c r="J90" s="820"/>
      <c r="K90" s="820"/>
      <c r="L90" s="820"/>
      <c r="M90" s="821"/>
      <c r="N90" s="58">
        <f>L87+L88+L89</f>
        <v>58259.123699748707</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252456.20269891107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8"/>
      <c r="C47" s="869"/>
      <c r="D47" s="869"/>
      <c r="E47" s="869"/>
      <c r="F47" s="869"/>
      <c r="G47" s="869"/>
      <c r="H47" s="870"/>
      <c r="I47" s="871"/>
      <c r="J47" s="872"/>
      <c r="K47" s="278"/>
      <c r="L47" s="873"/>
      <c r="M47" s="874"/>
      <c r="N47" s="281"/>
    </row>
    <row r="48" spans="1:14">
      <c r="B48" s="868"/>
      <c r="C48" s="869"/>
      <c r="D48" s="869"/>
      <c r="E48" s="875"/>
      <c r="F48" s="869"/>
      <c r="G48" s="869"/>
      <c r="H48" s="870"/>
      <c r="I48" s="42"/>
      <c r="J48" s="43"/>
      <c r="K48" s="283"/>
      <c r="L48" s="285"/>
      <c r="M48" s="286"/>
      <c r="N48" s="287"/>
    </row>
    <row r="49" spans="1:14">
      <c r="B49" s="876" t="s">
        <v>1036</v>
      </c>
      <c r="C49" s="877"/>
      <c r="D49" s="877"/>
      <c r="E49" s="44"/>
      <c r="F49" s="45"/>
      <c r="G49" s="45"/>
      <c r="H49" s="46"/>
      <c r="I49" s="42"/>
      <c r="J49" s="43"/>
      <c r="K49" s="288"/>
      <c r="L49" s="285"/>
      <c r="M49" s="410">
        <v>0.1</v>
      </c>
      <c r="N49" s="353">
        <f>N83*M49</f>
        <v>829.84208459912497</v>
      </c>
    </row>
    <row r="50" spans="1:14" ht="15" thickBot="1">
      <c r="B50" s="868"/>
      <c r="C50" s="869"/>
      <c r="D50" s="869"/>
      <c r="E50" s="869"/>
      <c r="F50" s="869"/>
      <c r="G50" s="869"/>
      <c r="H50" s="870"/>
      <c r="I50" s="878"/>
      <c r="J50" s="879"/>
      <c r="K50" s="47"/>
      <c r="L50" s="880"/>
      <c r="M50" s="881"/>
      <c r="N50" s="111"/>
    </row>
    <row r="51" spans="1:14" ht="15" thickBot="1">
      <c r="B51" s="819" t="s">
        <v>1037</v>
      </c>
      <c r="C51" s="820"/>
      <c r="D51" s="820"/>
      <c r="E51" s="820"/>
      <c r="F51" s="820"/>
      <c r="G51" s="820"/>
      <c r="H51" s="820"/>
      <c r="I51" s="820"/>
      <c r="J51" s="820"/>
      <c r="K51" s="820"/>
      <c r="L51" s="820"/>
      <c r="M51" s="821"/>
      <c r="N51" s="403">
        <f>SUM(N36:N50)</f>
        <v>145260.7447512658</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4" t="s">
        <v>1028</v>
      </c>
      <c r="C55" s="865"/>
      <c r="D55" s="865"/>
      <c r="E55" s="865"/>
      <c r="F55" s="865"/>
      <c r="G55" s="865"/>
      <c r="H55" s="865"/>
      <c r="I55" s="899"/>
      <c r="J55" s="324" t="s">
        <v>1029</v>
      </c>
      <c r="K55" s="91" t="s">
        <v>1030</v>
      </c>
      <c r="L55" s="900" t="s">
        <v>1039</v>
      </c>
      <c r="M55" s="899"/>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20841.75</v>
      </c>
      <c r="N56" s="281">
        <f>K56*M56</f>
        <v>29178.449999999997</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50</v>
      </c>
      <c r="N57" s="281">
        <f>K57*M57</f>
        <v>1250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901"/>
      <c r="C60" s="902"/>
      <c r="D60" s="902"/>
      <c r="E60" s="902"/>
      <c r="F60" s="902"/>
      <c r="G60" s="902"/>
      <c r="H60" s="902"/>
      <c r="I60" s="872"/>
      <c r="J60" s="48"/>
      <c r="K60" s="50"/>
      <c r="L60" s="903"/>
      <c r="M60" s="904"/>
      <c r="N60" s="51"/>
    </row>
    <row r="61" spans="1:14" ht="15" thickBot="1">
      <c r="B61" s="819" t="s">
        <v>1037</v>
      </c>
      <c r="C61" s="820"/>
      <c r="D61" s="820"/>
      <c r="E61" s="820"/>
      <c r="F61" s="820"/>
      <c r="G61" s="820"/>
      <c r="H61" s="820"/>
      <c r="I61" s="820"/>
      <c r="J61" s="820"/>
      <c r="K61" s="820"/>
      <c r="L61" s="820"/>
      <c r="M61" s="821"/>
      <c r="N61" s="403">
        <f>SUM(N56:N60)</f>
        <v>30428.449999999997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5" t="s">
        <v>1045</v>
      </c>
      <c r="M65" s="884"/>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6">
        <f>VLOOKUP(A66,TRANSPORTE!A5:D117,4,FALSE)</f>
        <v>1232.03</v>
      </c>
      <c r="M66" s="907"/>
      <c r="N66" s="296">
        <f>K66*L66</f>
        <v>1724.8419999999999</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6">
        <f>VLOOKUP(A67,TRANSPORTE!A6:D117,4,FALSE)</f>
        <v>1229.32</v>
      </c>
      <c r="M67" s="907"/>
      <c r="N67" s="296">
        <f>K67*L67</f>
        <v>1536.6499999999999</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7"/>
      <c r="M71" s="898"/>
      <c r="N71" s="133"/>
    </row>
    <row r="72" spans="1:15" ht="15" thickBot="1">
      <c r="B72" s="908" t="s">
        <v>1037</v>
      </c>
      <c r="C72" s="862"/>
      <c r="D72" s="862"/>
      <c r="E72" s="862"/>
      <c r="F72" s="862"/>
      <c r="G72" s="862"/>
      <c r="H72" s="862"/>
      <c r="I72" s="862"/>
      <c r="J72" s="862"/>
      <c r="K72" s="862"/>
      <c r="L72" s="862"/>
      <c r="M72" s="863"/>
      <c r="N72" s="110">
        <f>N66+N67+N68+N69+N70</f>
        <v>3261.4919999999997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8" t="s">
        <v>1047</v>
      </c>
      <c r="C76" s="859"/>
      <c r="D76" s="859"/>
      <c r="E76" s="859"/>
      <c r="F76" s="859"/>
      <c r="G76" s="859"/>
      <c r="H76" s="859"/>
      <c r="I76" s="79" t="s">
        <v>1048</v>
      </c>
      <c r="J76" s="81" t="s">
        <v>1494</v>
      </c>
      <c r="K76" s="80" t="s">
        <v>1050</v>
      </c>
      <c r="L76" s="860" t="s">
        <v>1034</v>
      </c>
      <c r="M76" s="861"/>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5"/>
      <c r="C82" s="896"/>
      <c r="D82" s="896"/>
      <c r="E82" s="896"/>
      <c r="F82" s="896"/>
      <c r="G82" s="896"/>
      <c r="H82" s="896"/>
      <c r="I82" s="132"/>
      <c r="J82" s="132"/>
      <c r="K82" s="132"/>
      <c r="L82" s="909"/>
      <c r="M82" s="909"/>
      <c r="N82" s="51"/>
    </row>
    <row r="83" spans="1:14" ht="15" thickBot="1">
      <c r="B83" s="908" t="s">
        <v>1037</v>
      </c>
      <c r="C83" s="862"/>
      <c r="D83" s="862"/>
      <c r="E83" s="862"/>
      <c r="F83" s="862"/>
      <c r="G83" s="862"/>
      <c r="H83" s="862"/>
      <c r="I83" s="862"/>
      <c r="J83" s="862"/>
      <c r="K83" s="862"/>
      <c r="L83" s="862"/>
      <c r="M83" s="863"/>
      <c r="N83" s="310">
        <f>SUM(N77:N82)</f>
        <v>8298.4208459912497</v>
      </c>
    </row>
    <row r="84" spans="1:14" ht="15" thickBot="1">
      <c r="B84" s="39"/>
      <c r="C84" s="40"/>
      <c r="D84" s="40"/>
      <c r="E84" s="40"/>
      <c r="F84" s="40"/>
      <c r="G84" s="40"/>
      <c r="H84" s="40"/>
      <c r="I84" s="40"/>
      <c r="J84" s="40"/>
      <c r="K84" s="40"/>
      <c r="L84" s="40"/>
      <c r="M84" s="40"/>
      <c r="N84" s="41"/>
    </row>
    <row r="85" spans="1:14" ht="15" thickBot="1">
      <c r="B85" s="819" t="s">
        <v>1051</v>
      </c>
      <c r="C85" s="820"/>
      <c r="D85" s="820"/>
      <c r="E85" s="820"/>
      <c r="F85" s="820"/>
      <c r="G85" s="820"/>
      <c r="H85" s="820"/>
      <c r="I85" s="820"/>
      <c r="J85" s="820"/>
      <c r="K85" s="820"/>
      <c r="L85" s="820"/>
      <c r="M85" s="821"/>
      <c r="N85" s="105">
        <f>N51+N61+N72+N83</f>
        <v>187249.10759725707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37449.821519451412</v>
      </c>
      <c r="M90" s="855"/>
      <c r="N90" s="57"/>
    </row>
    <row r="91" spans="1:14">
      <c r="B91" s="95" t="s">
        <v>1057</v>
      </c>
      <c r="C91" s="96"/>
      <c r="D91" s="96"/>
      <c r="E91" s="96"/>
      <c r="F91" s="96"/>
      <c r="G91" s="96"/>
      <c r="H91" s="96"/>
      <c r="I91" s="93"/>
      <c r="J91" s="94"/>
      <c r="K91" s="313">
        <v>0.05</v>
      </c>
      <c r="L91" s="854">
        <f>N85*K91</f>
        <v>9362.4553798628531</v>
      </c>
      <c r="M91" s="855"/>
      <c r="N91" s="57"/>
    </row>
    <row r="92" spans="1:14" ht="15" thickBot="1">
      <c r="B92" s="97" t="s">
        <v>1058</v>
      </c>
      <c r="C92" s="98"/>
      <c r="D92" s="98"/>
      <c r="E92" s="98"/>
      <c r="F92" s="98"/>
      <c r="G92" s="98"/>
      <c r="H92" s="98"/>
      <c r="I92" s="99"/>
      <c r="J92" s="100"/>
      <c r="K92" s="314">
        <v>0.05</v>
      </c>
      <c r="L92" s="856">
        <f>N85*K92</f>
        <v>9362.4553798628531</v>
      </c>
      <c r="M92" s="857"/>
      <c r="N92" s="57"/>
    </row>
    <row r="93" spans="1:14" ht="15" thickBot="1">
      <c r="B93" s="819" t="s">
        <v>1037</v>
      </c>
      <c r="C93" s="820"/>
      <c r="D93" s="820"/>
      <c r="E93" s="820"/>
      <c r="F93" s="820"/>
      <c r="G93" s="820"/>
      <c r="H93" s="820"/>
      <c r="I93" s="820"/>
      <c r="J93" s="820"/>
      <c r="K93" s="820"/>
      <c r="L93" s="820"/>
      <c r="M93" s="821"/>
      <c r="N93" s="58">
        <f>L90+L91+L92</f>
        <v>56174.732279177122</v>
      </c>
    </row>
    <row r="94" spans="1:14" ht="15" thickBot="1">
      <c r="B94" s="39"/>
      <c r="C94" s="40"/>
      <c r="D94" s="40"/>
      <c r="E94" s="40"/>
      <c r="F94" s="40"/>
      <c r="G94" s="40"/>
      <c r="H94" s="40"/>
      <c r="I94" s="40"/>
      <c r="J94" s="40"/>
      <c r="K94" s="40"/>
      <c r="L94" s="40"/>
      <c r="M94" s="40"/>
      <c r="N94" s="41"/>
    </row>
    <row r="95" spans="1:14" ht="15" thickBot="1">
      <c r="A95" t="s">
        <v>2122</v>
      </c>
      <c r="B95" s="819" t="s">
        <v>1059</v>
      </c>
      <c r="C95" s="820"/>
      <c r="D95" s="820"/>
      <c r="E95" s="820"/>
      <c r="F95" s="820"/>
      <c r="G95" s="820"/>
      <c r="H95" s="820"/>
      <c r="I95" s="820"/>
      <c r="J95" s="820"/>
      <c r="K95" s="820"/>
      <c r="L95" s="820"/>
      <c r="M95" s="821"/>
      <c r="N95" s="196">
        <f>N85+N93</f>
        <v>243423.83987643418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5"/>
      <c r="K125" s="885"/>
      <c r="L125" s="885"/>
      <c r="M125" s="885"/>
      <c r="N125" s="886"/>
    </row>
    <row r="126" spans="2:14" ht="15" thickBot="1">
      <c r="B126" s="270" t="s">
        <v>2327</v>
      </c>
      <c r="C126" s="402"/>
      <c r="D126" s="402"/>
      <c r="E126" s="63"/>
      <c r="F126" s="63"/>
      <c r="G126" s="63"/>
      <c r="H126" s="63"/>
      <c r="I126" s="63"/>
      <c r="J126" s="887"/>
      <c r="K126" s="887"/>
      <c r="L126" s="887"/>
      <c r="M126" s="887"/>
      <c r="N126" s="888"/>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906"/>
      <c r="M66" s="907"/>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ht="15" customHeight="1">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145260.7447512658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6">
        <f>VLOOKUP(A64,TRANSPORTE!A6:D117,4,FALSE)</f>
        <v>1229.32</v>
      </c>
      <c r="M64" s="907"/>
      <c r="N64" s="296">
        <f>K64*L64</f>
        <v>1536.6499999999999</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3261.4919999999997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8298.4208459912497</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187249.10759725707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37449.821519451412</v>
      </c>
      <c r="M87" s="855"/>
      <c r="N87" s="57"/>
    </row>
    <row r="88" spans="1:14">
      <c r="B88" s="95" t="s">
        <v>1057</v>
      </c>
      <c r="C88" s="96"/>
      <c r="D88" s="96"/>
      <c r="E88" s="96"/>
      <c r="F88" s="96"/>
      <c r="G88" s="96"/>
      <c r="H88" s="96"/>
      <c r="I88" s="93"/>
      <c r="J88" s="94"/>
      <c r="K88" s="313">
        <v>0.05</v>
      </c>
      <c r="L88" s="854">
        <f>N82*K88</f>
        <v>9362.4553798628531</v>
      </c>
      <c r="M88" s="855"/>
      <c r="N88" s="57"/>
    </row>
    <row r="89" spans="1:14" ht="15" thickBot="1">
      <c r="B89" s="97" t="s">
        <v>1058</v>
      </c>
      <c r="C89" s="98"/>
      <c r="D89" s="98"/>
      <c r="E89" s="98"/>
      <c r="F89" s="98"/>
      <c r="G89" s="98"/>
      <c r="H89" s="98"/>
      <c r="I89" s="99"/>
      <c r="J89" s="100"/>
      <c r="K89" s="314">
        <v>0.05</v>
      </c>
      <c r="L89" s="856">
        <f>N82*K89</f>
        <v>9362.4553798628531</v>
      </c>
      <c r="M89" s="857"/>
      <c r="N89" s="57"/>
    </row>
    <row r="90" spans="1:14" ht="15" thickBot="1">
      <c r="B90" s="819" t="s">
        <v>1037</v>
      </c>
      <c r="C90" s="820"/>
      <c r="D90" s="820"/>
      <c r="E90" s="820"/>
      <c r="F90" s="820"/>
      <c r="G90" s="820"/>
      <c r="H90" s="820"/>
      <c r="I90" s="820"/>
      <c r="J90" s="820"/>
      <c r="K90" s="820"/>
      <c r="L90" s="820"/>
      <c r="M90" s="821"/>
      <c r="N90" s="58">
        <f>L87+L88+L89</f>
        <v>56174.732279177122</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243423.83987643418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145260.7447512658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8298.4208459912497</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187248.97009725706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37449.794019451416</v>
      </c>
      <c r="M87" s="855"/>
      <c r="N87" s="57"/>
    </row>
    <row r="88" spans="1:14">
      <c r="B88" s="95" t="s">
        <v>1057</v>
      </c>
      <c r="C88" s="96"/>
      <c r="D88" s="96"/>
      <c r="E88" s="96"/>
      <c r="F88" s="96"/>
      <c r="G88" s="96"/>
      <c r="H88" s="96"/>
      <c r="I88" s="93"/>
      <c r="J88" s="94"/>
      <c r="K88" s="313">
        <v>0.05</v>
      </c>
      <c r="L88" s="854">
        <f>N82*K88</f>
        <v>9362.448504862854</v>
      </c>
      <c r="M88" s="855"/>
      <c r="N88" s="57"/>
    </row>
    <row r="89" spans="1:14" ht="15" thickBot="1">
      <c r="B89" s="97" t="s">
        <v>1058</v>
      </c>
      <c r="C89" s="98"/>
      <c r="D89" s="98"/>
      <c r="E89" s="98"/>
      <c r="F89" s="98"/>
      <c r="G89" s="98"/>
      <c r="H89" s="98"/>
      <c r="I89" s="99"/>
      <c r="J89" s="100"/>
      <c r="K89" s="314">
        <v>0.05</v>
      </c>
      <c r="L89" s="856">
        <f>N82*K89</f>
        <v>9362.448504862854</v>
      </c>
      <c r="M89" s="857"/>
      <c r="N89" s="57"/>
    </row>
    <row r="90" spans="1:14" ht="15" thickBot="1">
      <c r="B90" s="819" t="s">
        <v>1037</v>
      </c>
      <c r="C90" s="820"/>
      <c r="D90" s="820"/>
      <c r="E90" s="820"/>
      <c r="F90" s="820"/>
      <c r="G90" s="820"/>
      <c r="H90" s="820"/>
      <c r="I90" s="820"/>
      <c r="J90" s="820"/>
      <c r="K90" s="820"/>
      <c r="L90" s="820"/>
      <c r="M90" s="821"/>
      <c r="N90" s="58">
        <f>L87+L88+L89</f>
        <v>56174.691029177127</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243423.66112643419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1377</v>
      </c>
      <c r="B65" s="52" t="str">
        <f>VLOOKUP(A65,TRANSPORTE!A6:D117,3,FALSE)</f>
        <v>Transporte de mezcla</v>
      </c>
      <c r="C65" s="53"/>
      <c r="D65" s="53"/>
      <c r="E65" s="53"/>
      <c r="F65" s="53"/>
      <c r="G65" s="53"/>
      <c r="H65" s="320" t="s">
        <v>1552</v>
      </c>
      <c r="I65" s="288">
        <v>1.25</v>
      </c>
      <c r="J65" s="295">
        <v>1</v>
      </c>
      <c r="K65" s="288">
        <f>I65*J65</f>
        <v>1.25</v>
      </c>
      <c r="L65" s="906">
        <f>VLOOKUP(A65,TRANSPORTE!A6:D117,4,FALSE)</f>
        <v>1232.03</v>
      </c>
      <c r="M65" s="907"/>
      <c r="N65" s="296">
        <f>K65*L65</f>
        <v>1540.0374999999999</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3264.8795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187252.49509725708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37450.499019451418</v>
      </c>
      <c r="M88" s="855"/>
      <c r="N88" s="57"/>
    </row>
    <row r="89" spans="1:14">
      <c r="B89" s="95" t="s">
        <v>1057</v>
      </c>
      <c r="C89" s="96"/>
      <c r="D89" s="96"/>
      <c r="E89" s="96"/>
      <c r="F89" s="96"/>
      <c r="G89" s="96"/>
      <c r="H89" s="96"/>
      <c r="I89" s="93"/>
      <c r="J89" s="94"/>
      <c r="K89" s="313">
        <v>0.05</v>
      </c>
      <c r="L89" s="854">
        <f>N83*K89</f>
        <v>9362.6247548628544</v>
      </c>
      <c r="M89" s="855"/>
      <c r="N89" s="57"/>
    </row>
    <row r="90" spans="1:14" ht="15" thickBot="1">
      <c r="B90" s="97" t="s">
        <v>1058</v>
      </c>
      <c r="C90" s="98"/>
      <c r="D90" s="98"/>
      <c r="E90" s="98"/>
      <c r="F90" s="98"/>
      <c r="G90" s="98"/>
      <c r="H90" s="98"/>
      <c r="I90" s="99"/>
      <c r="J90" s="100"/>
      <c r="K90" s="314">
        <v>0.05</v>
      </c>
      <c r="L90" s="856">
        <f>N83*K90</f>
        <v>9362.6247548628544</v>
      </c>
      <c r="M90" s="857"/>
      <c r="N90" s="57"/>
    </row>
    <row r="91" spans="1:14" ht="15" thickBot="1">
      <c r="B91" s="819" t="s">
        <v>1037</v>
      </c>
      <c r="C91" s="820"/>
      <c r="D91" s="820"/>
      <c r="E91" s="820"/>
      <c r="F91" s="820"/>
      <c r="G91" s="820"/>
      <c r="H91" s="820"/>
      <c r="I91" s="820"/>
      <c r="J91" s="820"/>
      <c r="K91" s="820"/>
      <c r="L91" s="820"/>
      <c r="M91" s="821"/>
      <c r="N91" s="58">
        <f>L88+L89+L90</f>
        <v>56175.748529177123</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243428.24362643421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8</v>
      </c>
      <c r="N37" s="281">
        <f t="shared" ref="N37:N43" si="0">K37/M37</f>
        <v>18371.465</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8</v>
      </c>
      <c r="N38" s="281">
        <f t="shared" si="0"/>
        <v>14975.483749999999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8</v>
      </c>
      <c r="N39" s="281">
        <f t="shared" si="0"/>
        <v>73554.092499999999</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8</v>
      </c>
      <c r="N42" s="281">
        <f t="shared" si="0"/>
        <v>26245.72</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8</v>
      </c>
      <c r="N43" s="281">
        <f t="shared" si="0"/>
        <v>10192.205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174020.74267733234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6">
        <f>VLOOKUP(A64,TRANSPORTE!A6:D117,4,FALSE)</f>
        <v>1229.32</v>
      </c>
      <c r="M64" s="907"/>
      <c r="N64" s="296">
        <f>K64*L64</f>
        <v>1536.6499999999999</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3261.4919999999997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9220.4676066569446</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216931.15228398927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43386.230456797857</v>
      </c>
      <c r="M87" s="855"/>
      <c r="N87" s="57"/>
    </row>
    <row r="88" spans="1:14">
      <c r="B88" s="95" t="s">
        <v>1057</v>
      </c>
      <c r="C88" s="96"/>
      <c r="D88" s="96"/>
      <c r="E88" s="96"/>
      <c r="F88" s="96"/>
      <c r="G88" s="96"/>
      <c r="H88" s="96"/>
      <c r="I88" s="93"/>
      <c r="J88" s="94"/>
      <c r="K88" s="313">
        <v>0.05</v>
      </c>
      <c r="L88" s="854">
        <f>N82*K88</f>
        <v>10846.557614199464</v>
      </c>
      <c r="M88" s="855"/>
      <c r="N88" s="57"/>
    </row>
    <row r="89" spans="1:14" ht="15" thickBot="1">
      <c r="B89" s="97" t="s">
        <v>1058</v>
      </c>
      <c r="C89" s="98"/>
      <c r="D89" s="98"/>
      <c r="E89" s="98"/>
      <c r="F89" s="98"/>
      <c r="G89" s="98"/>
      <c r="H89" s="98"/>
      <c r="I89" s="99"/>
      <c r="J89" s="100"/>
      <c r="K89" s="314">
        <v>0.05</v>
      </c>
      <c r="L89" s="856">
        <f>N82*K89</f>
        <v>10846.557614199464</v>
      </c>
      <c r="M89" s="857"/>
      <c r="N89" s="57"/>
    </row>
    <row r="90" spans="1:14" ht="15" thickBot="1">
      <c r="B90" s="819" t="s">
        <v>1037</v>
      </c>
      <c r="C90" s="820"/>
      <c r="D90" s="820"/>
      <c r="E90" s="820"/>
      <c r="F90" s="820"/>
      <c r="G90" s="820"/>
      <c r="H90" s="820"/>
      <c r="I90" s="820"/>
      <c r="J90" s="820"/>
      <c r="K90" s="820"/>
      <c r="L90" s="820"/>
      <c r="M90" s="821"/>
      <c r="N90" s="58">
        <f>L87+L88+L89</f>
        <v>65079.345685196793</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282010.49796918605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8</v>
      </c>
      <c r="N37" s="281">
        <f t="shared" ref="N37:N43" si="0">K37/M37</f>
        <v>18371.465</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8</v>
      </c>
      <c r="N38" s="281">
        <f t="shared" si="0"/>
        <v>14975.483749999999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8</v>
      </c>
      <c r="N39" s="281">
        <f t="shared" si="0"/>
        <v>73554.092499999999</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8</v>
      </c>
      <c r="N42" s="281">
        <f t="shared" si="0"/>
        <v>26245.72</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8</v>
      </c>
      <c r="N43" s="281">
        <f t="shared" si="0"/>
        <v>10192.205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174020.74267733234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133"/>
    </row>
    <row r="80" spans="1:15" ht="15" thickBot="1">
      <c r="B80" s="908" t="s">
        <v>1037</v>
      </c>
      <c r="C80" s="862"/>
      <c r="D80" s="862"/>
      <c r="E80" s="862"/>
      <c r="F80" s="862"/>
      <c r="G80" s="862"/>
      <c r="H80" s="862"/>
      <c r="I80" s="862"/>
      <c r="J80" s="862"/>
      <c r="K80" s="862"/>
      <c r="L80" s="862"/>
      <c r="M80" s="863"/>
      <c r="N80" s="469">
        <f>SUM(N74:N79)</f>
        <v>9220.4676066569446</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216931.01478398926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43386.202956797853</v>
      </c>
      <c r="M87" s="855"/>
      <c r="N87" s="57"/>
    </row>
    <row r="88" spans="1:14">
      <c r="B88" s="95" t="s">
        <v>1057</v>
      </c>
      <c r="C88" s="96"/>
      <c r="D88" s="96"/>
      <c r="E88" s="96"/>
      <c r="F88" s="96"/>
      <c r="G88" s="96"/>
      <c r="H88" s="96"/>
      <c r="I88" s="93"/>
      <c r="J88" s="94"/>
      <c r="K88" s="313">
        <v>0.05</v>
      </c>
      <c r="L88" s="854">
        <f>N82*K88</f>
        <v>10846.550739199463</v>
      </c>
      <c r="M88" s="855"/>
      <c r="N88" s="57"/>
    </row>
    <row r="89" spans="1:14" ht="15" thickBot="1">
      <c r="B89" s="97" t="s">
        <v>1058</v>
      </c>
      <c r="C89" s="98"/>
      <c r="D89" s="98"/>
      <c r="E89" s="98"/>
      <c r="F89" s="98"/>
      <c r="G89" s="98"/>
      <c r="H89" s="98"/>
      <c r="I89" s="99"/>
      <c r="J89" s="100"/>
      <c r="K89" s="314">
        <v>0.05</v>
      </c>
      <c r="L89" s="856">
        <f>N82*K89</f>
        <v>10846.550739199463</v>
      </c>
      <c r="M89" s="857"/>
      <c r="N89" s="57"/>
    </row>
    <row r="90" spans="1:14" ht="15" thickBot="1">
      <c r="B90" s="819" t="s">
        <v>1037</v>
      </c>
      <c r="C90" s="820"/>
      <c r="D90" s="820"/>
      <c r="E90" s="820"/>
      <c r="F90" s="820"/>
      <c r="G90" s="820"/>
      <c r="H90" s="820"/>
      <c r="I90" s="820"/>
      <c r="J90" s="820"/>
      <c r="K90" s="820"/>
      <c r="L90" s="820"/>
      <c r="M90" s="821"/>
      <c r="N90" s="58">
        <f>L87+L88+L89</f>
        <v>65079.304435196776</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282010.31921918603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8</v>
      </c>
      <c r="N37" s="281">
        <f t="shared" ref="N37:N43" si="0">K37/M37</f>
        <v>18371.465</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8</v>
      </c>
      <c r="N38" s="281">
        <f t="shared" si="0"/>
        <v>14975.483749999999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8</v>
      </c>
      <c r="N39" s="281">
        <f t="shared" si="0"/>
        <v>73554.092499999999</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8</v>
      </c>
      <c r="N42" s="281">
        <f t="shared" si="0"/>
        <v>26245.72</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8</v>
      </c>
      <c r="N43" s="281">
        <f t="shared" si="0"/>
        <v>10192.205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174020.74267733234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9220.4676066569446</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216931.01478398926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43386.202956797853</v>
      </c>
      <c r="M87" s="855"/>
      <c r="N87" s="57"/>
    </row>
    <row r="88" spans="1:14">
      <c r="B88" s="95" t="s">
        <v>1057</v>
      </c>
      <c r="C88" s="96"/>
      <c r="D88" s="96"/>
      <c r="E88" s="96"/>
      <c r="F88" s="96"/>
      <c r="G88" s="96"/>
      <c r="H88" s="96"/>
      <c r="I88" s="93"/>
      <c r="J88" s="94"/>
      <c r="K88" s="313">
        <v>0.05</v>
      </c>
      <c r="L88" s="854">
        <f>N82*K88</f>
        <v>10846.550739199463</v>
      </c>
      <c r="M88" s="855"/>
      <c r="N88" s="57"/>
    </row>
    <row r="89" spans="1:14" ht="15" thickBot="1">
      <c r="B89" s="97" t="s">
        <v>1058</v>
      </c>
      <c r="C89" s="98"/>
      <c r="D89" s="98"/>
      <c r="E89" s="98"/>
      <c r="F89" s="98"/>
      <c r="G89" s="98"/>
      <c r="H89" s="98"/>
      <c r="I89" s="99"/>
      <c r="J89" s="100"/>
      <c r="K89" s="314">
        <v>0.05</v>
      </c>
      <c r="L89" s="856">
        <f>N82*K89</f>
        <v>10846.550739199463</v>
      </c>
      <c r="M89" s="857"/>
      <c r="N89" s="57"/>
    </row>
    <row r="90" spans="1:14" ht="15" thickBot="1">
      <c r="B90" s="819" t="s">
        <v>1037</v>
      </c>
      <c r="C90" s="820"/>
      <c r="D90" s="820"/>
      <c r="E90" s="820"/>
      <c r="F90" s="820"/>
      <c r="G90" s="820"/>
      <c r="H90" s="820"/>
      <c r="I90" s="820"/>
      <c r="J90" s="820"/>
      <c r="K90" s="820"/>
      <c r="L90" s="820"/>
      <c r="M90" s="821"/>
      <c r="N90" s="58">
        <f>L87+L88+L89</f>
        <v>65079.304435196776</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282010.31921918603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145260.7447512658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8298.4208459912497</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187248.97009725706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37449.794019451416</v>
      </c>
      <c r="M87" s="855"/>
      <c r="N87" s="57"/>
    </row>
    <row r="88" spans="1:14">
      <c r="B88" s="95" t="s">
        <v>1057</v>
      </c>
      <c r="C88" s="96"/>
      <c r="D88" s="96"/>
      <c r="E88" s="96"/>
      <c r="F88" s="96"/>
      <c r="G88" s="96"/>
      <c r="H88" s="96"/>
      <c r="I88" s="93"/>
      <c r="J88" s="94"/>
      <c r="K88" s="313">
        <v>0.05</v>
      </c>
      <c r="L88" s="854">
        <f>N82*K88</f>
        <v>9362.448504862854</v>
      </c>
      <c r="M88" s="855"/>
      <c r="N88" s="57"/>
    </row>
    <row r="89" spans="1:14" ht="15" thickBot="1">
      <c r="B89" s="97" t="s">
        <v>1058</v>
      </c>
      <c r="C89" s="98"/>
      <c r="D89" s="98"/>
      <c r="E89" s="98"/>
      <c r="F89" s="98"/>
      <c r="G89" s="98"/>
      <c r="H89" s="98"/>
      <c r="I89" s="99"/>
      <c r="J89" s="100"/>
      <c r="K89" s="314">
        <v>0.05</v>
      </c>
      <c r="L89" s="856">
        <f>N82*K89</f>
        <v>9362.448504862854</v>
      </c>
      <c r="M89" s="857"/>
      <c r="N89" s="57"/>
    </row>
    <row r="90" spans="1:14" ht="15" thickBot="1">
      <c r="B90" s="819" t="s">
        <v>1037</v>
      </c>
      <c r="C90" s="820"/>
      <c r="D90" s="820"/>
      <c r="E90" s="820"/>
      <c r="F90" s="820"/>
      <c r="G90" s="820"/>
      <c r="H90" s="820"/>
      <c r="I90" s="820"/>
      <c r="J90" s="820"/>
      <c r="K90" s="820"/>
      <c r="L90" s="820"/>
      <c r="M90" s="821"/>
      <c r="N90" s="58">
        <f>L87+L88+L89</f>
        <v>56174.691029177127</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243423.66112643419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133"/>
    </row>
    <row r="81" spans="1:14" ht="15" thickBot="1">
      <c r="B81" s="908" t="s">
        <v>1037</v>
      </c>
      <c r="C81" s="862"/>
      <c r="D81" s="862"/>
      <c r="E81" s="862"/>
      <c r="F81" s="862"/>
      <c r="G81" s="862"/>
      <c r="H81" s="862"/>
      <c r="I81" s="862"/>
      <c r="J81" s="862"/>
      <c r="K81" s="862"/>
      <c r="L81" s="862"/>
      <c r="M81" s="863"/>
      <c r="N81" s="469">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145260.7447512658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8298.4208459912497</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187248.97009725706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37449.794019451416</v>
      </c>
      <c r="M87" s="855"/>
      <c r="N87" s="57"/>
    </row>
    <row r="88" spans="1:14">
      <c r="B88" s="95" t="s">
        <v>1057</v>
      </c>
      <c r="C88" s="96"/>
      <c r="D88" s="96"/>
      <c r="E88" s="96"/>
      <c r="F88" s="96"/>
      <c r="G88" s="96"/>
      <c r="H88" s="96"/>
      <c r="I88" s="93"/>
      <c r="J88" s="94"/>
      <c r="K88" s="313">
        <v>0.05</v>
      </c>
      <c r="L88" s="854">
        <f>N82*K88</f>
        <v>9362.448504862854</v>
      </c>
      <c r="M88" s="855"/>
      <c r="N88" s="57"/>
    </row>
    <row r="89" spans="1:14" ht="15" thickBot="1">
      <c r="B89" s="97" t="s">
        <v>1058</v>
      </c>
      <c r="C89" s="98"/>
      <c r="D89" s="98"/>
      <c r="E89" s="98"/>
      <c r="F89" s="98"/>
      <c r="G89" s="98"/>
      <c r="H89" s="98"/>
      <c r="I89" s="99"/>
      <c r="J89" s="100"/>
      <c r="K89" s="314">
        <v>0.05</v>
      </c>
      <c r="L89" s="856">
        <f>N82*K89</f>
        <v>9362.448504862854</v>
      </c>
      <c r="M89" s="857"/>
      <c r="N89" s="57"/>
    </row>
    <row r="90" spans="1:14" ht="15" thickBot="1">
      <c r="B90" s="819" t="s">
        <v>1037</v>
      </c>
      <c r="C90" s="820"/>
      <c r="D90" s="820"/>
      <c r="E90" s="820"/>
      <c r="F90" s="820"/>
      <c r="G90" s="820"/>
      <c r="H90" s="820"/>
      <c r="I90" s="820"/>
      <c r="J90" s="820"/>
      <c r="K90" s="820"/>
      <c r="L90" s="820"/>
      <c r="M90" s="821"/>
      <c r="N90" s="58">
        <f>L87+L88+L89</f>
        <v>56174.691029177127</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243423.66112643419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8</v>
      </c>
      <c r="N37" s="281">
        <f t="shared" ref="N37:N43" si="0">K37/M37</f>
        <v>18371.465</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8</v>
      </c>
      <c r="N38" s="281">
        <f t="shared" si="0"/>
        <v>14975.483749999999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8</v>
      </c>
      <c r="N39" s="281">
        <f t="shared" si="0"/>
        <v>73554.092499999999</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8</v>
      </c>
      <c r="N42" s="281">
        <f t="shared" si="0"/>
        <v>26245.72</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8</v>
      </c>
      <c r="N43" s="281">
        <f t="shared" si="0"/>
        <v>10192.205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174020.74267733234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9220.4676066569446</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216931.01478398926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43386.202956797853</v>
      </c>
      <c r="M87" s="855"/>
      <c r="N87" s="57"/>
    </row>
    <row r="88" spans="1:14">
      <c r="B88" s="95" t="s">
        <v>1057</v>
      </c>
      <c r="C88" s="96"/>
      <c r="D88" s="96"/>
      <c r="E88" s="96"/>
      <c r="F88" s="96"/>
      <c r="G88" s="96"/>
      <c r="H88" s="96"/>
      <c r="I88" s="93"/>
      <c r="J88" s="94"/>
      <c r="K88" s="313">
        <v>0.05</v>
      </c>
      <c r="L88" s="854">
        <f>N82*K88</f>
        <v>10846.550739199463</v>
      </c>
      <c r="M88" s="855"/>
      <c r="N88" s="57"/>
    </row>
    <row r="89" spans="1:14" ht="15" thickBot="1">
      <c r="B89" s="97" t="s">
        <v>1058</v>
      </c>
      <c r="C89" s="98"/>
      <c r="D89" s="98"/>
      <c r="E89" s="98"/>
      <c r="F89" s="98"/>
      <c r="G89" s="98"/>
      <c r="H89" s="98"/>
      <c r="I89" s="99"/>
      <c r="J89" s="100"/>
      <c r="K89" s="314">
        <v>0.05</v>
      </c>
      <c r="L89" s="856">
        <f>N82*K89</f>
        <v>10846.550739199463</v>
      </c>
      <c r="M89" s="857"/>
      <c r="N89" s="57"/>
    </row>
    <row r="90" spans="1:14" ht="15" thickBot="1">
      <c r="B90" s="819" t="s">
        <v>1037</v>
      </c>
      <c r="C90" s="820"/>
      <c r="D90" s="820"/>
      <c r="E90" s="820"/>
      <c r="F90" s="820"/>
      <c r="G90" s="820"/>
      <c r="H90" s="820"/>
      <c r="I90" s="820"/>
      <c r="J90" s="820"/>
      <c r="K90" s="820"/>
      <c r="L90" s="820"/>
      <c r="M90" s="821"/>
      <c r="N90" s="58">
        <f>L87+L88+L89</f>
        <v>65079.304435196776</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282010.31921918603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145260.7447512658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50</v>
      </c>
      <c r="N54" s="281">
        <f>K54*M54</f>
        <v>1250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30428.449999999997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6">
        <f>VLOOKUP(A64,TRANSPORTE!A6:D117,4,FALSE)</f>
        <v>1229.21</v>
      </c>
      <c r="M64" s="907"/>
      <c r="N64" s="296">
        <f>K64*L64</f>
        <v>1536.5125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3261.3544999999999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8298.4208459912497</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187248.97009725706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37449.794019451416</v>
      </c>
      <c r="M87" s="855"/>
      <c r="N87" s="57"/>
    </row>
    <row r="88" spans="1:14">
      <c r="B88" s="95" t="s">
        <v>1057</v>
      </c>
      <c r="C88" s="96"/>
      <c r="D88" s="96"/>
      <c r="E88" s="96"/>
      <c r="F88" s="96"/>
      <c r="G88" s="96"/>
      <c r="H88" s="96"/>
      <c r="I88" s="93"/>
      <c r="J88" s="94"/>
      <c r="K88" s="313">
        <v>0.05</v>
      </c>
      <c r="L88" s="854">
        <f>N82*K88</f>
        <v>9362.448504862854</v>
      </c>
      <c r="M88" s="855"/>
      <c r="N88" s="57"/>
    </row>
    <row r="89" spans="1:14" ht="15" thickBot="1">
      <c r="B89" s="97" t="s">
        <v>1058</v>
      </c>
      <c r="C89" s="98"/>
      <c r="D89" s="98"/>
      <c r="E89" s="98"/>
      <c r="F89" s="98"/>
      <c r="G89" s="98"/>
      <c r="H89" s="98"/>
      <c r="I89" s="99"/>
      <c r="J89" s="100"/>
      <c r="K89" s="314">
        <v>0.05</v>
      </c>
      <c r="L89" s="856">
        <f>N82*K89</f>
        <v>9362.448504862854</v>
      </c>
      <c r="M89" s="857"/>
      <c r="N89" s="57"/>
    </row>
    <row r="90" spans="1:14" ht="15" thickBot="1">
      <c r="B90" s="819" t="s">
        <v>1037</v>
      </c>
      <c r="C90" s="820"/>
      <c r="D90" s="820"/>
      <c r="E90" s="820"/>
      <c r="F90" s="820"/>
      <c r="G90" s="820"/>
      <c r="H90" s="820"/>
      <c r="I90" s="820"/>
      <c r="J90" s="820"/>
      <c r="K90" s="820"/>
      <c r="L90" s="820"/>
      <c r="M90" s="821"/>
      <c r="N90" s="58">
        <f>L87+L88+L89</f>
        <v>56174.691029177127</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243423.66112643419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183306.65000000002</v>
      </c>
      <c r="L36" s="279"/>
      <c r="M36" s="280">
        <v>30</v>
      </c>
      <c r="N36" s="281">
        <f>K36/M36</f>
        <v>6110.2216666666673</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119803.87</v>
      </c>
      <c r="L38" s="279"/>
      <c r="M38" s="280">
        <v>10</v>
      </c>
      <c r="N38" s="281">
        <f t="shared" si="0"/>
        <v>11980.386999999999</v>
      </c>
    </row>
    <row r="39" spans="1:14">
      <c r="A39" t="s">
        <v>284</v>
      </c>
      <c r="B39" s="868" t="str">
        <f>VLOOKUP(A39,EQUIPOS!A9:D154,3,FALSE)</f>
        <v>Planta de asfalto en caliente</v>
      </c>
      <c r="C39" s="869"/>
      <c r="D39" s="869"/>
      <c r="E39" s="869"/>
      <c r="F39" s="869"/>
      <c r="G39" s="869"/>
      <c r="H39" s="870"/>
      <c r="I39" s="276"/>
      <c r="J39" s="277"/>
      <c r="K39" s="278">
        <f>VLOOKUP(A39,EQUIPOS!A9:D166,4,FALSE)</f>
        <v>588432.74</v>
      </c>
      <c r="L39" s="279"/>
      <c r="M39" s="280">
        <v>10</v>
      </c>
      <c r="N39" s="281">
        <f t="shared" si="0"/>
        <v>58843.273999999998</v>
      </c>
    </row>
    <row r="40" spans="1:14">
      <c r="A40" t="s">
        <v>290</v>
      </c>
      <c r="B40" s="868" t="str">
        <f>VLOOKUP(A40,EQUIPOS!A10:D154,3,FALSE)</f>
        <v>Planta trituradora</v>
      </c>
      <c r="C40" s="869"/>
      <c r="D40" s="869"/>
      <c r="E40" s="869"/>
      <c r="F40" s="869"/>
      <c r="G40" s="869"/>
      <c r="H40" s="870"/>
      <c r="I40" s="276"/>
      <c r="J40" s="277"/>
      <c r="K40" s="278">
        <f>VLOOKUP(A40,EQUIPOS!A10:D167,4,FALSE)</f>
        <v>505977.7</v>
      </c>
      <c r="L40" s="279"/>
      <c r="M40" s="280">
        <v>30</v>
      </c>
      <c r="N40" s="281">
        <f t="shared" si="0"/>
        <v>16865.923333333332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203507.54</v>
      </c>
      <c r="L41" s="279"/>
      <c r="M41" s="280">
        <v>30</v>
      </c>
      <c r="N41" s="281">
        <f t="shared" si="0"/>
        <v>6783.5846666666666</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209965.76</v>
      </c>
      <c r="L42" s="279"/>
      <c r="M42" s="280">
        <v>10</v>
      </c>
      <c r="N42" s="281">
        <f t="shared" si="0"/>
        <v>20996.576000000001</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145260.7447512658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20841.75</v>
      </c>
      <c r="N54" s="281">
        <f>K54*M54</f>
        <v>29178.449999999997</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50</v>
      </c>
      <c r="N55" s="281">
        <f>K55*M55</f>
        <v>1250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1"/>
      <c r="C58" s="902"/>
      <c r="D58" s="902"/>
      <c r="E58" s="902"/>
      <c r="F58" s="902"/>
      <c r="G58" s="902"/>
      <c r="H58" s="902"/>
      <c r="I58" s="872"/>
      <c r="J58" s="48"/>
      <c r="K58" s="50"/>
      <c r="L58" s="903"/>
      <c r="M58" s="904"/>
      <c r="N58" s="51"/>
    </row>
    <row r="59" spans="1:14" ht="15" thickBot="1">
      <c r="B59" s="819" t="s">
        <v>1037</v>
      </c>
      <c r="C59" s="820"/>
      <c r="D59" s="820"/>
      <c r="E59" s="820"/>
      <c r="F59" s="820"/>
      <c r="G59" s="820"/>
      <c r="H59" s="820"/>
      <c r="I59" s="820"/>
      <c r="J59" s="820"/>
      <c r="K59" s="820"/>
      <c r="L59" s="820"/>
      <c r="M59" s="821"/>
      <c r="N59" s="403">
        <f>SUM(N54:N58)</f>
        <v>30428.449999999997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1232.03</v>
      </c>
      <c r="M64" s="907"/>
      <c r="N64" s="296">
        <f>K64*L64</f>
        <v>1724.8419999999999</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6">
        <f>VLOOKUP(A65,TRANSPORTE!A6:D117,4,FALSE)</f>
        <v>1229.21</v>
      </c>
      <c r="M65" s="907"/>
      <c r="N65" s="296">
        <f>K65*L65</f>
        <v>1536.5125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3261.3544999999999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8298.4208459912497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N49+N59+N70+N81</f>
        <v>187248.97009725706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37449.794019451416</v>
      </c>
      <c r="M88" s="855"/>
      <c r="N88" s="57"/>
    </row>
    <row r="89" spans="1:14">
      <c r="B89" s="95" t="s">
        <v>1057</v>
      </c>
      <c r="C89" s="96"/>
      <c r="D89" s="96"/>
      <c r="E89" s="96"/>
      <c r="F89" s="96"/>
      <c r="G89" s="96"/>
      <c r="H89" s="96"/>
      <c r="I89" s="93"/>
      <c r="J89" s="94"/>
      <c r="K89" s="313">
        <v>0.05</v>
      </c>
      <c r="L89" s="854">
        <f>N83*K89</f>
        <v>9362.448504862854</v>
      </c>
      <c r="M89" s="855"/>
      <c r="N89" s="57"/>
    </row>
    <row r="90" spans="1:14" ht="15" thickBot="1">
      <c r="B90" s="97" t="s">
        <v>1058</v>
      </c>
      <c r="C90" s="98"/>
      <c r="D90" s="98"/>
      <c r="E90" s="98"/>
      <c r="F90" s="98"/>
      <c r="G90" s="98"/>
      <c r="H90" s="98"/>
      <c r="I90" s="99"/>
      <c r="J90" s="100"/>
      <c r="K90" s="314">
        <v>0.05</v>
      </c>
      <c r="L90" s="856">
        <f>N83*K90</f>
        <v>9362.448504862854</v>
      </c>
      <c r="M90" s="857"/>
      <c r="N90" s="57"/>
    </row>
    <row r="91" spans="1:14" ht="15" thickBot="1">
      <c r="B91" s="819" t="s">
        <v>1037</v>
      </c>
      <c r="C91" s="820"/>
      <c r="D91" s="820"/>
      <c r="E91" s="820"/>
      <c r="F91" s="820"/>
      <c r="G91" s="820"/>
      <c r="H91" s="820"/>
      <c r="I91" s="820"/>
      <c r="J91" s="820"/>
      <c r="K91" s="820"/>
      <c r="L91" s="820"/>
      <c r="M91" s="821"/>
      <c r="N91" s="58">
        <f>L88+L89+L90</f>
        <v>56174.691029177127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243423.66112643419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 thickBot="1">
      <c r="B124" s="270" t="s">
        <v>2327</v>
      </c>
      <c r="C124" s="402"/>
      <c r="D124" s="402"/>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148</v>
      </c>
      <c r="B36" s="868" t="str">
        <f>VLOOKUP(A36,EQUIPOS!A6:D154,3,FALSE)</f>
        <v>Cargador : Potencia en el volante 110 hp, Clasificación de RPM del motor 2300.</v>
      </c>
      <c r="C36" s="869"/>
      <c r="D36" s="869"/>
      <c r="E36" s="869"/>
      <c r="F36" s="869"/>
      <c r="G36" s="869"/>
      <c r="H36" s="870"/>
      <c r="I36" s="276"/>
      <c r="J36" s="277"/>
      <c r="K36" s="278">
        <f>VLOOKUP(A36,EQUIPOS!A6:D163,4,FALSE)</f>
        <v>170719.91</v>
      </c>
      <c r="L36" s="279"/>
      <c r="M36" s="280">
        <v>30</v>
      </c>
      <c r="N36" s="281">
        <f>K36/M36</f>
        <v>5690.6636666666664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146971.72</v>
      </c>
      <c r="L37" s="279"/>
      <c r="M37" s="280">
        <v>10</v>
      </c>
      <c r="N37" s="281">
        <f t="shared" ref="N37:N43" si="0">K37/M37</f>
        <v>14697.172</v>
      </c>
    </row>
    <row r="38" spans="1:14">
      <c r="A38" t="s">
        <v>284</v>
      </c>
      <c r="B38" s="868" t="str">
        <f>VLOOKUP(A38,EQUIPOS!A8:D154,3,FALSE)</f>
        <v>Planta de asfalto en caliente</v>
      </c>
      <c r="C38" s="869"/>
      <c r="D38" s="869"/>
      <c r="E38" s="869"/>
      <c r="F38" s="869"/>
      <c r="G38" s="869"/>
      <c r="H38" s="870"/>
      <c r="I38" s="276"/>
      <c r="J38" s="277"/>
      <c r="K38" s="278">
        <f>VLOOKUP(A38,EQUIPOS!A8:D165,4,FALSE)</f>
        <v>588432.74</v>
      </c>
      <c r="L38" s="279"/>
      <c r="M38" s="280">
        <v>10</v>
      </c>
      <c r="N38" s="281">
        <f t="shared" si="0"/>
        <v>58843.273999999998</v>
      </c>
    </row>
    <row r="39" spans="1:14">
      <c r="A39" t="s">
        <v>290</v>
      </c>
      <c r="B39" s="868" t="str">
        <f>VLOOKUP(A39,EQUIPOS!A9:D154,3,FALSE)</f>
        <v>Planta trituradora</v>
      </c>
      <c r="C39" s="869"/>
      <c r="D39" s="869"/>
      <c r="E39" s="869"/>
      <c r="F39" s="869"/>
      <c r="G39" s="869"/>
      <c r="H39" s="870"/>
      <c r="I39" s="276"/>
      <c r="J39" s="277"/>
      <c r="K39" s="278">
        <f>VLOOKUP(A39,EQUIPOS!A9:D166,4,FALSE)</f>
        <v>505977.7</v>
      </c>
      <c r="L39" s="279"/>
      <c r="M39" s="280">
        <v>30</v>
      </c>
      <c r="N39" s="281">
        <f t="shared" si="0"/>
        <v>16865.923333333332</v>
      </c>
    </row>
    <row r="40" spans="1:14">
      <c r="A40" t="s">
        <v>316</v>
      </c>
      <c r="B40" s="868" t="str">
        <f>VLOOKUP(A40,EQUIPOS!A10:D154,3,FALSE)</f>
        <v>Retroexcavadora Tipo E-200 o  Equivalente</v>
      </c>
      <c r="C40" s="869"/>
      <c r="D40" s="869"/>
      <c r="E40" s="869"/>
      <c r="F40" s="869"/>
      <c r="G40" s="869"/>
      <c r="H40" s="870"/>
      <c r="I40" s="276"/>
      <c r="J40" s="277"/>
      <c r="K40" s="278">
        <f>VLOOKUP(A40,EQUIPOS!A10:D167,4,FALSE)</f>
        <v>151057.55000000002</v>
      </c>
      <c r="L40" s="279"/>
      <c r="M40" s="280">
        <v>30</v>
      </c>
      <c r="N40" s="281">
        <f t="shared" si="0"/>
        <v>5035.251666666667</v>
      </c>
    </row>
    <row r="41" spans="1:14">
      <c r="A41" t="s">
        <v>358</v>
      </c>
      <c r="B41" s="868" t="str">
        <f>VLOOKUP(A41,EQUIPOS!A11:D155,3,FALSE)</f>
        <v xml:space="preserve">Terminadora de asfalto (Finisher), potencia en el volante 174 HP, R=20M3/H, velocidad de desplazamiento 114 m/min
</v>
      </c>
      <c r="C41" s="869"/>
      <c r="D41" s="869"/>
      <c r="E41" s="869"/>
      <c r="F41" s="869"/>
      <c r="G41" s="869"/>
      <c r="H41" s="870"/>
      <c r="I41" s="276"/>
      <c r="J41" s="277"/>
      <c r="K41" s="278">
        <f>VLOOKUP(A41,EQUIPOS!A11:D168,4,FALSE)</f>
        <v>209965.76</v>
      </c>
      <c r="L41" s="279"/>
      <c r="M41" s="280">
        <v>10</v>
      </c>
      <c r="N41" s="281">
        <f t="shared" si="0"/>
        <v>20996.576000000001</v>
      </c>
    </row>
    <row r="42" spans="1:14">
      <c r="A42" t="s">
        <v>166</v>
      </c>
      <c r="B42" s="868" t="str">
        <f>VLOOKUP(A42,EQUIPOS!A12:D156,3,FALSE)</f>
        <v>Compactador de Rodillo POTENCIA: 99HP, PESO: 8 ton</v>
      </c>
      <c r="C42" s="869"/>
      <c r="D42" s="869"/>
      <c r="E42" s="869"/>
      <c r="F42" s="869"/>
      <c r="G42" s="869"/>
      <c r="H42" s="870"/>
      <c r="I42" s="276"/>
      <c r="J42" s="277"/>
      <c r="K42" s="278">
        <f>VLOOKUP(A42,EQUIPOS!A12:D169,4,FALSE)</f>
        <v>119803.87</v>
      </c>
      <c r="L42" s="279"/>
      <c r="M42" s="280">
        <v>10</v>
      </c>
      <c r="N42" s="281">
        <f t="shared" si="0"/>
        <v>11980.386999999999</v>
      </c>
    </row>
    <row r="43" spans="1:14">
      <c r="A43" t="s">
        <v>373</v>
      </c>
      <c r="B43" s="868" t="str">
        <f>VLOOKUP(A43,EQUIPOS!A13:D157,3,FALSE)</f>
        <v>Volqueta 6 m3</v>
      </c>
      <c r="C43" s="869"/>
      <c r="D43" s="869"/>
      <c r="E43" s="869"/>
      <c r="F43" s="869"/>
      <c r="G43" s="869"/>
      <c r="H43" s="870"/>
      <c r="I43" s="276"/>
      <c r="J43" s="277"/>
      <c r="K43" s="278">
        <f>VLOOKUP(A43,EQUIPOS!A13:D170,4,FALSE)</f>
        <v>81537.64</v>
      </c>
      <c r="L43" s="279"/>
      <c r="M43" s="280">
        <v>10</v>
      </c>
      <c r="N43" s="281">
        <f t="shared" si="0"/>
        <v>8153.7640000000001</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1085.1781106296251</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143348.18977729627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20841.75</v>
      </c>
      <c r="N53" s="281">
        <f>K53*M53</f>
        <v>29178.449999999997</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29178.449999999997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1232.03</v>
      </c>
      <c r="M63" s="907"/>
      <c r="N63" s="296">
        <f>K63*L63</f>
        <v>1724.8419999999999</v>
      </c>
    </row>
    <row r="64" spans="1:14">
      <c r="A64" t="s">
        <v>1377</v>
      </c>
      <c r="B64" s="52" t="str">
        <f>VLOOKUP(A64,TRANSPORTE!A6:D117,3,FALSE)</f>
        <v>Transporte de mezcla</v>
      </c>
      <c r="C64" s="53"/>
      <c r="D64" s="53"/>
      <c r="E64" s="53"/>
      <c r="F64" s="53"/>
      <c r="G64" s="53"/>
      <c r="H64" s="320" t="s">
        <v>1552</v>
      </c>
      <c r="I64" s="288">
        <v>1.25</v>
      </c>
      <c r="J64" s="295">
        <v>1</v>
      </c>
      <c r="K64" s="288">
        <f>I64*J64</f>
        <v>1.25</v>
      </c>
      <c r="L64" s="906">
        <f>VLOOKUP(A64,TRANSPORTE!A6:D117,4,FALSE)</f>
        <v>1232.03</v>
      </c>
      <c r="M64" s="907"/>
      <c r="N64" s="296">
        <f>K64*L64</f>
        <v>1540.0374999999999</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3264.8795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10851.78110629625</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186643.30038359255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37328.660076718508</v>
      </c>
      <c r="M87" s="855"/>
      <c r="N87" s="57"/>
    </row>
    <row r="88" spans="1:14">
      <c r="B88" s="95" t="s">
        <v>1057</v>
      </c>
      <c r="C88" s="96"/>
      <c r="D88" s="96"/>
      <c r="E88" s="96"/>
      <c r="F88" s="96"/>
      <c r="G88" s="96"/>
      <c r="H88" s="96"/>
      <c r="I88" s="93"/>
      <c r="J88" s="94"/>
      <c r="K88" s="313">
        <v>0.05</v>
      </c>
      <c r="L88" s="854">
        <f>N82*K88</f>
        <v>9332.1650191796271</v>
      </c>
      <c r="M88" s="855"/>
      <c r="N88" s="57"/>
    </row>
    <row r="89" spans="1:14" ht="15" thickBot="1">
      <c r="B89" s="97" t="s">
        <v>1058</v>
      </c>
      <c r="C89" s="98"/>
      <c r="D89" s="98"/>
      <c r="E89" s="98"/>
      <c r="F89" s="98"/>
      <c r="G89" s="98"/>
      <c r="H89" s="98"/>
      <c r="I89" s="99"/>
      <c r="J89" s="100"/>
      <c r="K89" s="314">
        <v>0.05</v>
      </c>
      <c r="L89" s="856">
        <f>N82*K89</f>
        <v>9332.1650191796271</v>
      </c>
      <c r="M89" s="857"/>
      <c r="N89" s="57"/>
    </row>
    <row r="90" spans="1:14" ht="15" thickBot="1">
      <c r="B90" s="819" t="s">
        <v>1037</v>
      </c>
      <c r="C90" s="820"/>
      <c r="D90" s="820"/>
      <c r="E90" s="820"/>
      <c r="F90" s="820"/>
      <c r="G90" s="820"/>
      <c r="H90" s="820"/>
      <c r="I90" s="820"/>
      <c r="J90" s="820"/>
      <c r="K90" s="820"/>
      <c r="L90" s="820"/>
      <c r="M90" s="821"/>
      <c r="N90" s="58">
        <f>L87+L88+L89</f>
        <v>55992.990115077766</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242636.29049867031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117</v>
      </c>
      <c r="B36" s="868" t="str">
        <f>VLOOKUP(A36,EQUIPOS!A6:D154,3,FALSE)</f>
        <v xml:space="preserve">Barredora mecánica de cepillo de 3658 mm ; 6 m3 </v>
      </c>
      <c r="C36" s="869"/>
      <c r="D36" s="869"/>
      <c r="E36" s="869"/>
      <c r="F36" s="869"/>
      <c r="G36" s="869"/>
      <c r="H36" s="870"/>
      <c r="I36" s="276"/>
      <c r="J36" s="277"/>
      <c r="K36" s="278">
        <f>VLOOKUP(A36,EQUIPOS!A6:D163,4,FALSE)</f>
        <v>86669.2</v>
      </c>
      <c r="L36" s="279"/>
      <c r="M36" s="280">
        <v>150</v>
      </c>
      <c r="N36" s="281">
        <f>K36/M36</f>
        <v>577.79466666666667</v>
      </c>
    </row>
    <row r="37" spans="1:14">
      <c r="A37" s="119" t="s">
        <v>148</v>
      </c>
      <c r="B37" s="868" t="str">
        <f>VLOOKUP(A37,EQUIPOS!A7:D154,3,FALSE)</f>
        <v>Cargador : Potencia en el volante 110 hp, Clasificación de RPM del motor 2300.</v>
      </c>
      <c r="C37" s="869"/>
      <c r="D37" s="869"/>
      <c r="E37" s="869"/>
      <c r="F37" s="869"/>
      <c r="G37" s="869"/>
      <c r="H37" s="870"/>
      <c r="I37" s="276"/>
      <c r="J37" s="277"/>
      <c r="K37" s="278">
        <f>VLOOKUP(A37,EQUIPOS!A7:D164,4,FALSE)</f>
        <v>170719.91</v>
      </c>
      <c r="L37" s="279"/>
      <c r="M37" s="280">
        <v>150</v>
      </c>
      <c r="N37" s="281">
        <f>K37/M37</f>
        <v>1138.1327333333334</v>
      </c>
    </row>
    <row r="38" spans="1:14">
      <c r="A38" t="s">
        <v>236</v>
      </c>
      <c r="B38" s="868" t="str">
        <f>VLOOKUP(A38,EQUIPOS!A8:D154,3,FALSE)</f>
        <v>Fresadora de pavimento, potencia 255 HP, peso 19 Ton, PROFUNDIDAD DE CORTE 305 mm</v>
      </c>
      <c r="C38" s="869"/>
      <c r="D38" s="869"/>
      <c r="E38" s="869"/>
      <c r="F38" s="869"/>
      <c r="G38" s="869"/>
      <c r="H38" s="870"/>
      <c r="I38" s="276"/>
      <c r="J38" s="277"/>
      <c r="K38" s="278">
        <f>VLOOKUP(A38,EQUIPOS!A8:D165,4,FALSE)</f>
        <v>404232.78</v>
      </c>
      <c r="L38" s="279"/>
      <c r="M38" s="280">
        <v>150</v>
      </c>
      <c r="N38" s="281">
        <f>K38/M38</f>
        <v>2694.8852000000002</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1.7022401735366666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4412.5148401735369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6">
        <f>VLOOKUP(A58,TRANSPORTE!A5:D117,4,FALSE)</f>
        <v>1232.03</v>
      </c>
      <c r="M58" s="907"/>
      <c r="N58" s="296">
        <f>K58*L58</f>
        <v>160.16390000000001</v>
      </c>
    </row>
    <row r="59" spans="1:14">
      <c r="B59" s="52"/>
      <c r="C59" s="53"/>
      <c r="D59" s="53"/>
      <c r="E59" s="53"/>
      <c r="F59" s="53"/>
      <c r="G59" s="53"/>
      <c r="H59" s="320"/>
      <c r="I59" s="288"/>
      <c r="J59" s="295"/>
      <c r="K59" s="288"/>
      <c r="L59" s="906"/>
      <c r="M59" s="907"/>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160.16390000000001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170.22401735366665</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4742.902757527203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948.58055150544067</v>
      </c>
      <c r="M82" s="855"/>
      <c r="N82" s="57"/>
    </row>
    <row r="83" spans="1:14">
      <c r="B83" s="95" t="s">
        <v>1057</v>
      </c>
      <c r="C83" s="96"/>
      <c r="D83" s="96"/>
      <c r="E83" s="96"/>
      <c r="F83" s="96"/>
      <c r="G83" s="96"/>
      <c r="H83" s="96"/>
      <c r="I83" s="93"/>
      <c r="J83" s="94"/>
      <c r="K83" s="313">
        <v>0.05</v>
      </c>
      <c r="L83" s="854">
        <f>N77*K83</f>
        <v>237.14513787636017</v>
      </c>
      <c r="M83" s="855"/>
      <c r="N83" s="57"/>
    </row>
    <row r="84" spans="1:14" ht="15" thickBot="1">
      <c r="B84" s="97" t="s">
        <v>1058</v>
      </c>
      <c r="C84" s="98"/>
      <c r="D84" s="98"/>
      <c r="E84" s="98"/>
      <c r="F84" s="98"/>
      <c r="G84" s="98"/>
      <c r="H84" s="98"/>
      <c r="I84" s="99"/>
      <c r="J84" s="100"/>
      <c r="K84" s="314">
        <v>0.05</v>
      </c>
      <c r="L84" s="856">
        <f>N77*K84</f>
        <v>237.14513787636017</v>
      </c>
      <c r="M84" s="857"/>
      <c r="N84" s="57"/>
    </row>
    <row r="85" spans="1:14" ht="15" thickBot="1">
      <c r="B85" s="819" t="s">
        <v>1037</v>
      </c>
      <c r="C85" s="820"/>
      <c r="D85" s="820"/>
      <c r="E85" s="820"/>
      <c r="F85" s="820"/>
      <c r="G85" s="820"/>
      <c r="H85" s="820"/>
      <c r="I85" s="820"/>
      <c r="J85" s="820"/>
      <c r="K85" s="820"/>
      <c r="L85" s="820"/>
      <c r="M85" s="821"/>
      <c r="N85" s="58">
        <f>L82+L83+L84</f>
        <v>1422.8708272581609</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6165.7735847853637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117</v>
      </c>
      <c r="B36" s="868" t="str">
        <f>VLOOKUP(A36,EQUIPOS!A6:D154,3,FALSE)</f>
        <v xml:space="preserve">Barredora mecánica de cepillo de 3658 mm ; 6 m3 </v>
      </c>
      <c r="C36" s="869"/>
      <c r="D36" s="869"/>
      <c r="E36" s="869"/>
      <c r="F36" s="869"/>
      <c r="G36" s="869"/>
      <c r="H36" s="870"/>
      <c r="I36" s="276"/>
      <c r="J36" s="277"/>
      <c r="K36" s="278">
        <f>VLOOKUP(A36,EQUIPOS!A6:D163,4,FALSE)</f>
        <v>86669.2</v>
      </c>
      <c r="L36" s="279"/>
      <c r="M36" s="280">
        <v>300</v>
      </c>
      <c r="N36" s="281">
        <f>K36/M36</f>
        <v>288.89733333333334</v>
      </c>
    </row>
    <row r="37" spans="1:14">
      <c r="A37" s="119" t="s">
        <v>148</v>
      </c>
      <c r="B37" s="868" t="str">
        <f>VLOOKUP(A37,EQUIPOS!A7:D154,3,FALSE)</f>
        <v>Cargador : Potencia en el volante 110 hp, Clasificación de RPM del motor 2300.</v>
      </c>
      <c r="C37" s="869"/>
      <c r="D37" s="869"/>
      <c r="E37" s="869"/>
      <c r="F37" s="869"/>
      <c r="G37" s="869"/>
      <c r="H37" s="870"/>
      <c r="I37" s="276"/>
      <c r="J37" s="277"/>
      <c r="K37" s="278">
        <f>VLOOKUP(A37,EQUIPOS!A7:D164,4,FALSE)</f>
        <v>170719.91</v>
      </c>
      <c r="L37" s="279"/>
      <c r="M37" s="280">
        <v>300</v>
      </c>
      <c r="N37" s="281">
        <f>K37/M37</f>
        <v>569.06636666666668</v>
      </c>
    </row>
    <row r="38" spans="1:14">
      <c r="A38" t="s">
        <v>236</v>
      </c>
      <c r="B38" s="868" t="str">
        <f>VLOOKUP(A38,EQUIPOS!A8:D154,3,FALSE)</f>
        <v>Fresadora de pavimento, potencia 255 HP, peso 19 Ton, PROFUNDIDAD DE CORTE 305 mm</v>
      </c>
      <c r="C38" s="869"/>
      <c r="D38" s="869"/>
      <c r="E38" s="869"/>
      <c r="F38" s="869"/>
      <c r="G38" s="869"/>
      <c r="H38" s="870"/>
      <c r="I38" s="276"/>
      <c r="J38" s="277"/>
      <c r="K38" s="278">
        <f>VLOOKUP(A38,EQUIPOS!A8:D165,4,FALSE)</f>
        <v>404232.78</v>
      </c>
      <c r="L38" s="279"/>
      <c r="M38" s="280">
        <v>300</v>
      </c>
      <c r="N38" s="281">
        <f>K38/M38</f>
        <v>1347.4426000000001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0.85112008676833328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2206.2574200867684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6">
        <f>VLOOKUP(A58,TRANSPORTE!A5:D117,4,FALSE)</f>
        <v>1232.03</v>
      </c>
      <c r="M58" s="907"/>
      <c r="N58" s="296">
        <f>K58*L58</f>
        <v>80.081950000000006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80.081950000000006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85.112008676833327</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2371.4513787636015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474.29027575272033</v>
      </c>
      <c r="M82" s="855"/>
      <c r="N82" s="57"/>
    </row>
    <row r="83" spans="1:14">
      <c r="B83" s="95" t="s">
        <v>1057</v>
      </c>
      <c r="C83" s="96"/>
      <c r="D83" s="96"/>
      <c r="E83" s="96"/>
      <c r="F83" s="96"/>
      <c r="G83" s="96"/>
      <c r="H83" s="96"/>
      <c r="I83" s="93"/>
      <c r="J83" s="94"/>
      <c r="K83" s="313">
        <v>0.05</v>
      </c>
      <c r="L83" s="854">
        <f>N77*K83</f>
        <v>118.57256893818008</v>
      </c>
      <c r="M83" s="855"/>
      <c r="N83" s="57"/>
    </row>
    <row r="84" spans="1:14" ht="15" thickBot="1">
      <c r="B84" s="97" t="s">
        <v>1058</v>
      </c>
      <c r="C84" s="98"/>
      <c r="D84" s="98"/>
      <c r="E84" s="98"/>
      <c r="F84" s="98"/>
      <c r="G84" s="98"/>
      <c r="H84" s="98"/>
      <c r="I84" s="99"/>
      <c r="J84" s="100"/>
      <c r="K84" s="314">
        <v>0.05</v>
      </c>
      <c r="L84" s="856">
        <f>N77*K84</f>
        <v>118.57256893818008</v>
      </c>
      <c r="M84" s="857"/>
      <c r="N84" s="57"/>
    </row>
    <row r="85" spans="1:14" ht="15" thickBot="1">
      <c r="B85" s="819" t="s">
        <v>1037</v>
      </c>
      <c r="C85" s="820"/>
      <c r="D85" s="820"/>
      <c r="E85" s="820"/>
      <c r="F85" s="820"/>
      <c r="G85" s="820"/>
      <c r="H85" s="820"/>
      <c r="I85" s="820"/>
      <c r="J85" s="820"/>
      <c r="K85" s="820"/>
      <c r="L85" s="820"/>
      <c r="M85" s="821"/>
      <c r="N85" s="58">
        <f>L82+L83+L84</f>
        <v>711.43541362908047</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3082.8867923926819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18</v>
      </c>
      <c r="N36" s="281">
        <f>K36/M36</f>
        <v>4042.4361111111107</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93803.78</v>
      </c>
      <c r="L37" s="279"/>
      <c r="M37" s="280">
        <v>18</v>
      </c>
      <c r="N37" s="281">
        <f>K37/M37</f>
        <v>5211.3211111111113</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279"/>
      <c r="M38" s="280">
        <v>18</v>
      </c>
      <c r="N38" s="281">
        <f>K38/M38</f>
        <v>11130.673333333332</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600916.94000000006</v>
      </c>
      <c r="L39" s="873">
        <v>18</v>
      </c>
      <c r="M39" s="874"/>
      <c r="N39" s="281">
        <f>K39/L39</f>
        <v>33384.274444444447</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130397.18999999999</v>
      </c>
      <c r="L40" s="285"/>
      <c r="M40" s="286">
        <v>18</v>
      </c>
      <c r="N40" s="281">
        <f>K40/M40</f>
        <v>7244.288333333333</v>
      </c>
    </row>
    <row r="41" spans="1:14">
      <c r="B41" s="876" t="s">
        <v>1036</v>
      </c>
      <c r="C41" s="877"/>
      <c r="D41" s="877"/>
      <c r="E41" s="44"/>
      <c r="F41" s="45"/>
      <c r="G41" s="45"/>
      <c r="H41" s="46"/>
      <c r="I41" s="42"/>
      <c r="J41" s="43"/>
      <c r="K41" s="288"/>
      <c r="L41" s="285"/>
      <c r="M41" s="410">
        <v>0.01</v>
      </c>
      <c r="N41" s="353">
        <f>N75*M41</f>
        <v>28.370669558944442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61041.364002892275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51763.950000000004</v>
      </c>
      <c r="N48" s="281">
        <f>K48*M48</f>
        <v>1811.7382500000003</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71117.09</v>
      </c>
      <c r="N49" s="281">
        <f>K49*M49</f>
        <v>17779.272499999999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1"/>
      <c r="C52" s="902"/>
      <c r="D52" s="902"/>
      <c r="E52" s="902"/>
      <c r="F52" s="902"/>
      <c r="G52" s="902"/>
      <c r="H52" s="902"/>
      <c r="I52" s="872"/>
      <c r="J52" s="48"/>
      <c r="K52" s="50"/>
      <c r="L52" s="903"/>
      <c r="M52" s="904"/>
      <c r="N52" s="51"/>
    </row>
    <row r="53" spans="1:14" ht="15" thickBot="1">
      <c r="B53" s="819" t="s">
        <v>1037</v>
      </c>
      <c r="C53" s="820"/>
      <c r="D53" s="820"/>
      <c r="E53" s="820"/>
      <c r="F53" s="820"/>
      <c r="G53" s="820"/>
      <c r="H53" s="820"/>
      <c r="I53" s="820"/>
      <c r="J53" s="820"/>
      <c r="K53" s="820"/>
      <c r="L53" s="820"/>
      <c r="M53" s="821"/>
      <c r="N53" s="403">
        <f>SUM(N48:N52)</f>
        <v>19591.010750000001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6">
        <f>VLOOKUP(A58,TRANSPORTE!A5:D117,4,FALSE)</f>
        <v>1229.21</v>
      </c>
      <c r="M58" s="907"/>
      <c r="N58" s="296">
        <f>K58*L58</f>
        <v>350.32485000000003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350.32485000000003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2837.0669558944442</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83819.766558786723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16763.953311757345</v>
      </c>
      <c r="M82" s="855"/>
      <c r="N82" s="57"/>
    </row>
    <row r="83" spans="1:14">
      <c r="B83" s="95" t="s">
        <v>1057</v>
      </c>
      <c r="C83" s="96"/>
      <c r="D83" s="96"/>
      <c r="E83" s="96"/>
      <c r="F83" s="96"/>
      <c r="G83" s="96"/>
      <c r="H83" s="96"/>
      <c r="I83" s="93"/>
      <c r="J83" s="94"/>
      <c r="K83" s="313">
        <v>0.05</v>
      </c>
      <c r="L83" s="854">
        <f>N77*K83</f>
        <v>4190.9883279393362</v>
      </c>
      <c r="M83" s="855"/>
      <c r="N83" s="57"/>
    </row>
    <row r="84" spans="1:14" ht="15" thickBot="1">
      <c r="B84" s="97" t="s">
        <v>1058</v>
      </c>
      <c r="C84" s="98"/>
      <c r="D84" s="98"/>
      <c r="E84" s="98"/>
      <c r="F84" s="98"/>
      <c r="G84" s="98"/>
      <c r="H84" s="98"/>
      <c r="I84" s="99"/>
      <c r="J84" s="100"/>
      <c r="K84" s="314">
        <v>0.05</v>
      </c>
      <c r="L84" s="856">
        <f>N77*K84</f>
        <v>4190.9883279393362</v>
      </c>
      <c r="M84" s="857"/>
      <c r="N84" s="57"/>
    </row>
    <row r="85" spans="1:14" ht="15" thickBot="1">
      <c r="B85" s="819" t="s">
        <v>1037</v>
      </c>
      <c r="C85" s="820"/>
      <c r="D85" s="820"/>
      <c r="E85" s="820"/>
      <c r="F85" s="820"/>
      <c r="G85" s="820"/>
      <c r="H85" s="820"/>
      <c r="I85" s="820"/>
      <c r="J85" s="820"/>
      <c r="K85" s="820"/>
      <c r="L85" s="820"/>
      <c r="M85" s="821"/>
      <c r="N85" s="58">
        <f>L82+L83+L84</f>
        <v>25145.929967636017</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108965.69652642275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12</v>
      </c>
      <c r="N36" s="281">
        <f>K36/M36</f>
        <v>6063.6541666666662</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93803.78</v>
      </c>
      <c r="L37" s="279"/>
      <c r="M37" s="280">
        <v>12</v>
      </c>
      <c r="N37" s="281">
        <f>K37/M37</f>
        <v>7816.9816666666666</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200352.12</v>
      </c>
      <c r="L38" s="279"/>
      <c r="M38" s="280">
        <v>12</v>
      </c>
      <c r="N38" s="281">
        <f>K38/M38</f>
        <v>16696.009999999998</v>
      </c>
    </row>
    <row r="39" spans="1:14">
      <c r="A39" s="119" t="s">
        <v>299</v>
      </c>
      <c r="B39" s="868" t="str">
        <f>VLOOKUP(A39,EQUIPOS!A7:D154,3,FALSE)</f>
        <v xml:space="preserve">Recicladora, potencia 430HP </v>
      </c>
      <c r="C39" s="869"/>
      <c r="D39" s="869"/>
      <c r="E39" s="869"/>
      <c r="F39" s="869"/>
      <c r="G39" s="869"/>
      <c r="H39" s="870"/>
      <c r="I39" s="276"/>
      <c r="J39" s="277"/>
      <c r="K39" s="278">
        <f>VLOOKUP(A39,EQUIPOS!A7:D164,4,FALSE)</f>
        <v>600916.94000000006</v>
      </c>
      <c r="L39" s="279"/>
      <c r="M39" s="280">
        <v>12</v>
      </c>
      <c r="N39" s="281">
        <f>K39/M39</f>
        <v>50076.411666666674</v>
      </c>
    </row>
    <row r="40" spans="1:14">
      <c r="A40" t="s">
        <v>365</v>
      </c>
      <c r="B40" s="868" t="str">
        <f>VLOOKUP(A40,EQUIPOS!A8:D154,3,FALSE)</f>
        <v xml:space="preserve">Vibrocompatador, potencia 153 HP, peso 10 Ton. </v>
      </c>
      <c r="C40" s="869"/>
      <c r="D40" s="869"/>
      <c r="E40" s="869"/>
      <c r="F40" s="869"/>
      <c r="G40" s="869"/>
      <c r="H40" s="870"/>
      <c r="I40" s="276"/>
      <c r="J40" s="277"/>
      <c r="K40" s="278">
        <f>VLOOKUP(A40,EQUIPOS!A8:D165,4,FALSE)</f>
        <v>130397.18999999999</v>
      </c>
      <c r="L40" s="279"/>
      <c r="M40" s="280">
        <v>12</v>
      </c>
      <c r="N40" s="281">
        <f>K40/M40</f>
        <v>10866.432499999999</v>
      </c>
    </row>
    <row r="41" spans="1:14">
      <c r="B41" s="868"/>
      <c r="C41" s="869"/>
      <c r="D41" s="869"/>
      <c r="E41" s="869"/>
      <c r="F41" s="869"/>
      <c r="G41" s="869"/>
      <c r="H41" s="870"/>
      <c r="I41" s="871"/>
      <c r="J41" s="872"/>
      <c r="K41" s="278"/>
      <c r="L41" s="873"/>
      <c r="M41" s="874"/>
      <c r="N41" s="281"/>
    </row>
    <row r="42" spans="1:14">
      <c r="B42" s="868"/>
      <c r="C42" s="869"/>
      <c r="D42" s="869"/>
      <c r="E42" s="875"/>
      <c r="F42" s="869"/>
      <c r="G42" s="869"/>
      <c r="H42" s="870"/>
      <c r="I42" s="42"/>
      <c r="J42" s="43"/>
      <c r="K42" s="283"/>
      <c r="L42" s="285"/>
      <c r="M42" s="286"/>
      <c r="N42" s="287"/>
    </row>
    <row r="43" spans="1:14">
      <c r="B43" s="876" t="s">
        <v>1036</v>
      </c>
      <c r="C43" s="954"/>
      <c r="D43" s="954"/>
      <c r="E43" s="44"/>
      <c r="F43" s="45"/>
      <c r="G43" s="45"/>
      <c r="H43" s="46"/>
      <c r="I43" s="42"/>
      <c r="J43" s="43"/>
      <c r="K43" s="288"/>
      <c r="L43" s="285"/>
      <c r="M43" s="410">
        <v>0.1</v>
      </c>
      <c r="N43" s="353">
        <f>N77*M43</f>
        <v>425.56004338416665</v>
      </c>
    </row>
    <row r="44" spans="1:14" ht="15" thickBot="1">
      <c r="B44" s="868"/>
      <c r="C44" s="869"/>
      <c r="D44" s="869"/>
      <c r="E44" s="869"/>
      <c r="F44" s="869"/>
      <c r="G44" s="869"/>
      <c r="H44" s="870"/>
      <c r="I44" s="878"/>
      <c r="J44" s="879"/>
      <c r="K44" s="47"/>
      <c r="L44" s="880"/>
      <c r="M44" s="881"/>
      <c r="N44" s="111"/>
    </row>
    <row r="45" spans="1:14" ht="15" thickBot="1">
      <c r="B45" s="819" t="s">
        <v>1037</v>
      </c>
      <c r="C45" s="820"/>
      <c r="D45" s="820"/>
      <c r="E45" s="820"/>
      <c r="F45" s="820"/>
      <c r="G45" s="820"/>
      <c r="H45" s="820"/>
      <c r="I45" s="820"/>
      <c r="J45" s="820"/>
      <c r="K45" s="820"/>
      <c r="L45" s="820"/>
      <c r="M45" s="821"/>
      <c r="N45" s="403">
        <f>SUM(N36:N44)</f>
        <v>91945.050043384166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50</v>
      </c>
      <c r="N50" s="281">
        <f>K50*M50</f>
        <v>3750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1970.35</v>
      </c>
      <c r="N51" s="281">
        <f>K51*M51</f>
        <v>2561.4549999999999</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901"/>
      <c r="C54" s="902"/>
      <c r="D54" s="902"/>
      <c r="E54" s="902"/>
      <c r="F54" s="902"/>
      <c r="G54" s="902"/>
      <c r="H54" s="902"/>
      <c r="I54" s="872"/>
      <c r="J54" s="48"/>
      <c r="K54" s="50"/>
      <c r="L54" s="903"/>
      <c r="M54" s="904"/>
      <c r="N54" s="51"/>
    </row>
    <row r="55" spans="1:14" ht="15" thickBot="1">
      <c r="B55" s="819" t="s">
        <v>1037</v>
      </c>
      <c r="C55" s="820"/>
      <c r="D55" s="820"/>
      <c r="E55" s="820"/>
      <c r="F55" s="820"/>
      <c r="G55" s="820"/>
      <c r="H55" s="820"/>
      <c r="I55" s="820"/>
      <c r="J55" s="820"/>
      <c r="K55" s="820"/>
      <c r="L55" s="820"/>
      <c r="M55" s="821"/>
      <c r="N55" s="403">
        <f>SUM(N50:N54)</f>
        <v>6311.4549999999999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4255.600433841666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N45+N55+N66+N77</f>
        <v>102512.10547722584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20502.42109544517</v>
      </c>
      <c r="M84" s="855"/>
      <c r="N84" s="57"/>
    </row>
    <row r="85" spans="1:14">
      <c r="B85" s="95" t="s">
        <v>1057</v>
      </c>
      <c r="C85" s="96"/>
      <c r="D85" s="96"/>
      <c r="E85" s="96"/>
      <c r="F85" s="96"/>
      <c r="G85" s="96"/>
      <c r="H85" s="96"/>
      <c r="I85" s="93"/>
      <c r="J85" s="94"/>
      <c r="K85" s="313">
        <v>0.05</v>
      </c>
      <c r="L85" s="854">
        <f>N79*K85</f>
        <v>5125.6052738612925</v>
      </c>
      <c r="M85" s="855"/>
      <c r="N85" s="57"/>
    </row>
    <row r="86" spans="1:14" ht="15" thickBot="1">
      <c r="B86" s="97" t="s">
        <v>1058</v>
      </c>
      <c r="C86" s="98"/>
      <c r="D86" s="98"/>
      <c r="E86" s="98"/>
      <c r="F86" s="98"/>
      <c r="G86" s="98"/>
      <c r="H86" s="98"/>
      <c r="I86" s="99"/>
      <c r="J86" s="100"/>
      <c r="K86" s="314">
        <v>0.05</v>
      </c>
      <c r="L86" s="856">
        <f>N79*K86</f>
        <v>5125.6052738612925</v>
      </c>
      <c r="M86" s="857"/>
      <c r="N86" s="57"/>
    </row>
    <row r="87" spans="1:14" ht="15" thickBot="1">
      <c r="B87" s="819" t="s">
        <v>1037</v>
      </c>
      <c r="C87" s="820"/>
      <c r="D87" s="820"/>
      <c r="E87" s="820"/>
      <c r="F87" s="820"/>
      <c r="G87" s="820"/>
      <c r="H87" s="820"/>
      <c r="I87" s="820"/>
      <c r="J87" s="820"/>
      <c r="K87" s="820"/>
      <c r="L87" s="820"/>
      <c r="M87" s="821"/>
      <c r="N87" s="58">
        <f>L84+L85+L86</f>
        <v>30753.631643167755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133265.73712039361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2" t="s">
        <v>2324</v>
      </c>
      <c r="C106" s="823"/>
      <c r="D106" s="823"/>
      <c r="E106" s="823"/>
      <c r="F106" s="823"/>
      <c r="G106" s="823"/>
      <c r="H106" s="823"/>
      <c r="I106" s="823"/>
      <c r="J106" s="823"/>
      <c r="K106" s="823"/>
      <c r="L106" s="823"/>
      <c r="M106" s="823"/>
      <c r="N106" s="824"/>
    </row>
    <row r="107" spans="2:14" ht="15" customHeight="1">
      <c r="B107" s="822"/>
      <c r="C107" s="823"/>
      <c r="D107" s="823"/>
      <c r="E107" s="823"/>
      <c r="F107" s="823"/>
      <c r="G107" s="823"/>
      <c r="H107" s="823"/>
      <c r="I107" s="823"/>
      <c r="J107" s="823"/>
      <c r="K107" s="823"/>
      <c r="L107" s="823"/>
      <c r="M107" s="823"/>
      <c r="N107" s="824"/>
    </row>
    <row r="108" spans="2:14" ht="30" customHeight="1">
      <c r="B108" s="825" t="s">
        <v>2325</v>
      </c>
      <c r="C108" s="826"/>
      <c r="D108" s="826"/>
      <c r="E108" s="826"/>
      <c r="F108" s="826"/>
      <c r="G108" s="826"/>
      <c r="H108" s="826"/>
      <c r="I108" s="826"/>
      <c r="J108" s="826"/>
      <c r="K108" s="826"/>
      <c r="L108" s="826"/>
      <c r="M108" s="826"/>
      <c r="N108" s="827"/>
    </row>
    <row r="109" spans="2:14">
      <c r="B109" s="825"/>
      <c r="C109" s="826"/>
      <c r="D109" s="826"/>
      <c r="E109" s="826"/>
      <c r="F109" s="826"/>
      <c r="G109" s="826"/>
      <c r="H109" s="826"/>
      <c r="I109" s="826"/>
      <c r="J109" s="826"/>
      <c r="K109" s="826"/>
      <c r="L109" s="826"/>
      <c r="M109" s="826"/>
      <c r="N109" s="827"/>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5"/>
      <c r="K119" s="885"/>
      <c r="L119" s="885"/>
      <c r="M119" s="885"/>
      <c r="N119" s="886"/>
    </row>
    <row r="120" spans="2:14" ht="15" thickBot="1">
      <c r="B120" s="270" t="s">
        <v>2327</v>
      </c>
      <c r="C120" s="402"/>
      <c r="D120" s="402"/>
      <c r="E120" s="63"/>
      <c r="F120" s="63"/>
      <c r="G120" s="63"/>
      <c r="H120" s="63"/>
      <c r="I120" s="63"/>
      <c r="J120" s="887"/>
      <c r="K120" s="887"/>
      <c r="L120" s="887"/>
      <c r="M120" s="887"/>
      <c r="N120" s="888"/>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18</v>
      </c>
      <c r="N36" s="281">
        <f>K36/M36</f>
        <v>4042.4361111111107</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93803.78</v>
      </c>
      <c r="L37" s="279"/>
      <c r="M37" s="280">
        <v>18</v>
      </c>
      <c r="N37" s="281">
        <f>K37/M37</f>
        <v>5211.3211111111113</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279"/>
      <c r="M38" s="280">
        <v>18</v>
      </c>
      <c r="N38" s="281">
        <f>K38/M38</f>
        <v>11130.673333333332</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600916.94000000006</v>
      </c>
      <c r="L39" s="873">
        <v>18</v>
      </c>
      <c r="M39" s="874"/>
      <c r="N39" s="281">
        <f>K39/L39</f>
        <v>33384.274444444447</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130397.18999999999</v>
      </c>
      <c r="L40" s="285"/>
      <c r="M40" s="286">
        <v>18</v>
      </c>
      <c r="N40" s="281">
        <f>K40/M40</f>
        <v>7244.288333333333</v>
      </c>
    </row>
    <row r="41" spans="1:14">
      <c r="B41" s="329"/>
      <c r="C41" s="330"/>
      <c r="D41" s="330"/>
      <c r="E41" s="330"/>
      <c r="F41" s="332"/>
      <c r="G41" s="332"/>
      <c r="H41" s="131"/>
      <c r="I41" s="42"/>
      <c r="J41" s="43"/>
      <c r="K41" s="283"/>
      <c r="L41" s="285"/>
      <c r="M41" s="286"/>
      <c r="N41" s="281"/>
    </row>
    <row r="42" spans="1:14">
      <c r="B42" s="876" t="s">
        <v>1036</v>
      </c>
      <c r="C42" s="877"/>
      <c r="D42" s="877"/>
      <c r="E42" s="44"/>
      <c r="F42" s="45"/>
      <c r="G42" s="45"/>
      <c r="H42" s="46"/>
      <c r="I42" s="42"/>
      <c r="J42" s="43"/>
      <c r="K42" s="288"/>
      <c r="L42" s="285"/>
      <c r="M42" s="410">
        <v>0.01</v>
      </c>
      <c r="N42" s="353">
        <f>N76*M42</f>
        <v>28.370669558944442</v>
      </c>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f>SUM(N36:N43)</f>
        <v>61041.364002892275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416175.48</v>
      </c>
      <c r="N49" s="281">
        <f>K49*M49</f>
        <v>63674.848439999994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63674.848439999994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6">
        <f>VLOOKUP(A59,TRANSPORTE!A5:D117,4,FALSE)</f>
        <v>1229.32</v>
      </c>
      <c r="M59" s="907"/>
      <c r="N59" s="296">
        <f>K59*L59</f>
        <v>188.08596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188.08596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2837.0669558944442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N44+N54+N65+N76</f>
        <v>127741.36535878672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25548.273071757343</v>
      </c>
      <c r="M83" s="855"/>
      <c r="N83" s="57"/>
    </row>
    <row r="84" spans="1:14">
      <c r="B84" s="95" t="s">
        <v>1057</v>
      </c>
      <c r="C84" s="96"/>
      <c r="D84" s="96"/>
      <c r="E84" s="96"/>
      <c r="F84" s="96"/>
      <c r="G84" s="96"/>
      <c r="H84" s="96"/>
      <c r="I84" s="93"/>
      <c r="J84" s="94"/>
      <c r="K84" s="313">
        <v>0.05</v>
      </c>
      <c r="L84" s="854">
        <f>N78*K84</f>
        <v>6387.0682679393358</v>
      </c>
      <c r="M84" s="855"/>
      <c r="N84" s="57"/>
    </row>
    <row r="85" spans="1:14" ht="15" thickBot="1">
      <c r="B85" s="97" t="s">
        <v>1058</v>
      </c>
      <c r="C85" s="98"/>
      <c r="D85" s="98"/>
      <c r="E85" s="98"/>
      <c r="F85" s="98"/>
      <c r="G85" s="98"/>
      <c r="H85" s="98"/>
      <c r="I85" s="99"/>
      <c r="J85" s="100"/>
      <c r="K85" s="314">
        <v>0.05</v>
      </c>
      <c r="L85" s="856">
        <f>N78*K85</f>
        <v>6387.0682679393358</v>
      </c>
      <c r="M85" s="857"/>
      <c r="N85" s="57"/>
    </row>
    <row r="86" spans="1:14" ht="15" thickBot="1">
      <c r="B86" s="819" t="s">
        <v>1037</v>
      </c>
      <c r="C86" s="820"/>
      <c r="D86" s="820"/>
      <c r="E86" s="820"/>
      <c r="F86" s="820"/>
      <c r="G86" s="820"/>
      <c r="H86" s="820"/>
      <c r="I86" s="820"/>
      <c r="J86" s="820"/>
      <c r="K86" s="820"/>
      <c r="L86" s="820"/>
      <c r="M86" s="821"/>
      <c r="N86" s="58">
        <f>L83+L84+L85</f>
        <v>38322.409607636015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166063.77496642273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18</v>
      </c>
      <c r="N36" s="281">
        <f>K36/M36</f>
        <v>4042.4361111111107</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93803.78</v>
      </c>
      <c r="L37" s="279"/>
      <c r="M37" s="280">
        <v>18</v>
      </c>
      <c r="N37" s="281">
        <f>K37/M37</f>
        <v>5211.3211111111113</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279"/>
      <c r="M38" s="280">
        <v>18</v>
      </c>
      <c r="N38" s="281">
        <f>K38/M38</f>
        <v>11130.673333333332</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600916.94000000006</v>
      </c>
      <c r="L39" s="873">
        <v>18</v>
      </c>
      <c r="M39" s="874"/>
      <c r="N39" s="281">
        <f>K39/L39</f>
        <v>33384.274444444447</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130397.18999999999</v>
      </c>
      <c r="L40" s="285"/>
      <c r="M40" s="286">
        <v>18</v>
      </c>
      <c r="N40" s="281">
        <f>K40/M40</f>
        <v>7244.288333333333</v>
      </c>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28.370669558944442</v>
      </c>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f>SUM(N36:N43)</f>
        <v>61041.364002892275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390815.41000000003</v>
      </c>
      <c r="N49" s="281">
        <f>K49*M49</f>
        <v>59794.757730000005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59794.757730000005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6">
        <f>VLOOKUP(A59,TRANSPORTE!A5:D117,4,FALSE)</f>
        <v>1229.21</v>
      </c>
      <c r="M59" s="907"/>
      <c r="N59" s="296">
        <f>K59*L59</f>
        <v>188.06913</v>
      </c>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188.06913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2837.0669558944442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N44+N54+N65+N76</f>
        <v>123861.25781878673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24772.251563757349</v>
      </c>
      <c r="M83" s="855"/>
      <c r="N83" s="57"/>
    </row>
    <row r="84" spans="1:14">
      <c r="B84" s="95" t="s">
        <v>1057</v>
      </c>
      <c r="C84" s="96"/>
      <c r="D84" s="96"/>
      <c r="E84" s="96"/>
      <c r="F84" s="96"/>
      <c r="G84" s="96"/>
      <c r="H84" s="96"/>
      <c r="I84" s="93"/>
      <c r="J84" s="94"/>
      <c r="K84" s="313">
        <v>0.05</v>
      </c>
      <c r="L84" s="854">
        <f>N78*K84</f>
        <v>6193.0628909393372</v>
      </c>
      <c r="M84" s="855"/>
      <c r="N84" s="57"/>
    </row>
    <row r="85" spans="1:14" ht="15" thickBot="1">
      <c r="B85" s="97" t="s">
        <v>1058</v>
      </c>
      <c r="C85" s="98"/>
      <c r="D85" s="98"/>
      <c r="E85" s="98"/>
      <c r="F85" s="98"/>
      <c r="G85" s="98"/>
      <c r="H85" s="98"/>
      <c r="I85" s="99"/>
      <c r="J85" s="100"/>
      <c r="K85" s="314">
        <v>0.05</v>
      </c>
      <c r="L85" s="856">
        <f>N78*K85</f>
        <v>6193.0628909393372</v>
      </c>
      <c r="M85" s="857"/>
      <c r="N85" s="57"/>
    </row>
    <row r="86" spans="1:14" ht="15" thickBot="1">
      <c r="B86" s="819" t="s">
        <v>1037</v>
      </c>
      <c r="C86" s="820"/>
      <c r="D86" s="820"/>
      <c r="E86" s="820"/>
      <c r="F86" s="820"/>
      <c r="G86" s="820"/>
      <c r="H86" s="820"/>
      <c r="I86" s="820"/>
      <c r="J86" s="820"/>
      <c r="K86" s="820"/>
      <c r="L86" s="820"/>
      <c r="M86" s="821"/>
      <c r="N86" s="58">
        <f>L83+L84+L85</f>
        <v>37158.377345636021</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161019.63516442274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15</v>
      </c>
      <c r="N36" s="281">
        <f>K36/M36</f>
        <v>4850.9233333333332</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93803.78</v>
      </c>
      <c r="L37" s="279"/>
      <c r="M37" s="280">
        <v>15</v>
      </c>
      <c r="N37" s="281">
        <f>K37/M37</f>
        <v>6253.5853333333334</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279"/>
      <c r="M38" s="280">
        <v>15</v>
      </c>
      <c r="N38" s="281">
        <f>K38/M38</f>
        <v>13356.807999999999</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600916.94000000006</v>
      </c>
      <c r="L39" s="873">
        <v>15</v>
      </c>
      <c r="M39" s="874"/>
      <c r="N39" s="281">
        <f>K39/L39</f>
        <v>40061.129333333338</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130397.18999999999</v>
      </c>
      <c r="L40" s="285"/>
      <c r="M40" s="286">
        <v>15</v>
      </c>
      <c r="N40" s="281">
        <f>K40/M40</f>
        <v>8693.1459999999988</v>
      </c>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34.044803470733335</v>
      </c>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f>SUM(N36:N43)</f>
        <v>73249.636803470741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416175.48</v>
      </c>
      <c r="N49" s="281">
        <f>K49*M49</f>
        <v>63674.848439999994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63674.848439999994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6">
        <f>VLOOKUP(A59,TRANSPORTE!A5:D117,4,FALSE)</f>
        <v>1229.32</v>
      </c>
      <c r="M59" s="907"/>
      <c r="N59" s="296">
        <f>K59*L59</f>
        <v>188.08596</v>
      </c>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188.08596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3404.4803470733332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N44+N54+N65+N76</f>
        <v>140517.05155054407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28103.410310108815</v>
      </c>
      <c r="M83" s="855"/>
      <c r="N83" s="57"/>
    </row>
    <row r="84" spans="1:14">
      <c r="B84" s="95" t="s">
        <v>1057</v>
      </c>
      <c r="C84" s="96"/>
      <c r="D84" s="96"/>
      <c r="E84" s="96"/>
      <c r="F84" s="96"/>
      <c r="G84" s="96"/>
      <c r="H84" s="96"/>
      <c r="I84" s="93"/>
      <c r="J84" s="94"/>
      <c r="K84" s="313">
        <v>0.05</v>
      </c>
      <c r="L84" s="854">
        <f>N78*K84</f>
        <v>7025.8525775272037</v>
      </c>
      <c r="M84" s="855"/>
      <c r="N84" s="57"/>
    </row>
    <row r="85" spans="1:14" ht="15" thickBot="1">
      <c r="B85" s="97" t="s">
        <v>1058</v>
      </c>
      <c r="C85" s="98"/>
      <c r="D85" s="98"/>
      <c r="E85" s="98"/>
      <c r="F85" s="98"/>
      <c r="G85" s="98"/>
      <c r="H85" s="98"/>
      <c r="I85" s="99"/>
      <c r="J85" s="100"/>
      <c r="K85" s="314">
        <v>0.05</v>
      </c>
      <c r="L85" s="856">
        <f>N78*K85</f>
        <v>7025.8525775272037</v>
      </c>
      <c r="M85" s="857"/>
      <c r="N85" s="57"/>
    </row>
    <row r="86" spans="1:14" ht="15" thickBot="1">
      <c r="B86" s="819" t="s">
        <v>1037</v>
      </c>
      <c r="C86" s="820"/>
      <c r="D86" s="820"/>
      <c r="E86" s="820"/>
      <c r="F86" s="820"/>
      <c r="G86" s="820"/>
      <c r="H86" s="820"/>
      <c r="I86" s="820"/>
      <c r="J86" s="820"/>
      <c r="K86" s="820"/>
      <c r="L86" s="820"/>
      <c r="M86" s="821"/>
      <c r="N86" s="58">
        <f>L83+L84+L85</f>
        <v>42155.115465163224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182672.16701570729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280">
        <v>15</v>
      </c>
      <c r="N36" s="281">
        <f>K36/M36</f>
        <v>4850.9233333333332</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93803.78</v>
      </c>
      <c r="L37" s="279"/>
      <c r="M37" s="280">
        <v>15</v>
      </c>
      <c r="N37" s="281">
        <f>K37/M37</f>
        <v>6253.5853333333334</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200352.12</v>
      </c>
      <c r="L38" s="279"/>
      <c r="M38" s="280">
        <v>15</v>
      </c>
      <c r="N38" s="281">
        <f>K38/M38</f>
        <v>13356.807999999999</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600916.94000000006</v>
      </c>
      <c r="L39" s="873">
        <v>15</v>
      </c>
      <c r="M39" s="874"/>
      <c r="N39" s="281">
        <f>K39/L39</f>
        <v>40061.129333333338</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130397.18999999999</v>
      </c>
      <c r="L40" s="285"/>
      <c r="M40" s="286">
        <v>15</v>
      </c>
      <c r="N40" s="281">
        <f>K40/M40</f>
        <v>8693.1459999999988</v>
      </c>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34.044803470733335</v>
      </c>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f>SUM(N36:N43)</f>
        <v>73249.636803470741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390815.41000000003</v>
      </c>
      <c r="N49" s="281">
        <f>K49*M49</f>
        <v>59794.757730000005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59794.757730000005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6">
        <f>VLOOKUP(A59,TRANSPORTE!A5:D117,4,FALSE)</f>
        <v>1229.21</v>
      </c>
      <c r="M59" s="907"/>
      <c r="N59" s="296">
        <f>K59*L59</f>
        <v>188.06913</v>
      </c>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188.06913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3404.4803470733332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N44+N54+N65+N76</f>
        <v>136636.94401054407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27327.388802108817</v>
      </c>
      <c r="M83" s="855"/>
      <c r="N83" s="57"/>
    </row>
    <row r="84" spans="1:14">
      <c r="B84" s="95" t="s">
        <v>1057</v>
      </c>
      <c r="C84" s="96"/>
      <c r="D84" s="96"/>
      <c r="E84" s="96"/>
      <c r="F84" s="96"/>
      <c r="G84" s="96"/>
      <c r="H84" s="96"/>
      <c r="I84" s="93"/>
      <c r="J84" s="94"/>
      <c r="K84" s="313">
        <v>0.05</v>
      </c>
      <c r="L84" s="854">
        <f>N78*K84</f>
        <v>6831.8472005272042</v>
      </c>
      <c r="M84" s="855"/>
      <c r="N84" s="57"/>
    </row>
    <row r="85" spans="1:14" ht="15" thickBot="1">
      <c r="B85" s="97" t="s">
        <v>1058</v>
      </c>
      <c r="C85" s="98"/>
      <c r="D85" s="98"/>
      <c r="E85" s="98"/>
      <c r="F85" s="98"/>
      <c r="G85" s="98"/>
      <c r="H85" s="98"/>
      <c r="I85" s="99"/>
      <c r="J85" s="100"/>
      <c r="K85" s="314">
        <v>0.05</v>
      </c>
      <c r="L85" s="856">
        <f>N78*K85</f>
        <v>6831.8472005272042</v>
      </c>
      <c r="M85" s="857"/>
      <c r="N85" s="57"/>
    </row>
    <row r="86" spans="1:14" ht="15" thickBot="1">
      <c r="B86" s="819" t="s">
        <v>1037</v>
      </c>
      <c r="C86" s="820"/>
      <c r="D86" s="820"/>
      <c r="E86" s="820"/>
      <c r="F86" s="820"/>
      <c r="G86" s="820"/>
      <c r="H86" s="820"/>
      <c r="I86" s="820"/>
      <c r="J86" s="820"/>
      <c r="K86" s="820"/>
      <c r="L86" s="820"/>
      <c r="M86" s="821"/>
      <c r="N86" s="58">
        <f>L83+L84+L85</f>
        <v>40991.083203163224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177628.0272137073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4.0853764164879998</v>
      </c>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6329.21</v>
      </c>
      <c r="N49" s="281">
        <f>K49*M49</f>
        <v>6677.3165499999996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6677.3165499999996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408.53764164879999</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N44+N54+N65+N76</f>
        <v>7089.9395680652869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1417.9879136130576</v>
      </c>
      <c r="M83" s="855"/>
      <c r="N83" s="57"/>
    </row>
    <row r="84" spans="1:14">
      <c r="B84" s="95" t="s">
        <v>1057</v>
      </c>
      <c r="C84" s="96"/>
      <c r="D84" s="96"/>
      <c r="E84" s="96"/>
      <c r="F84" s="96"/>
      <c r="G84" s="96"/>
      <c r="H84" s="96"/>
      <c r="I84" s="93"/>
      <c r="J84" s="94"/>
      <c r="K84" s="313">
        <v>0.05</v>
      </c>
      <c r="L84" s="854">
        <f>N78*K84</f>
        <v>354.49697840326439</v>
      </c>
      <c r="M84" s="855"/>
      <c r="N84" s="57"/>
    </row>
    <row r="85" spans="1:14" ht="15" thickBot="1">
      <c r="B85" s="97" t="s">
        <v>1058</v>
      </c>
      <c r="C85" s="98"/>
      <c r="D85" s="98"/>
      <c r="E85" s="98"/>
      <c r="F85" s="98"/>
      <c r="G85" s="98"/>
      <c r="H85" s="98"/>
      <c r="I85" s="99"/>
      <c r="J85" s="100"/>
      <c r="K85" s="314">
        <v>0.05</v>
      </c>
      <c r="L85" s="856">
        <f>N78*K85</f>
        <v>354.49697840326439</v>
      </c>
      <c r="M85" s="857"/>
      <c r="N85" s="57"/>
    </row>
    <row r="86" spans="1:14" ht="15" thickBot="1">
      <c r="B86" s="819" t="s">
        <v>1037</v>
      </c>
      <c r="C86" s="820"/>
      <c r="D86" s="820"/>
      <c r="E86" s="820"/>
      <c r="F86" s="820"/>
      <c r="G86" s="820"/>
      <c r="H86" s="820"/>
      <c r="I86" s="820"/>
      <c r="J86" s="820"/>
      <c r="K86" s="820"/>
      <c r="L86" s="820"/>
      <c r="M86" s="821"/>
      <c r="N86" s="58">
        <f>L83+L84+L85</f>
        <v>2126.9818704195864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9216.9214384848729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164</v>
      </c>
      <c r="B36" s="868" t="str">
        <f>VLOOKUP(A36,EQUIPOS!A6:D154,3,FALSE)</f>
        <v>Compactador manual de rodillo</v>
      </c>
      <c r="C36" s="869"/>
      <c r="D36" s="869"/>
      <c r="E36" s="869"/>
      <c r="F36" s="869"/>
      <c r="G36" s="869"/>
      <c r="H36" s="870"/>
      <c r="I36" s="276"/>
      <c r="J36" s="277"/>
      <c r="K36" s="278">
        <f>VLOOKUP(A36,EQUIPOS!A6:D163,4,FALSE)</f>
        <v>17285.34</v>
      </c>
      <c r="L36" s="279"/>
      <c r="M36" s="280">
        <v>2</v>
      </c>
      <c r="N36" s="281">
        <f>K36/M36</f>
        <v>8642.67</v>
      </c>
    </row>
    <row r="37" spans="1:14">
      <c r="A37" s="119" t="s">
        <v>180</v>
      </c>
      <c r="B37" s="868" t="str">
        <f>VLOOKUP(A37,EQUIPOS!A7:D154,3,FALSE)</f>
        <v>Compresor 120 HP, con martillo.</v>
      </c>
      <c r="C37" s="869"/>
      <c r="D37" s="869"/>
      <c r="E37" s="869"/>
      <c r="F37" s="869"/>
      <c r="G37" s="869"/>
      <c r="H37" s="870"/>
      <c r="I37" s="276"/>
      <c r="J37" s="277"/>
      <c r="K37" s="278">
        <f>VLOOKUP(A37,EQUIPOS!A7:D164,4,FALSE)</f>
        <v>90334.87999999999</v>
      </c>
      <c r="L37" s="279"/>
      <c r="M37" s="280">
        <v>4</v>
      </c>
      <c r="N37" s="281">
        <f>K37/M37</f>
        <v>22583.719999999998</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6"/>
      <c r="J38" s="277"/>
      <c r="K38" s="278">
        <f>VLOOKUP(A38,EQUIPOS!A8:D165,4,FALSE)</f>
        <v>44557.760000000002</v>
      </c>
      <c r="L38" s="279"/>
      <c r="M38" s="280">
        <v>10</v>
      </c>
      <c r="N38" s="281">
        <f>K38/M38</f>
        <v>4455.7759999999998</v>
      </c>
    </row>
    <row r="39" spans="1:14">
      <c r="A39" t="s">
        <v>303</v>
      </c>
      <c r="B39" s="868" t="str">
        <f>VLOOKUP(A39,EQUIPOS!A9:D154,3,FALSE)</f>
        <v>Retrocargador, pala de 1,1 m3 de capacidad, profundidad de excavación de 4.400 mm y una altura de 5.680 mm</v>
      </c>
      <c r="C39" s="869"/>
      <c r="D39" s="869"/>
      <c r="E39" s="869"/>
      <c r="F39" s="869"/>
      <c r="G39" s="869"/>
      <c r="H39" s="870"/>
      <c r="I39" s="276"/>
      <c r="J39" s="277"/>
      <c r="K39" s="278">
        <f>VLOOKUP(A39,EQUIPOS!A9:D166,4,FALSE)</f>
        <v>121088.54</v>
      </c>
      <c r="L39" s="279"/>
      <c r="M39" s="280">
        <v>10</v>
      </c>
      <c r="N39" s="281">
        <f>K39/M39</f>
        <v>12108.853999999999</v>
      </c>
    </row>
    <row r="40" spans="1:14">
      <c r="A40" t="s">
        <v>129</v>
      </c>
      <c r="B40" s="868" t="str">
        <f>VLOOKUP(A40,EQUIPOS!A10:D154,3,FALSE)</f>
        <v xml:space="preserve">Buldozer, Potencia al volante de 140 HP, motor de 2200 RPM, longitud de hoja 4,80m. </v>
      </c>
      <c r="C40" s="869"/>
      <c r="D40" s="869"/>
      <c r="E40" s="869"/>
      <c r="F40" s="869"/>
      <c r="G40" s="869"/>
      <c r="H40" s="870"/>
      <c r="I40" s="276"/>
      <c r="J40" s="277"/>
      <c r="K40" s="278">
        <f>VLOOKUP(A40,EQUIPOS!A10:D167,4,FALSE)</f>
        <v>158054.23000000001</v>
      </c>
      <c r="L40" s="279"/>
      <c r="M40" s="280">
        <v>100</v>
      </c>
      <c r="N40" s="281">
        <f>K40/M40</f>
        <v>1580.5423000000001</v>
      </c>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1276.6801301525002</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50648.242430152495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5576.99</v>
      </c>
      <c r="N53" s="281">
        <f>K53*M53</f>
        <v>5576.99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5576.99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6">
        <f>VLOOKUP(A63,TRANSPORTE!A5:D117,4,FALSE)</f>
        <v>1232.03</v>
      </c>
      <c r="M63" s="907"/>
      <c r="N63" s="296">
        <f>K63*L63</f>
        <v>1601.6390000000001</v>
      </c>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f>N63+N64+N65+N66+N67</f>
        <v>1601.6390000000001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133"/>
    </row>
    <row r="80" spans="1:15" ht="15" thickBot="1">
      <c r="B80" s="908" t="s">
        <v>1037</v>
      </c>
      <c r="C80" s="862"/>
      <c r="D80" s="862"/>
      <c r="E80" s="862"/>
      <c r="F80" s="862"/>
      <c r="G80" s="862"/>
      <c r="H80" s="862"/>
      <c r="I80" s="862"/>
      <c r="J80" s="862"/>
      <c r="K80" s="862"/>
      <c r="L80" s="862"/>
      <c r="M80" s="863"/>
      <c r="N80" s="469">
        <f>SUM(N74:N79)</f>
        <v>12766.801301525</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70593.672731677492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14118.7345463355</v>
      </c>
      <c r="M87" s="855"/>
      <c r="N87" s="57"/>
    </row>
    <row r="88" spans="1:14">
      <c r="B88" s="95" t="s">
        <v>1057</v>
      </c>
      <c r="C88" s="96"/>
      <c r="D88" s="96"/>
      <c r="E88" s="96"/>
      <c r="F88" s="96"/>
      <c r="G88" s="96"/>
      <c r="H88" s="96"/>
      <c r="I88" s="93"/>
      <c r="J88" s="94"/>
      <c r="K88" s="313">
        <v>0.05</v>
      </c>
      <c r="L88" s="854">
        <f>N82*K88</f>
        <v>3529.6836365838749</v>
      </c>
      <c r="M88" s="855"/>
      <c r="N88" s="57"/>
    </row>
    <row r="89" spans="1:14" ht="15" thickBot="1">
      <c r="B89" s="97" t="s">
        <v>1058</v>
      </c>
      <c r="C89" s="98"/>
      <c r="D89" s="98"/>
      <c r="E89" s="98"/>
      <c r="F89" s="98"/>
      <c r="G89" s="98"/>
      <c r="H89" s="98"/>
      <c r="I89" s="99"/>
      <c r="J89" s="100"/>
      <c r="K89" s="314">
        <v>0.05</v>
      </c>
      <c r="L89" s="856">
        <f>N82*K89</f>
        <v>3529.6836365838749</v>
      </c>
      <c r="M89" s="857"/>
      <c r="N89" s="57"/>
    </row>
    <row r="90" spans="1:14" ht="15" thickBot="1">
      <c r="B90" s="819" t="s">
        <v>1037</v>
      </c>
      <c r="C90" s="820"/>
      <c r="D90" s="820"/>
      <c r="E90" s="820"/>
      <c r="F90" s="820"/>
      <c r="G90" s="820"/>
      <c r="H90" s="820"/>
      <c r="I90" s="820"/>
      <c r="J90" s="820"/>
      <c r="K90" s="820"/>
      <c r="L90" s="820"/>
      <c r="M90" s="821"/>
      <c r="N90" s="58">
        <f>L87+L88+L89</f>
        <v>21178.101819503248</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91771.774551180744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280">
        <v>2</v>
      </c>
      <c r="N36" s="281">
        <f>K36/M36</f>
        <v>6978.0150000000003</v>
      </c>
    </row>
    <row r="37" spans="1:14">
      <c r="A37" s="119" t="s">
        <v>303</v>
      </c>
      <c r="B37" s="868" t="str">
        <f>VLOOKUP(A37,EQUIPOS!A7:D154,3,FALSE)</f>
        <v>Retrocargador, pala de 1,1 m3 de capacidad, profundidad de excavación de 4.400 mm y una altura de 5.680 mm</v>
      </c>
      <c r="C37" s="869"/>
      <c r="D37" s="869"/>
      <c r="E37" s="869"/>
      <c r="F37" s="869"/>
      <c r="G37" s="869"/>
      <c r="H37" s="870"/>
      <c r="I37" s="276"/>
      <c r="J37" s="277"/>
      <c r="K37" s="278">
        <f>VLOOKUP(A37,EQUIPOS!A7:D164,4,FALSE)</f>
        <v>121088.54</v>
      </c>
      <c r="L37" s="279"/>
      <c r="M37" s="280">
        <v>10</v>
      </c>
      <c r="N37" s="281">
        <f>K37/M37</f>
        <v>12108.853999999999</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276"/>
      <c r="J39" s="277"/>
      <c r="K39" s="278"/>
      <c r="L39" s="279"/>
      <c r="M39" s="280"/>
      <c r="N39" s="281"/>
    </row>
    <row r="40" spans="1:14">
      <c r="B40" s="868"/>
      <c r="C40" s="869"/>
      <c r="D40" s="869"/>
      <c r="E40" s="869"/>
      <c r="F40" s="869"/>
      <c r="G40" s="869"/>
      <c r="H40" s="870"/>
      <c r="I40" s="276"/>
      <c r="J40" s="277"/>
      <c r="K40" s="278"/>
      <c r="L40" s="279"/>
      <c r="M40" s="280"/>
      <c r="N40" s="281"/>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0.05</v>
      </c>
      <c r="N46" s="353">
        <f>N80*M46</f>
        <v>255.33602603049999</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19342.2050260305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B63" s="52"/>
      <c r="C63" s="326"/>
      <c r="D63" s="326"/>
      <c r="E63" s="326"/>
      <c r="F63" s="326"/>
      <c r="G63" s="326"/>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5106.7205206099998</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24448.925546640501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4889.7851093281006</v>
      </c>
      <c r="M87" s="855"/>
      <c r="N87" s="57"/>
    </row>
    <row r="88" spans="1:14">
      <c r="B88" s="95" t="s">
        <v>1057</v>
      </c>
      <c r="C88" s="96"/>
      <c r="D88" s="96"/>
      <c r="E88" s="96"/>
      <c r="F88" s="96"/>
      <c r="G88" s="96"/>
      <c r="H88" s="96"/>
      <c r="I88" s="93"/>
      <c r="J88" s="94"/>
      <c r="K88" s="313">
        <v>0.05</v>
      </c>
      <c r="L88" s="854">
        <f>N82*K88</f>
        <v>1222.4462773320251</v>
      </c>
      <c r="M88" s="855"/>
      <c r="N88" s="57"/>
    </row>
    <row r="89" spans="1:14" ht="15" thickBot="1">
      <c r="B89" s="97" t="s">
        <v>1058</v>
      </c>
      <c r="C89" s="98"/>
      <c r="D89" s="98"/>
      <c r="E89" s="98"/>
      <c r="F89" s="98"/>
      <c r="G89" s="98"/>
      <c r="H89" s="98"/>
      <c r="I89" s="99"/>
      <c r="J89" s="100"/>
      <c r="K89" s="314">
        <v>0.05</v>
      </c>
      <c r="L89" s="856">
        <f>N82*K89</f>
        <v>1222.4462773320251</v>
      </c>
      <c r="M89" s="857"/>
      <c r="N89" s="57"/>
    </row>
    <row r="90" spans="1:14" ht="15" thickBot="1">
      <c r="B90" s="819" t="s">
        <v>1037</v>
      </c>
      <c r="C90" s="820"/>
      <c r="D90" s="820"/>
      <c r="E90" s="820"/>
      <c r="F90" s="820"/>
      <c r="G90" s="820"/>
      <c r="H90" s="820"/>
      <c r="I90" s="820"/>
      <c r="J90" s="820"/>
      <c r="K90" s="820"/>
      <c r="L90" s="820"/>
      <c r="M90" s="821"/>
      <c r="N90" s="58">
        <f>L87+L88+L89</f>
        <v>7334.67766399215</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31783.603210632653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1687</v>
      </c>
      <c r="B36" s="868" t="str">
        <f>VLOOKUP(A36,EQUIPOS!A6:D154,3,FALSE)</f>
        <v>Derretidora de asfalto (crafco o similar)</v>
      </c>
      <c r="C36" s="869"/>
      <c r="D36" s="869"/>
      <c r="E36" s="869"/>
      <c r="F36" s="869"/>
      <c r="G36" s="869"/>
      <c r="H36" s="870"/>
      <c r="I36" s="276"/>
      <c r="J36" s="277"/>
      <c r="K36" s="278">
        <f>VLOOKUP(A36,EQUIPOS!A6:D163,4,FALSE)</f>
        <v>3864.31</v>
      </c>
      <c r="L36" s="279"/>
      <c r="M36" s="280">
        <v>60</v>
      </c>
      <c r="N36" s="281">
        <f>K36/M36</f>
        <v>64.405166666666659</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60</v>
      </c>
      <c r="N37" s="281">
        <f>K37/M37</f>
        <v>1027.2455</v>
      </c>
    </row>
    <row r="38" spans="1:14">
      <c r="A38" t="s">
        <v>138</v>
      </c>
      <c r="B38" s="868" t="str">
        <f>VLOOKUP(A38,EQUIPOS!A8:D154,3,FALSE)</f>
        <v>Camioneta D-300</v>
      </c>
      <c r="C38" s="869"/>
      <c r="D38" s="869"/>
      <c r="E38" s="869"/>
      <c r="F38" s="869"/>
      <c r="G38" s="869"/>
      <c r="H38" s="870"/>
      <c r="I38" s="276"/>
      <c r="J38" s="277"/>
      <c r="K38" s="278">
        <f>VLOOKUP(A38,EQUIPOS!A8:D165,4,FALSE)</f>
        <v>49178.87</v>
      </c>
      <c r="L38" s="279"/>
      <c r="M38" s="280">
        <v>60</v>
      </c>
      <c r="N38" s="281">
        <f>K38/M38</f>
        <v>819.64783333333332</v>
      </c>
    </row>
    <row r="39" spans="1:14">
      <c r="B39" s="868"/>
      <c r="C39" s="869"/>
      <c r="D39" s="869"/>
      <c r="E39" s="869"/>
      <c r="F39" s="869"/>
      <c r="G39" s="869"/>
      <c r="H39" s="870"/>
      <c r="I39" s="276"/>
      <c r="J39" s="277"/>
      <c r="K39" s="278"/>
      <c r="L39" s="279"/>
      <c r="M39" s="280"/>
      <c r="N39" s="281"/>
    </row>
    <row r="40" spans="1:14">
      <c r="B40" s="868"/>
      <c r="C40" s="869"/>
      <c r="D40" s="869"/>
      <c r="E40" s="869"/>
      <c r="F40" s="869"/>
      <c r="G40" s="869"/>
      <c r="H40" s="870"/>
      <c r="I40" s="276"/>
      <c r="J40" s="277"/>
      <c r="K40" s="278"/>
      <c r="L40" s="279"/>
      <c r="M40" s="280"/>
      <c r="N40" s="281"/>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0.05</v>
      </c>
      <c r="N46" s="353">
        <f>N80*M46</f>
        <v>21.278002169208335</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1932.5765021692082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1790.5</v>
      </c>
      <c r="N53" s="281">
        <f>K53*M53</f>
        <v>214.85999999999999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1"/>
      <c r="C57" s="902"/>
      <c r="D57" s="902"/>
      <c r="E57" s="902"/>
      <c r="F57" s="902"/>
      <c r="G57" s="902"/>
      <c r="H57" s="902"/>
      <c r="I57" s="872"/>
      <c r="J57" s="48"/>
      <c r="K57" s="50"/>
      <c r="L57" s="903"/>
      <c r="M57" s="904"/>
      <c r="N57" s="51"/>
    </row>
    <row r="58" spans="1:14" ht="15" thickBot="1">
      <c r="B58" s="819" t="s">
        <v>1037</v>
      </c>
      <c r="C58" s="820"/>
      <c r="D58" s="820"/>
      <c r="E58" s="820"/>
      <c r="F58" s="820"/>
      <c r="G58" s="820"/>
      <c r="H58" s="820"/>
      <c r="I58" s="820"/>
      <c r="J58" s="820"/>
      <c r="K58" s="820"/>
      <c r="L58" s="820"/>
      <c r="M58" s="821"/>
      <c r="N58" s="403">
        <f>SUM(N53:N57)</f>
        <v>214.85999999999999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B63" s="52"/>
      <c r="C63" s="326"/>
      <c r="D63" s="326"/>
      <c r="E63" s="326"/>
      <c r="F63" s="326"/>
      <c r="G63" s="326"/>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7"/>
      <c r="M68" s="898"/>
      <c r="N68" s="133"/>
    </row>
    <row r="69" spans="1:15" ht="15" thickBot="1">
      <c r="B69" s="908" t="s">
        <v>1037</v>
      </c>
      <c r="C69" s="862"/>
      <c r="D69" s="862"/>
      <c r="E69" s="862"/>
      <c r="F69" s="862"/>
      <c r="G69" s="862"/>
      <c r="H69" s="862"/>
      <c r="I69" s="862"/>
      <c r="J69" s="862"/>
      <c r="K69" s="862"/>
      <c r="L69" s="862"/>
      <c r="M69" s="86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8" t="s">
        <v>1047</v>
      </c>
      <c r="C73" s="859"/>
      <c r="D73" s="859"/>
      <c r="E73" s="859"/>
      <c r="F73" s="859"/>
      <c r="G73" s="859"/>
      <c r="H73" s="859"/>
      <c r="I73" s="79" t="s">
        <v>1048</v>
      </c>
      <c r="J73" s="81" t="s">
        <v>1494</v>
      </c>
      <c r="K73" s="80" t="s">
        <v>1050</v>
      </c>
      <c r="L73" s="860" t="s">
        <v>1034</v>
      </c>
      <c r="M73" s="861"/>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5"/>
      <c r="C79" s="896"/>
      <c r="D79" s="896"/>
      <c r="E79" s="896"/>
      <c r="F79" s="896"/>
      <c r="G79" s="896"/>
      <c r="H79" s="896"/>
      <c r="I79" s="132"/>
      <c r="J79" s="132"/>
      <c r="K79" s="132"/>
      <c r="L79" s="909"/>
      <c r="M79" s="909"/>
      <c r="N79" s="51"/>
    </row>
    <row r="80" spans="1:15" ht="15" thickBot="1">
      <c r="B80" s="908" t="s">
        <v>1037</v>
      </c>
      <c r="C80" s="862"/>
      <c r="D80" s="862"/>
      <c r="E80" s="862"/>
      <c r="F80" s="862"/>
      <c r="G80" s="862"/>
      <c r="H80" s="862"/>
      <c r="I80" s="862"/>
      <c r="J80" s="862"/>
      <c r="K80" s="862"/>
      <c r="L80" s="862"/>
      <c r="M80" s="863"/>
      <c r="N80" s="310">
        <f>SUM(N74:N79)</f>
        <v>425.56004338416665</v>
      </c>
    </row>
    <row r="81" spans="1:14" ht="15" thickBot="1">
      <c r="B81" s="39"/>
      <c r="C81" s="40"/>
      <c r="D81" s="40"/>
      <c r="E81" s="40"/>
      <c r="F81" s="40"/>
      <c r="G81" s="40"/>
      <c r="H81" s="40"/>
      <c r="I81" s="40"/>
      <c r="J81" s="40"/>
      <c r="K81" s="40"/>
      <c r="L81" s="40"/>
      <c r="M81" s="40"/>
      <c r="N81" s="41"/>
    </row>
    <row r="82" spans="1:14" ht="15" thickBot="1">
      <c r="B82" s="819" t="s">
        <v>1051</v>
      </c>
      <c r="C82" s="820"/>
      <c r="D82" s="820"/>
      <c r="E82" s="820"/>
      <c r="F82" s="820"/>
      <c r="G82" s="820"/>
      <c r="H82" s="820"/>
      <c r="I82" s="820"/>
      <c r="J82" s="820"/>
      <c r="K82" s="820"/>
      <c r="L82" s="820"/>
      <c r="M82" s="821"/>
      <c r="N82" s="105">
        <f>N48+N58+N69+N80</f>
        <v>2572.9965455533747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514.59930911067499</v>
      </c>
      <c r="M87" s="855"/>
      <c r="N87" s="57"/>
    </row>
    <row r="88" spans="1:14">
      <c r="B88" s="95" t="s">
        <v>1057</v>
      </c>
      <c r="C88" s="96"/>
      <c r="D88" s="96"/>
      <c r="E88" s="96"/>
      <c r="F88" s="96"/>
      <c r="G88" s="96"/>
      <c r="H88" s="96"/>
      <c r="I88" s="93"/>
      <c r="J88" s="94"/>
      <c r="K88" s="313">
        <v>0.05</v>
      </c>
      <c r="L88" s="854">
        <f>N82*K88</f>
        <v>128.64982727766875</v>
      </c>
      <c r="M88" s="855"/>
      <c r="N88" s="57"/>
    </row>
    <row r="89" spans="1:14" ht="15" thickBot="1">
      <c r="B89" s="97" t="s">
        <v>1058</v>
      </c>
      <c r="C89" s="98"/>
      <c r="D89" s="98"/>
      <c r="E89" s="98"/>
      <c r="F89" s="98"/>
      <c r="G89" s="98"/>
      <c r="H89" s="98"/>
      <c r="I89" s="99"/>
      <c r="J89" s="100"/>
      <c r="K89" s="314">
        <v>0.05</v>
      </c>
      <c r="L89" s="856">
        <f>N82*K89</f>
        <v>128.64982727766875</v>
      </c>
      <c r="M89" s="857"/>
      <c r="N89" s="57"/>
    </row>
    <row r="90" spans="1:14" ht="15" thickBot="1">
      <c r="B90" s="819" t="s">
        <v>1037</v>
      </c>
      <c r="C90" s="820"/>
      <c r="D90" s="820"/>
      <c r="E90" s="820"/>
      <c r="F90" s="820"/>
      <c r="G90" s="820"/>
      <c r="H90" s="820"/>
      <c r="I90" s="820"/>
      <c r="J90" s="820"/>
      <c r="K90" s="820"/>
      <c r="L90" s="820"/>
      <c r="M90" s="821"/>
      <c r="N90" s="58">
        <f>L87+L88+L89</f>
        <v>771.89896366601238</v>
      </c>
    </row>
    <row r="91" spans="1:14" ht="15" thickBot="1">
      <c r="B91" s="39"/>
      <c r="C91" s="40"/>
      <c r="D91" s="40"/>
      <c r="E91" s="40"/>
      <c r="F91" s="40"/>
      <c r="G91" s="40"/>
      <c r="H91" s="40"/>
      <c r="I91" s="40"/>
      <c r="J91" s="40"/>
      <c r="K91" s="40"/>
      <c r="L91" s="40"/>
      <c r="M91" s="40"/>
      <c r="N91" s="41"/>
    </row>
    <row r="92" spans="1:14" ht="15" thickBot="1">
      <c r="A92" t="s">
        <v>2122</v>
      </c>
      <c r="B92" s="819" t="s">
        <v>1059</v>
      </c>
      <c r="C92" s="820"/>
      <c r="D92" s="820"/>
      <c r="E92" s="820"/>
      <c r="F92" s="820"/>
      <c r="G92" s="820"/>
      <c r="H92" s="820"/>
      <c r="I92" s="820"/>
      <c r="J92" s="820"/>
      <c r="K92" s="820"/>
      <c r="L92" s="820"/>
      <c r="M92" s="821"/>
      <c r="N92" s="196">
        <f>N82+N90</f>
        <v>3344.8955092193873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1687</v>
      </c>
      <c r="B36" s="868" t="str">
        <f>VLOOKUP(A36,EQUIPOS!A6:D154,3,FALSE)</f>
        <v>Derretidora de asfalto (crafco o similar)</v>
      </c>
      <c r="C36" s="869"/>
      <c r="D36" s="869"/>
      <c r="E36" s="869"/>
      <c r="F36" s="869"/>
      <c r="G36" s="869"/>
      <c r="H36" s="870"/>
      <c r="I36" s="276"/>
      <c r="J36" s="277"/>
      <c r="K36" s="278">
        <f>VLOOKUP(A36,EQUIPOS!A6:D163,4,FALSE)</f>
        <v>3864.31</v>
      </c>
      <c r="L36" s="279"/>
      <c r="M36" s="280">
        <v>60</v>
      </c>
      <c r="N36" s="281">
        <f t="shared" ref="N36:N39" si="0">K36/M36</f>
        <v>64.405166666666659</v>
      </c>
    </row>
    <row r="37" spans="1:14">
      <c r="A37" s="119" t="s">
        <v>324</v>
      </c>
      <c r="B37" s="868" t="str">
        <f>VLOOKUP(A37,EQUIPOS!A7:D154,3,FALSE)</f>
        <v xml:space="preserve">Ruteadora </v>
      </c>
      <c r="C37" s="869"/>
      <c r="D37" s="869"/>
      <c r="E37" s="869"/>
      <c r="F37" s="869"/>
      <c r="G37" s="869"/>
      <c r="H37" s="870"/>
      <c r="I37" s="276"/>
      <c r="J37" s="277"/>
      <c r="K37" s="278">
        <f>VLOOKUP(A37,EQUIPOS!A7:D164,4,FALSE)</f>
        <v>7284.52</v>
      </c>
      <c r="L37" s="279"/>
      <c r="M37" s="280">
        <v>60</v>
      </c>
      <c r="N37" s="281">
        <f t="shared" si="0"/>
        <v>121.40866666666668</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61634.73</v>
      </c>
      <c r="L38" s="279"/>
      <c r="M38" s="280">
        <v>60</v>
      </c>
      <c r="N38" s="281">
        <f t="shared" si="0"/>
        <v>1027.2455</v>
      </c>
    </row>
    <row r="39" spans="1:14">
      <c r="A39" t="s">
        <v>138</v>
      </c>
      <c r="B39" s="868" t="str">
        <f>VLOOKUP(A39,EQUIPOS!A9:D154,3,FALSE)</f>
        <v>Camioneta D-300</v>
      </c>
      <c r="C39" s="869"/>
      <c r="D39" s="869"/>
      <c r="E39" s="869"/>
      <c r="F39" s="869"/>
      <c r="G39" s="869"/>
      <c r="H39" s="870"/>
      <c r="I39" s="276"/>
      <c r="J39" s="277"/>
      <c r="K39" s="278">
        <f>VLOOKUP(A39,EQUIPOS!A9:D166,4,FALSE)</f>
        <v>49178.87</v>
      </c>
      <c r="L39" s="279"/>
      <c r="M39" s="280">
        <v>60</v>
      </c>
      <c r="N39" s="281">
        <f t="shared" si="0"/>
        <v>819.64783333333332</v>
      </c>
    </row>
    <row r="40" spans="1:14">
      <c r="B40" s="868"/>
      <c r="C40" s="869"/>
      <c r="D40" s="869"/>
      <c r="E40" s="869"/>
      <c r="F40" s="869"/>
      <c r="G40" s="869"/>
      <c r="H40" s="870"/>
      <c r="I40" s="276"/>
      <c r="J40" s="277"/>
      <c r="K40" s="278"/>
      <c r="L40" s="279"/>
      <c r="M40" s="280"/>
      <c r="N40" s="281"/>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0.05</v>
      </c>
      <c r="N46" s="353">
        <f>N84*M46</f>
        <v>21.278002169208335</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2053.9851688358749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51361.950000000004</v>
      </c>
      <c r="N53" s="281">
        <f t="shared" ref="N53:N54" si="1">K53*M53</f>
        <v>359.53365000000002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1790.5</v>
      </c>
      <c r="N54" s="281">
        <f t="shared" si="1"/>
        <v>214.85999999999999</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901"/>
      <c r="C61" s="902"/>
      <c r="D61" s="902"/>
      <c r="E61" s="902"/>
      <c r="F61" s="902"/>
      <c r="G61" s="902"/>
      <c r="H61" s="902"/>
      <c r="I61" s="872"/>
      <c r="J61" s="48"/>
      <c r="K61" s="50"/>
      <c r="L61" s="903"/>
      <c r="M61" s="904"/>
      <c r="N61" s="51"/>
    </row>
    <row r="62" spans="1:14" ht="15" thickBot="1">
      <c r="B62" s="819" t="s">
        <v>1037</v>
      </c>
      <c r="C62" s="820"/>
      <c r="D62" s="820"/>
      <c r="E62" s="820"/>
      <c r="F62" s="820"/>
      <c r="G62" s="820"/>
      <c r="H62" s="820"/>
      <c r="I62" s="820"/>
      <c r="J62" s="820"/>
      <c r="K62" s="820"/>
      <c r="L62" s="820"/>
      <c r="M62" s="821"/>
      <c r="N62" s="403">
        <f>SUM(N53:N61)</f>
        <v>574.39364999999998</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5" t="s">
        <v>1045</v>
      </c>
      <c r="M66" s="884"/>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6">
        <f>VLOOKUP(A67,TRANSPORTE!A6:D120,4,FALSE)</f>
        <v>1229.21</v>
      </c>
      <c r="M67" s="907"/>
      <c r="N67" s="296">
        <f>L67*K67</f>
        <v>8.604470000000001</v>
      </c>
    </row>
    <row r="68" spans="1:15">
      <c r="B68" s="52"/>
      <c r="C68" s="53"/>
      <c r="D68" s="53"/>
      <c r="E68" s="53"/>
      <c r="F68" s="53"/>
      <c r="G68" s="53"/>
      <c r="H68" s="320"/>
      <c r="I68" s="288"/>
      <c r="J68" s="295"/>
      <c r="K68" s="288"/>
      <c r="L68" s="906"/>
      <c r="M68" s="907"/>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7"/>
      <c r="M72" s="898"/>
      <c r="N72" s="133"/>
    </row>
    <row r="73" spans="1:15" ht="15" thickBot="1">
      <c r="B73" s="908" t="s">
        <v>1037</v>
      </c>
      <c r="C73" s="862"/>
      <c r="D73" s="862"/>
      <c r="E73" s="862"/>
      <c r="F73" s="862"/>
      <c r="G73" s="862"/>
      <c r="H73" s="862"/>
      <c r="I73" s="862"/>
      <c r="J73" s="862"/>
      <c r="K73" s="862"/>
      <c r="L73" s="862"/>
      <c r="M73" s="863"/>
      <c r="N73" s="110">
        <f>N67+N68+N69+N70+N71</f>
        <v>8.604470000000001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8" t="s">
        <v>1047</v>
      </c>
      <c r="C77" s="859"/>
      <c r="D77" s="859"/>
      <c r="E77" s="859"/>
      <c r="F77" s="859"/>
      <c r="G77" s="859"/>
      <c r="H77" s="859"/>
      <c r="I77" s="79" t="s">
        <v>1048</v>
      </c>
      <c r="J77" s="81" t="s">
        <v>1494</v>
      </c>
      <c r="K77" s="80" t="s">
        <v>1050</v>
      </c>
      <c r="L77" s="860" t="s">
        <v>1034</v>
      </c>
      <c r="M77" s="861"/>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5"/>
      <c r="C83" s="896"/>
      <c r="D83" s="896"/>
      <c r="E83" s="896"/>
      <c r="F83" s="896"/>
      <c r="G83" s="896"/>
      <c r="H83" s="896"/>
      <c r="I83" s="132"/>
      <c r="J83" s="132"/>
      <c r="K83" s="132"/>
      <c r="L83" s="909"/>
      <c r="M83" s="909"/>
      <c r="N83" s="51"/>
    </row>
    <row r="84" spans="1:14" ht="15" thickBot="1">
      <c r="B84" s="908" t="s">
        <v>1037</v>
      </c>
      <c r="C84" s="862"/>
      <c r="D84" s="862"/>
      <c r="E84" s="862"/>
      <c r="F84" s="862"/>
      <c r="G84" s="862"/>
      <c r="H84" s="862"/>
      <c r="I84" s="862"/>
      <c r="J84" s="862"/>
      <c r="K84" s="862"/>
      <c r="L84" s="862"/>
      <c r="M84" s="863"/>
      <c r="N84" s="310">
        <f>SUM(N78:N83)</f>
        <v>425.56004338416665</v>
      </c>
    </row>
    <row r="85" spans="1:14" ht="15" thickBot="1">
      <c r="B85" s="39"/>
      <c r="C85" s="40"/>
      <c r="D85" s="40"/>
      <c r="E85" s="40"/>
      <c r="F85" s="40"/>
      <c r="G85" s="40"/>
      <c r="H85" s="40"/>
      <c r="I85" s="40"/>
      <c r="J85" s="40"/>
      <c r="K85" s="40"/>
      <c r="L85" s="40"/>
      <c r="M85" s="40"/>
      <c r="N85" s="41"/>
    </row>
    <row r="86" spans="1:14" ht="15" thickBot="1">
      <c r="B86" s="819" t="s">
        <v>1051</v>
      </c>
      <c r="C86" s="820"/>
      <c r="D86" s="820"/>
      <c r="E86" s="820"/>
      <c r="F86" s="820"/>
      <c r="G86" s="820"/>
      <c r="H86" s="820"/>
      <c r="I86" s="820"/>
      <c r="J86" s="820"/>
      <c r="K86" s="820"/>
      <c r="L86" s="820"/>
      <c r="M86" s="821"/>
      <c r="N86" s="105">
        <f>N48+N62+N73+N84</f>
        <v>3062.5433322200415</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4" t="s">
        <v>1053</v>
      </c>
      <c r="C90" s="865"/>
      <c r="D90" s="865"/>
      <c r="E90" s="865"/>
      <c r="F90" s="865"/>
      <c r="G90" s="865"/>
      <c r="H90" s="865"/>
      <c r="I90" s="323"/>
      <c r="J90" s="343"/>
      <c r="K90" s="311" t="s">
        <v>1054</v>
      </c>
      <c r="L90" s="866" t="s">
        <v>1055</v>
      </c>
      <c r="M90" s="867"/>
      <c r="N90" s="312"/>
    </row>
    <row r="91" spans="1:14">
      <c r="B91" s="852" t="s">
        <v>1056</v>
      </c>
      <c r="C91" s="853"/>
      <c r="D91" s="853"/>
      <c r="E91" s="853"/>
      <c r="F91" s="853"/>
      <c r="G91" s="853"/>
      <c r="H91" s="853"/>
      <c r="I91" s="93"/>
      <c r="J91" s="94"/>
      <c r="K91" s="313">
        <v>0.2</v>
      </c>
      <c r="L91" s="854">
        <f>N86*K91</f>
        <v>612.50866644400833</v>
      </c>
      <c r="M91" s="855"/>
      <c r="N91" s="57"/>
    </row>
    <row r="92" spans="1:14">
      <c r="B92" s="95" t="s">
        <v>1057</v>
      </c>
      <c r="C92" s="96"/>
      <c r="D92" s="96"/>
      <c r="E92" s="96"/>
      <c r="F92" s="96"/>
      <c r="G92" s="96"/>
      <c r="H92" s="96"/>
      <c r="I92" s="93"/>
      <c r="J92" s="94"/>
      <c r="K92" s="313">
        <v>0.05</v>
      </c>
      <c r="L92" s="854">
        <f>N86*K92</f>
        <v>153.12716661100208</v>
      </c>
      <c r="M92" s="855"/>
      <c r="N92" s="57"/>
    </row>
    <row r="93" spans="1:14" ht="15" thickBot="1">
      <c r="B93" s="97" t="s">
        <v>1058</v>
      </c>
      <c r="C93" s="98"/>
      <c r="D93" s="98"/>
      <c r="E93" s="98"/>
      <c r="F93" s="98"/>
      <c r="G93" s="98"/>
      <c r="H93" s="98"/>
      <c r="I93" s="99"/>
      <c r="J93" s="100"/>
      <c r="K93" s="314">
        <v>0.05</v>
      </c>
      <c r="L93" s="856">
        <f>N86*K93</f>
        <v>153.12716661100208</v>
      </c>
      <c r="M93" s="857"/>
      <c r="N93" s="57"/>
    </row>
    <row r="94" spans="1:14" ht="15" thickBot="1">
      <c r="B94" s="819" t="s">
        <v>1037</v>
      </c>
      <c r="C94" s="820"/>
      <c r="D94" s="820"/>
      <c r="E94" s="820"/>
      <c r="F94" s="820"/>
      <c r="G94" s="820"/>
      <c r="H94" s="820"/>
      <c r="I94" s="820"/>
      <c r="J94" s="820"/>
      <c r="K94" s="820"/>
      <c r="L94" s="820"/>
      <c r="M94" s="821"/>
      <c r="N94" s="58">
        <f>L91+L92+L93</f>
        <v>918.76299966601243</v>
      </c>
    </row>
    <row r="95" spans="1:14" ht="15" thickBot="1">
      <c r="B95" s="39"/>
      <c r="C95" s="40"/>
      <c r="D95" s="40"/>
      <c r="E95" s="40"/>
      <c r="F95" s="40"/>
      <c r="G95" s="40"/>
      <c r="H95" s="40"/>
      <c r="I95" s="40"/>
      <c r="J95" s="40"/>
      <c r="K95" s="40"/>
      <c r="L95" s="40"/>
      <c r="M95" s="40"/>
      <c r="N95" s="41"/>
    </row>
    <row r="96" spans="1:14" ht="15" thickBot="1">
      <c r="A96" t="s">
        <v>2122</v>
      </c>
      <c r="B96" s="819" t="s">
        <v>1059</v>
      </c>
      <c r="C96" s="820"/>
      <c r="D96" s="820"/>
      <c r="E96" s="820"/>
      <c r="F96" s="820"/>
      <c r="G96" s="820"/>
      <c r="H96" s="820"/>
      <c r="I96" s="820"/>
      <c r="J96" s="820"/>
      <c r="K96" s="820"/>
      <c r="L96" s="820"/>
      <c r="M96" s="821"/>
      <c r="N96" s="196">
        <f>N86+N94</f>
        <v>3981.3063318860541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2" t="s">
        <v>2324</v>
      </c>
      <c r="C113" s="823"/>
      <c r="D113" s="823"/>
      <c r="E113" s="823"/>
      <c r="F113" s="823"/>
      <c r="G113" s="823"/>
      <c r="H113" s="823"/>
      <c r="I113" s="823"/>
      <c r="J113" s="823"/>
      <c r="K113" s="823"/>
      <c r="L113" s="823"/>
      <c r="M113" s="823"/>
      <c r="N113" s="824"/>
    </row>
    <row r="114" spans="2:14" ht="15" customHeight="1">
      <c r="B114" s="822"/>
      <c r="C114" s="823"/>
      <c r="D114" s="823"/>
      <c r="E114" s="823"/>
      <c r="F114" s="823"/>
      <c r="G114" s="823"/>
      <c r="H114" s="823"/>
      <c r="I114" s="823"/>
      <c r="J114" s="823"/>
      <c r="K114" s="823"/>
      <c r="L114" s="823"/>
      <c r="M114" s="823"/>
      <c r="N114" s="824"/>
    </row>
    <row r="115" spans="2:14" ht="30" customHeight="1">
      <c r="B115" s="825" t="s">
        <v>2325</v>
      </c>
      <c r="C115" s="826"/>
      <c r="D115" s="826"/>
      <c r="E115" s="826"/>
      <c r="F115" s="826"/>
      <c r="G115" s="826"/>
      <c r="H115" s="826"/>
      <c r="I115" s="826"/>
      <c r="J115" s="826"/>
      <c r="K115" s="826"/>
      <c r="L115" s="826"/>
      <c r="M115" s="826"/>
      <c r="N115" s="827"/>
    </row>
    <row r="116" spans="2:14">
      <c r="B116" s="825"/>
      <c r="C116" s="826"/>
      <c r="D116" s="826"/>
      <c r="E116" s="826"/>
      <c r="F116" s="826"/>
      <c r="G116" s="826"/>
      <c r="H116" s="826"/>
      <c r="I116" s="826"/>
      <c r="J116" s="826"/>
      <c r="K116" s="826"/>
      <c r="L116" s="826"/>
      <c r="M116" s="826"/>
      <c r="N116" s="827"/>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5"/>
      <c r="K126" s="885"/>
      <c r="L126" s="885"/>
      <c r="M126" s="885"/>
      <c r="N126" s="886"/>
    </row>
    <row r="127" spans="2:14" ht="15" thickBot="1">
      <c r="B127" s="270" t="s">
        <v>2327</v>
      </c>
      <c r="C127" s="402"/>
      <c r="D127" s="402"/>
      <c r="E127" s="63"/>
      <c r="F127" s="63"/>
      <c r="G127" s="63"/>
      <c r="H127" s="63"/>
      <c r="I127" s="63"/>
      <c r="J127" s="887"/>
      <c r="K127" s="887"/>
      <c r="L127" s="887"/>
      <c r="M127" s="887"/>
      <c r="N127" s="888"/>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280">
        <v>6.25</v>
      </c>
      <c r="N36" s="281">
        <f t="shared" ref="N36:N41" si="0">K36/M36</f>
        <v>524.69439999999997</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v>
      </c>
      <c r="N37" s="281">
        <f t="shared" si="0"/>
        <v>1232.6946</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6"/>
      <c r="J38" s="277"/>
      <c r="K38" s="278">
        <f>VLOOKUP(A38,EQUIPOS!A8:D165,4,FALSE)</f>
        <v>44557.760000000002</v>
      </c>
      <c r="L38" s="279"/>
      <c r="M38" s="280">
        <v>3.75</v>
      </c>
      <c r="N38" s="281">
        <f t="shared" si="0"/>
        <v>11882.069333333335</v>
      </c>
    </row>
    <row r="39" spans="1:14">
      <c r="A39" t="s">
        <v>228</v>
      </c>
      <c r="B39" s="868" t="str">
        <f>VLOOKUP(A39,EQUIPOS!A9:D154,3,FALSE)</f>
        <v xml:space="preserve">Formaleta metálica (concreto hidráulico)
</v>
      </c>
      <c r="C39" s="869"/>
      <c r="D39" s="869"/>
      <c r="E39" s="869"/>
      <c r="F39" s="869"/>
      <c r="G39" s="869"/>
      <c r="H39" s="870"/>
      <c r="I39" s="276"/>
      <c r="J39" s="277"/>
      <c r="K39" s="278">
        <f>VLOOKUP(A39,EQUIPOS!A9:D166,4,FALSE)</f>
        <v>3672.3700000000003</v>
      </c>
      <c r="L39" s="279"/>
      <c r="M39" s="280">
        <v>6.25</v>
      </c>
      <c r="N39" s="281">
        <f t="shared" si="0"/>
        <v>587.57920000000001</v>
      </c>
    </row>
    <row r="40" spans="1:14">
      <c r="A40" t="s">
        <v>301</v>
      </c>
      <c r="B40" s="868" t="str">
        <f>VLOOKUP(A40,EQUIPOS!A10:D154,3,FALSE)</f>
        <v>Regla vibratoria, de longitud de 3 a 5 m, motor de 3600 rpm, potencia 6 HP</v>
      </c>
      <c r="C40" s="869"/>
      <c r="D40" s="869"/>
      <c r="E40" s="869"/>
      <c r="F40" s="869"/>
      <c r="G40" s="869"/>
      <c r="H40" s="870"/>
      <c r="I40" s="276"/>
      <c r="J40" s="277"/>
      <c r="K40" s="278">
        <f>VLOOKUP(A40,EQUIPOS!A10:D167,4,FALSE)</f>
        <v>10858.880000000001</v>
      </c>
      <c r="L40" s="279"/>
      <c r="M40" s="280">
        <v>6.25</v>
      </c>
      <c r="N40" s="281">
        <f t="shared" si="0"/>
        <v>1737.4208000000001</v>
      </c>
    </row>
    <row r="41" spans="1:14">
      <c r="A41" t="s">
        <v>363</v>
      </c>
      <c r="B41" s="868" t="str">
        <f>VLOOKUP(A41,EQUIPOS!A11:D155,3,FALSE)</f>
        <v>Vibrador de concreto, Motor de 3 hp a 18.000 rpm Mangueras de 4 mt</v>
      </c>
      <c r="C41" s="869"/>
      <c r="D41" s="869"/>
      <c r="E41" s="869"/>
      <c r="F41" s="869"/>
      <c r="G41" s="869"/>
      <c r="H41" s="870"/>
      <c r="I41" s="276"/>
      <c r="J41" s="277"/>
      <c r="K41" s="278">
        <f>VLOOKUP(A41,EQUIPOS!A11:D168,4,FALSE)</f>
        <v>10399.130000000001</v>
      </c>
      <c r="L41" s="279"/>
      <c r="M41" s="280">
        <v>6.25</v>
      </c>
      <c r="N41" s="281">
        <f t="shared" si="0"/>
        <v>1663.8608000000002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N83*M46</f>
        <v>919.20969370980004</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18547.528827043134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4818.9399999999996</v>
      </c>
      <c r="N53" s="281">
        <f>K53*M53</f>
        <v>29560.62731481481</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4586.22</v>
      </c>
      <c r="N54" s="281">
        <f>K54*M54</f>
        <v>1698.6000000000004</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938.36</v>
      </c>
      <c r="N55" s="281">
        <f>K55*M55</f>
        <v>1042.6222222222223</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4230.8600000000006</v>
      </c>
      <c r="N56" s="281">
        <f>K56*M56</f>
        <v>4700.9555555555562</v>
      </c>
    </row>
    <row r="57" spans="1:14">
      <c r="A57" s="150" t="s">
        <v>849</v>
      </c>
      <c r="B57" s="901" t="str">
        <f>VLOOKUP(A57,MATERIALES!A7:D373,3,FALSE)</f>
        <v>Antisol blanco (presentación 20 kg)</v>
      </c>
      <c r="C57" s="902" t="e">
        <f>VLOOKUP(B57,MATERIALES!B7:E373,3,FALSE)</f>
        <v>#N/A</v>
      </c>
      <c r="D57" s="902" t="e">
        <f>VLOOKUP(C57,MATERIALES!C7:F373,3,FALSE)</f>
        <v>#N/A</v>
      </c>
      <c r="E57" s="902" t="e">
        <f>VLOOKUP(D57,MATERIALES!D7:G373,3,FALSE)</f>
        <v>#N/A</v>
      </c>
      <c r="F57" s="902" t="e">
        <f>VLOOKUP(E57,MATERIALES!E7:H373,3,FALSE)</f>
        <v>#N/A</v>
      </c>
      <c r="G57" s="902" t="e">
        <f>VLOOKUP(F57,MATERIALES!F7:I373,3,FALSE)</f>
        <v>#N/A</v>
      </c>
      <c r="H57" s="902" t="e">
        <f>VLOOKUP(G57,MATERIALES!G7:J373,3,FALSE)</f>
        <v>#N/A</v>
      </c>
      <c r="I57" s="902" t="e">
        <f>VLOOKUP(H57,MATERIALES!H7:K373,3,FALSE)</f>
        <v>#N/A</v>
      </c>
      <c r="J57" s="320" t="str">
        <f>VLOOKUP(A57,MATERIALES!A11:D649,2,FALSE)</f>
        <v>kg</v>
      </c>
      <c r="K57" s="50">
        <v>1.1200000000000001</v>
      </c>
      <c r="L57" s="906">
        <f>VLOOKUP(A57,MATERIALES!A4:D373,4,FALSE)</f>
        <v>6975.5300000000007</v>
      </c>
      <c r="M57" s="907"/>
      <c r="N57" s="281">
        <f>K57*L57</f>
        <v>7812.5936000000011</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510509.41000000003</v>
      </c>
      <c r="N58" s="281">
        <f>K58*M58</f>
        <v>515614.50410000002</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9" t="s">
        <v>1037</v>
      </c>
      <c r="C61" s="820"/>
      <c r="D61" s="820"/>
      <c r="E61" s="820"/>
      <c r="F61" s="820"/>
      <c r="G61" s="820"/>
      <c r="H61" s="820"/>
      <c r="I61" s="820"/>
      <c r="J61" s="820"/>
      <c r="K61" s="820"/>
      <c r="L61" s="820"/>
      <c r="M61" s="821"/>
      <c r="N61" s="403">
        <f>SUM(N53:N60)</f>
        <v>560429.90279259265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5" t="s">
        <v>1045</v>
      </c>
      <c r="M65" s="884"/>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6">
        <f>VLOOKUP(A66,TRANSPORTE!A5:D117,4,FALSE)</f>
        <v>1229.21</v>
      </c>
      <c r="M66" s="907"/>
      <c r="N66" s="296">
        <f>K66*L66</f>
        <v>1241.5021000000002</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7"/>
      <c r="M71" s="898"/>
      <c r="N71" s="133"/>
    </row>
    <row r="72" spans="1:15" ht="15" thickBot="1">
      <c r="B72" s="908" t="s">
        <v>1037</v>
      </c>
      <c r="C72" s="862"/>
      <c r="D72" s="862"/>
      <c r="E72" s="862"/>
      <c r="F72" s="862"/>
      <c r="G72" s="862"/>
      <c r="H72" s="862"/>
      <c r="I72" s="862"/>
      <c r="J72" s="862"/>
      <c r="K72" s="862"/>
      <c r="L72" s="862"/>
      <c r="M72" s="863"/>
      <c r="N72" s="110">
        <f>N66+N67+N68+N69+N70</f>
        <v>1241.5021000000002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8" t="s">
        <v>1047</v>
      </c>
      <c r="C76" s="859"/>
      <c r="D76" s="859"/>
      <c r="E76" s="859"/>
      <c r="F76" s="859"/>
      <c r="G76" s="859"/>
      <c r="H76" s="859"/>
      <c r="I76" s="79" t="s">
        <v>1048</v>
      </c>
      <c r="J76" s="81" t="s">
        <v>1494</v>
      </c>
      <c r="K76" s="80" t="s">
        <v>1050</v>
      </c>
      <c r="L76" s="860" t="s">
        <v>1034</v>
      </c>
      <c r="M76" s="861"/>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5"/>
      <c r="C82" s="896"/>
      <c r="D82" s="896"/>
      <c r="E82" s="896"/>
      <c r="F82" s="896"/>
      <c r="G82" s="896"/>
      <c r="H82" s="896"/>
      <c r="I82" s="132"/>
      <c r="J82" s="132"/>
      <c r="K82" s="132"/>
      <c r="L82" s="909"/>
      <c r="M82" s="909"/>
      <c r="N82" s="133"/>
    </row>
    <row r="83" spans="1:14" ht="15" thickBot="1">
      <c r="B83" s="908" t="s">
        <v>1037</v>
      </c>
      <c r="C83" s="862"/>
      <c r="D83" s="862"/>
      <c r="E83" s="862"/>
      <c r="F83" s="862"/>
      <c r="G83" s="862"/>
      <c r="H83" s="862"/>
      <c r="I83" s="862"/>
      <c r="J83" s="862"/>
      <c r="K83" s="862"/>
      <c r="L83" s="862"/>
      <c r="M83" s="863"/>
      <c r="N83" s="469">
        <f>SUM(N77:N82)</f>
        <v>9192.0969370980001</v>
      </c>
    </row>
    <row r="84" spans="1:14" ht="15" thickBot="1">
      <c r="B84" s="39"/>
      <c r="C84" s="40"/>
      <c r="D84" s="40"/>
      <c r="E84" s="40"/>
      <c r="F84" s="40"/>
      <c r="G84" s="40"/>
      <c r="H84" s="40"/>
      <c r="I84" s="40"/>
      <c r="J84" s="40"/>
      <c r="K84" s="40"/>
      <c r="L84" s="40"/>
      <c r="M84" s="40"/>
      <c r="N84" s="41"/>
    </row>
    <row r="85" spans="1:14" ht="15" thickBot="1">
      <c r="B85" s="819" t="s">
        <v>1051</v>
      </c>
      <c r="C85" s="820"/>
      <c r="D85" s="820"/>
      <c r="E85" s="820"/>
      <c r="F85" s="820"/>
      <c r="G85" s="820"/>
      <c r="H85" s="820"/>
      <c r="I85" s="820"/>
      <c r="J85" s="820"/>
      <c r="K85" s="820"/>
      <c r="L85" s="820"/>
      <c r="M85" s="821"/>
      <c r="N85" s="105">
        <f>N48+N61+N72+N83</f>
        <v>589411.03065673378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117882.20613134676</v>
      </c>
      <c r="M90" s="855"/>
      <c r="N90" s="57"/>
    </row>
    <row r="91" spans="1:14">
      <c r="B91" s="95" t="s">
        <v>1057</v>
      </c>
      <c r="C91" s="96"/>
      <c r="D91" s="96"/>
      <c r="E91" s="96"/>
      <c r="F91" s="96"/>
      <c r="G91" s="96"/>
      <c r="H91" s="96"/>
      <c r="I91" s="93"/>
      <c r="J91" s="94"/>
      <c r="K91" s="313">
        <v>0.05</v>
      </c>
      <c r="L91" s="854">
        <f>N85*K91</f>
        <v>29470.551532836689</v>
      </c>
      <c r="M91" s="855"/>
      <c r="N91" s="57"/>
    </row>
    <row r="92" spans="1:14" ht="15" thickBot="1">
      <c r="B92" s="97" t="s">
        <v>1058</v>
      </c>
      <c r="C92" s="98"/>
      <c r="D92" s="98"/>
      <c r="E92" s="98"/>
      <c r="F92" s="98"/>
      <c r="G92" s="98"/>
      <c r="H92" s="98"/>
      <c r="I92" s="99"/>
      <c r="J92" s="100"/>
      <c r="K92" s="314">
        <v>0.05</v>
      </c>
      <c r="L92" s="856">
        <f>N85*K92</f>
        <v>29470.551532836689</v>
      </c>
      <c r="M92" s="857"/>
      <c r="N92" s="57"/>
    </row>
    <row r="93" spans="1:14" ht="15" thickBot="1">
      <c r="B93" s="819" t="s">
        <v>1037</v>
      </c>
      <c r="C93" s="820"/>
      <c r="D93" s="820"/>
      <c r="E93" s="820"/>
      <c r="F93" s="820"/>
      <c r="G93" s="820"/>
      <c r="H93" s="820"/>
      <c r="I93" s="820"/>
      <c r="J93" s="820"/>
      <c r="K93" s="820"/>
      <c r="L93" s="820"/>
      <c r="M93" s="821"/>
      <c r="N93" s="58">
        <f>L90+L91+L92</f>
        <v>176823.30919702013</v>
      </c>
    </row>
    <row r="94" spans="1:14" ht="15" thickBot="1">
      <c r="B94" s="39"/>
      <c r="C94" s="40"/>
      <c r="D94" s="40"/>
      <c r="E94" s="40"/>
      <c r="F94" s="40"/>
      <c r="G94" s="40"/>
      <c r="H94" s="40"/>
      <c r="I94" s="40"/>
      <c r="J94" s="40"/>
      <c r="K94" s="40"/>
      <c r="L94" s="40"/>
      <c r="M94" s="40"/>
      <c r="N94" s="41"/>
    </row>
    <row r="95" spans="1:14" ht="15" thickBot="1">
      <c r="A95" t="s">
        <v>2122</v>
      </c>
      <c r="B95" s="819" t="s">
        <v>1059</v>
      </c>
      <c r="C95" s="820"/>
      <c r="D95" s="820"/>
      <c r="E95" s="820"/>
      <c r="F95" s="820"/>
      <c r="G95" s="820"/>
      <c r="H95" s="820"/>
      <c r="I95" s="820"/>
      <c r="J95" s="820"/>
      <c r="K95" s="820"/>
      <c r="L95" s="820"/>
      <c r="M95" s="821"/>
      <c r="N95" s="196">
        <f>N85+N93</f>
        <v>766234.33985375392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5"/>
      <c r="K125" s="885"/>
      <c r="L125" s="885"/>
      <c r="M125" s="885"/>
      <c r="N125" s="886"/>
    </row>
    <row r="126" spans="2:14" ht="15.75" customHeight="1" thickBot="1">
      <c r="B126" s="270" t="s">
        <v>2327</v>
      </c>
      <c r="C126" s="402"/>
      <c r="D126" s="402"/>
      <c r="E126" s="63"/>
      <c r="F126" s="63"/>
      <c r="G126" s="63"/>
      <c r="H126" s="63"/>
      <c r="I126" s="63"/>
      <c r="J126" s="887"/>
      <c r="K126" s="887"/>
      <c r="L126" s="887"/>
      <c r="M126" s="887"/>
      <c r="N126" s="888"/>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5" hidden="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280">
        <v>6.25</v>
      </c>
      <c r="N36" s="281">
        <f t="shared" ref="N36:N41" si="0">K36/M36</f>
        <v>524.69439999999997</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61634.73</v>
      </c>
      <c r="L37" s="279"/>
      <c r="M37" s="280">
        <v>50</v>
      </c>
      <c r="N37" s="281">
        <f t="shared" si="0"/>
        <v>1232.6946</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6"/>
      <c r="J38" s="277"/>
      <c r="K38" s="278">
        <f>VLOOKUP(A38,EQUIPOS!A8:D165,4,FALSE)</f>
        <v>44557.760000000002</v>
      </c>
      <c r="L38" s="279"/>
      <c r="M38" s="280">
        <v>3.75</v>
      </c>
      <c r="N38" s="281">
        <f t="shared" si="0"/>
        <v>11882.069333333335</v>
      </c>
    </row>
    <row r="39" spans="1:14">
      <c r="A39" t="s">
        <v>228</v>
      </c>
      <c r="B39" s="868" t="str">
        <f>VLOOKUP(A39,EQUIPOS!A9:D154,3,FALSE)</f>
        <v xml:space="preserve">Formaleta metálica (concreto hidráulico)
</v>
      </c>
      <c r="C39" s="869"/>
      <c r="D39" s="869"/>
      <c r="E39" s="869"/>
      <c r="F39" s="869"/>
      <c r="G39" s="869"/>
      <c r="H39" s="870"/>
      <c r="I39" s="276"/>
      <c r="J39" s="277"/>
      <c r="K39" s="278">
        <f>VLOOKUP(A39,EQUIPOS!A9:D166,4,FALSE)</f>
        <v>3672.3700000000003</v>
      </c>
      <c r="L39" s="279"/>
      <c r="M39" s="280">
        <v>6.25</v>
      </c>
      <c r="N39" s="281">
        <f t="shared" si="0"/>
        <v>587.57920000000001</v>
      </c>
    </row>
    <row r="40" spans="1:14">
      <c r="A40" t="s">
        <v>301</v>
      </c>
      <c r="B40" s="868" t="str">
        <f>VLOOKUP(A40,EQUIPOS!A10:D154,3,FALSE)</f>
        <v>Regla vibratoria, de longitud de 3 a 5 m, motor de 3600 rpm, potencia 6 HP</v>
      </c>
      <c r="C40" s="869"/>
      <c r="D40" s="869"/>
      <c r="E40" s="869"/>
      <c r="F40" s="869"/>
      <c r="G40" s="869"/>
      <c r="H40" s="870"/>
      <c r="I40" s="276"/>
      <c r="J40" s="277"/>
      <c r="K40" s="278">
        <f>VLOOKUP(A40,EQUIPOS!A10:D167,4,FALSE)</f>
        <v>10858.880000000001</v>
      </c>
      <c r="L40" s="279"/>
      <c r="M40" s="280">
        <v>6.25</v>
      </c>
      <c r="N40" s="281">
        <f t="shared" si="0"/>
        <v>1737.4208000000001</v>
      </c>
    </row>
    <row r="41" spans="1:14">
      <c r="A41" t="s">
        <v>363</v>
      </c>
      <c r="B41" s="868" t="str">
        <f>VLOOKUP(A41,EQUIPOS!A11:D155,3,FALSE)</f>
        <v>Vibrador de concreto, Motor de 3 hp a 18.000 rpm Mangueras de 4 mt</v>
      </c>
      <c r="C41" s="869"/>
      <c r="D41" s="869"/>
      <c r="E41" s="869"/>
      <c r="F41" s="869"/>
      <c r="G41" s="869"/>
      <c r="H41" s="870"/>
      <c r="I41" s="276"/>
      <c r="J41" s="277"/>
      <c r="K41" s="278">
        <f>VLOOKUP(A41,EQUIPOS!A11:D168,4,FALSE)</f>
        <v>10399.130000000001</v>
      </c>
      <c r="L41" s="279"/>
      <c r="M41" s="280">
        <v>6.25</v>
      </c>
      <c r="N41" s="281">
        <f t="shared" si="0"/>
        <v>1663.8608000000002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N83*M46</f>
        <v>919.20969370980004</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SUM(N36:N47)</f>
        <v>18547.528827043134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4818.9399999999996</v>
      </c>
      <c r="N53" s="281">
        <f>K53*M53</f>
        <v>29560.62731481481</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10584.04</v>
      </c>
      <c r="N54" s="281">
        <f>K54*M54</f>
        <v>11854.124800000001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4586.22</v>
      </c>
      <c r="N55" s="281">
        <f>K55*M55</f>
        <v>1698.6000000000004</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938.36</v>
      </c>
      <c r="N56" s="281">
        <f>K56*M56</f>
        <v>1042.6222222222223</v>
      </c>
    </row>
    <row r="57" spans="1:14">
      <c r="A57" s="150" t="s">
        <v>684</v>
      </c>
      <c r="B57" s="901" t="str">
        <f>VLOOKUP(A57,MATERIALES!A7:D373,3,FALSE)</f>
        <v>Sello de silicona o sellador autonivelante</v>
      </c>
      <c r="C57" s="902" t="e">
        <f>VLOOKUP(B57,MATERIALES!B7:E373,3,FALSE)</f>
        <v>#N/A</v>
      </c>
      <c r="D57" s="902" t="e">
        <f>VLOOKUP(C57,MATERIALES!C7:F373,3,FALSE)</f>
        <v>#N/A</v>
      </c>
      <c r="E57" s="902" t="e">
        <f>VLOOKUP(D57,MATERIALES!D7:G373,3,FALSE)</f>
        <v>#N/A</v>
      </c>
      <c r="F57" s="902" t="e">
        <f>VLOOKUP(E57,MATERIALES!E7:H373,3,FALSE)</f>
        <v>#N/A</v>
      </c>
      <c r="G57" s="902" t="e">
        <f>VLOOKUP(F57,MATERIALES!F7:I373,3,FALSE)</f>
        <v>#N/A</v>
      </c>
      <c r="H57" s="902" t="e">
        <f>VLOOKUP(G57,MATERIALES!G7:J373,3,FALSE)</f>
        <v>#N/A</v>
      </c>
      <c r="I57" s="902" t="e">
        <f>VLOOKUP(H57,MATERIALES!H7:K373,3,FALSE)</f>
        <v>#N/A</v>
      </c>
      <c r="J57" s="320" t="s">
        <v>144</v>
      </c>
      <c r="K57" s="50">
        <v>1.1111111111111112</v>
      </c>
      <c r="L57" s="906">
        <f>VLOOKUP(A57,MATERIALES!A4:D373,4,FALSE)</f>
        <v>4230.8600000000006</v>
      </c>
      <c r="M57" s="907"/>
      <c r="N57" s="281">
        <f>K57*L57</f>
        <v>4700.9555555555562</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6975.5300000000007</v>
      </c>
      <c r="N58" s="281">
        <f>K58*M58</f>
        <v>7812.5936000000011</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510509.41000000003</v>
      </c>
      <c r="N59" s="281">
        <f>K59*M59</f>
        <v>515614.50410000002</v>
      </c>
    </row>
    <row r="60" spans="1:14" ht="15" thickBot="1">
      <c r="B60" s="318"/>
      <c r="C60" s="319"/>
      <c r="D60" s="319"/>
      <c r="E60" s="319"/>
      <c r="F60" s="319"/>
      <c r="G60" s="319"/>
      <c r="H60" s="319"/>
      <c r="I60" s="319"/>
      <c r="J60" s="132"/>
      <c r="K60" s="132"/>
      <c r="L60" s="334"/>
      <c r="M60" s="333"/>
      <c r="N60" s="133"/>
    </row>
    <row r="61" spans="1:14" ht="15" thickBot="1">
      <c r="B61" s="819" t="s">
        <v>1037</v>
      </c>
      <c r="C61" s="820"/>
      <c r="D61" s="820"/>
      <c r="E61" s="820"/>
      <c r="F61" s="820"/>
      <c r="G61" s="820"/>
      <c r="H61" s="820"/>
      <c r="I61" s="820"/>
      <c r="J61" s="820"/>
      <c r="K61" s="820"/>
      <c r="L61" s="820"/>
      <c r="M61" s="821"/>
      <c r="N61" s="403">
        <f>SUM(N53:N60)</f>
        <v>572284.02759259264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5" t="s">
        <v>1045</v>
      </c>
      <c r="M65" s="884"/>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6">
        <f>VLOOKUP(A66,TRANSPORTE!A5:D117,4,FALSE)</f>
        <v>1229.21</v>
      </c>
      <c r="M66" s="907"/>
      <c r="N66" s="296">
        <f>K66*L66</f>
        <v>1241.5021000000002</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7"/>
      <c r="M71" s="898"/>
      <c r="N71" s="133"/>
    </row>
    <row r="72" spans="1:15" ht="15" thickBot="1">
      <c r="B72" s="908" t="s">
        <v>1037</v>
      </c>
      <c r="C72" s="862"/>
      <c r="D72" s="862"/>
      <c r="E72" s="862"/>
      <c r="F72" s="862"/>
      <c r="G72" s="862"/>
      <c r="H72" s="862"/>
      <c r="I72" s="862"/>
      <c r="J72" s="862"/>
      <c r="K72" s="862"/>
      <c r="L72" s="862"/>
      <c r="M72" s="863"/>
      <c r="N72" s="110">
        <f>N66+N67+N68+N69+N70</f>
        <v>1241.5021000000002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8" t="s">
        <v>1047</v>
      </c>
      <c r="C76" s="859"/>
      <c r="D76" s="859"/>
      <c r="E76" s="859"/>
      <c r="F76" s="859"/>
      <c r="G76" s="859"/>
      <c r="H76" s="859"/>
      <c r="I76" s="79" t="s">
        <v>1048</v>
      </c>
      <c r="J76" s="81" t="s">
        <v>1494</v>
      </c>
      <c r="K76" s="80" t="s">
        <v>1050</v>
      </c>
      <c r="L76" s="860" t="s">
        <v>1034</v>
      </c>
      <c r="M76" s="861"/>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5"/>
      <c r="C82" s="896"/>
      <c r="D82" s="896"/>
      <c r="E82" s="896"/>
      <c r="F82" s="896"/>
      <c r="G82" s="896"/>
      <c r="H82" s="896"/>
      <c r="I82" s="132"/>
      <c r="J82" s="132"/>
      <c r="K82" s="132"/>
      <c r="L82" s="909"/>
      <c r="M82" s="909"/>
      <c r="N82" s="51"/>
    </row>
    <row r="83" spans="1:14" ht="15" thickBot="1">
      <c r="B83" s="908" t="s">
        <v>1037</v>
      </c>
      <c r="C83" s="862"/>
      <c r="D83" s="862"/>
      <c r="E83" s="862"/>
      <c r="F83" s="862"/>
      <c r="G83" s="862"/>
      <c r="H83" s="862"/>
      <c r="I83" s="862"/>
      <c r="J83" s="862"/>
      <c r="K83" s="862"/>
      <c r="L83" s="862"/>
      <c r="M83" s="863"/>
      <c r="N83" s="310">
        <f>SUM(N77:N82)</f>
        <v>9192.0969370980001</v>
      </c>
    </row>
    <row r="84" spans="1:14" ht="15" thickBot="1">
      <c r="B84" s="39"/>
      <c r="C84" s="40"/>
      <c r="D84" s="40"/>
      <c r="E84" s="40"/>
      <c r="F84" s="40"/>
      <c r="G84" s="40"/>
      <c r="H84" s="40"/>
      <c r="I84" s="40"/>
      <c r="J84" s="40"/>
      <c r="K84" s="40"/>
      <c r="L84" s="40"/>
      <c r="M84" s="40"/>
      <c r="N84" s="41"/>
    </row>
    <row r="85" spans="1:14" ht="15" thickBot="1">
      <c r="B85" s="819" t="s">
        <v>1051</v>
      </c>
      <c r="C85" s="820"/>
      <c r="D85" s="820"/>
      <c r="E85" s="820"/>
      <c r="F85" s="820"/>
      <c r="G85" s="820"/>
      <c r="H85" s="820"/>
      <c r="I85" s="820"/>
      <c r="J85" s="820"/>
      <c r="K85" s="820"/>
      <c r="L85" s="820"/>
      <c r="M85" s="821"/>
      <c r="N85" s="105">
        <f>N48+N61+N72+N83</f>
        <v>601265.15545673377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120253.03109134675</v>
      </c>
      <c r="M90" s="855"/>
      <c r="N90" s="57"/>
    </row>
    <row r="91" spans="1:14">
      <c r="B91" s="95" t="s">
        <v>1057</v>
      </c>
      <c r="C91" s="96"/>
      <c r="D91" s="96"/>
      <c r="E91" s="96"/>
      <c r="F91" s="96"/>
      <c r="G91" s="96"/>
      <c r="H91" s="96"/>
      <c r="I91" s="93"/>
      <c r="J91" s="94"/>
      <c r="K91" s="313">
        <v>0.05</v>
      </c>
      <c r="L91" s="854">
        <f>N85*K91</f>
        <v>30063.257772836689</v>
      </c>
      <c r="M91" s="855"/>
      <c r="N91" s="57"/>
    </row>
    <row r="92" spans="1:14" ht="15" thickBot="1">
      <c r="B92" s="97" t="s">
        <v>1058</v>
      </c>
      <c r="C92" s="98"/>
      <c r="D92" s="98"/>
      <c r="E92" s="98"/>
      <c r="F92" s="98"/>
      <c r="G92" s="98"/>
      <c r="H92" s="98"/>
      <c r="I92" s="99"/>
      <c r="J92" s="100"/>
      <c r="K92" s="314">
        <v>0.05</v>
      </c>
      <c r="L92" s="856">
        <f>N85*K92</f>
        <v>30063.257772836689</v>
      </c>
      <c r="M92" s="857"/>
      <c r="N92" s="57"/>
    </row>
    <row r="93" spans="1:14" ht="15" thickBot="1">
      <c r="B93" s="819" t="s">
        <v>1037</v>
      </c>
      <c r="C93" s="820"/>
      <c r="D93" s="820"/>
      <c r="E93" s="820"/>
      <c r="F93" s="820"/>
      <c r="G93" s="820"/>
      <c r="H93" s="820"/>
      <c r="I93" s="820"/>
      <c r="J93" s="820"/>
      <c r="K93" s="820"/>
      <c r="L93" s="820"/>
      <c r="M93" s="821"/>
      <c r="N93" s="58">
        <f>L90+L91+L92</f>
        <v>180379.54663702013</v>
      </c>
    </row>
    <row r="94" spans="1:14" ht="15" thickBot="1">
      <c r="B94" s="39"/>
      <c r="C94" s="40"/>
      <c r="D94" s="40"/>
      <c r="E94" s="40"/>
      <c r="F94" s="40"/>
      <c r="G94" s="40"/>
      <c r="H94" s="40"/>
      <c r="I94" s="40"/>
      <c r="J94" s="40"/>
      <c r="K94" s="40"/>
      <c r="L94" s="40"/>
      <c r="M94" s="40"/>
      <c r="N94" s="41"/>
    </row>
    <row r="95" spans="1:14" ht="15" thickBot="1">
      <c r="A95" t="s">
        <v>2122</v>
      </c>
      <c r="B95" s="819" t="s">
        <v>1059</v>
      </c>
      <c r="C95" s="820"/>
      <c r="D95" s="820"/>
      <c r="E95" s="820"/>
      <c r="F95" s="820"/>
      <c r="G95" s="820"/>
      <c r="H95" s="820"/>
      <c r="I95" s="820"/>
      <c r="J95" s="820"/>
      <c r="K95" s="820"/>
      <c r="L95" s="820"/>
      <c r="M95" s="821"/>
      <c r="N95" s="196">
        <f>N85+N93</f>
        <v>781644.70209375396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5"/>
      <c r="K125" s="885"/>
      <c r="L125" s="885"/>
      <c r="M125" s="885"/>
      <c r="N125" s="886"/>
    </row>
    <row r="126" spans="2:14" ht="15.75" customHeight="1" thickBot="1">
      <c r="B126" s="270" t="s">
        <v>2327</v>
      </c>
      <c r="C126" s="402"/>
      <c r="D126" s="402"/>
      <c r="E126" s="63"/>
      <c r="F126" s="63"/>
      <c r="G126" s="63"/>
      <c r="H126" s="63"/>
      <c r="I126" s="63"/>
      <c r="J126" s="887"/>
      <c r="K126" s="887"/>
      <c r="L126" s="887"/>
      <c r="M126" s="887"/>
      <c r="N126" s="888"/>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29.25" customHeight="1" thickBot="1">
      <c r="A31" s="163" t="s">
        <v>1929</v>
      </c>
      <c r="B31" s="86" t="s">
        <v>1177</v>
      </c>
      <c r="C31" s="961" t="s">
        <v>1709</v>
      </c>
      <c r="D31" s="962"/>
      <c r="E31" s="962"/>
      <c r="F31" s="962"/>
      <c r="G31" s="962"/>
      <c r="H31" s="962"/>
      <c r="I31" s="962"/>
      <c r="J31" s="962"/>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c r="C42" s="877"/>
      <c r="D42" s="877"/>
      <c r="E42" s="44"/>
      <c r="F42" s="45"/>
      <c r="G42" s="45"/>
      <c r="H42" s="46"/>
      <c r="I42" s="42"/>
      <c r="J42" s="43"/>
      <c r="K42" s="288"/>
      <c r="L42" s="285"/>
      <c r="M42" s="410"/>
      <c r="N42" s="353"/>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2371.34</v>
      </c>
      <c r="N49" s="281">
        <f>K49*M49</f>
        <v>2371.34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2371.34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N44+N54+N65+N76</f>
        <v>2371.34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474.26800000000003</v>
      </c>
      <c r="M83" s="855"/>
      <c r="N83" s="57"/>
    </row>
    <row r="84" spans="1:14">
      <c r="B84" s="95" t="s">
        <v>1057</v>
      </c>
      <c r="C84" s="96"/>
      <c r="D84" s="96"/>
      <c r="E84" s="96"/>
      <c r="F84" s="96"/>
      <c r="G84" s="96"/>
      <c r="H84" s="96"/>
      <c r="I84" s="93"/>
      <c r="J84" s="94"/>
      <c r="K84" s="313">
        <v>0.05</v>
      </c>
      <c r="L84" s="854">
        <f>N78*K84</f>
        <v>118.56700000000001</v>
      </c>
      <c r="M84" s="855"/>
      <c r="N84" s="57"/>
    </row>
    <row r="85" spans="1:14" ht="15" thickBot="1">
      <c r="B85" s="97" t="s">
        <v>1058</v>
      </c>
      <c r="C85" s="98"/>
      <c r="D85" s="98"/>
      <c r="E85" s="98"/>
      <c r="F85" s="98"/>
      <c r="G85" s="98"/>
      <c r="H85" s="98"/>
      <c r="I85" s="99"/>
      <c r="J85" s="100"/>
      <c r="K85" s="314">
        <v>0.05</v>
      </c>
      <c r="L85" s="856">
        <f>N78*K85</f>
        <v>118.56700000000001</v>
      </c>
      <c r="M85" s="857"/>
      <c r="N85" s="57"/>
    </row>
    <row r="86" spans="1:14" ht="15" thickBot="1">
      <c r="B86" s="819" t="s">
        <v>1037</v>
      </c>
      <c r="C86" s="820"/>
      <c r="D86" s="820"/>
      <c r="E86" s="820"/>
      <c r="F86" s="820"/>
      <c r="G86" s="820"/>
      <c r="H86" s="820"/>
      <c r="I86" s="820"/>
      <c r="J86" s="820"/>
      <c r="K86" s="820"/>
      <c r="L86" s="820"/>
      <c r="M86" s="821"/>
      <c r="N86" s="58">
        <f>L83+L84+L85</f>
        <v>711.40200000000004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3082.7420000000002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9.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1710</v>
      </c>
      <c r="C31" s="961" t="s">
        <v>2146</v>
      </c>
      <c r="D31" s="962"/>
      <c r="E31" s="962"/>
      <c r="F31" s="962"/>
      <c r="G31" s="962"/>
      <c r="H31" s="962"/>
      <c r="I31" s="962"/>
      <c r="J31" s="962"/>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c r="C42" s="877"/>
      <c r="D42" s="877"/>
      <c r="E42" s="44"/>
      <c r="F42" s="45"/>
      <c r="G42" s="45"/>
      <c r="H42" s="46"/>
      <c r="I42" s="42"/>
      <c r="J42" s="43"/>
      <c r="K42" s="288"/>
      <c r="L42" s="285"/>
      <c r="M42" s="410"/>
      <c r="N42" s="353"/>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880</v>
      </c>
      <c r="N49" s="281">
        <f>K49*M49</f>
        <v>880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N44+N54+N65+N76</f>
        <v>880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176</v>
      </c>
      <c r="M83" s="855"/>
      <c r="N83" s="57"/>
    </row>
    <row r="84" spans="1:14">
      <c r="B84" s="95" t="s">
        <v>1057</v>
      </c>
      <c r="C84" s="96"/>
      <c r="D84" s="96"/>
      <c r="E84" s="96"/>
      <c r="F84" s="96"/>
      <c r="G84" s="96"/>
      <c r="H84" s="96"/>
      <c r="I84" s="93"/>
      <c r="J84" s="94"/>
      <c r="K84" s="313">
        <v>0.05</v>
      </c>
      <c r="L84" s="854">
        <f>N78*K84</f>
        <v>44</v>
      </c>
      <c r="M84" s="855"/>
      <c r="N84" s="57"/>
    </row>
    <row r="85" spans="1:14" ht="15" thickBot="1">
      <c r="B85" s="97" t="s">
        <v>1058</v>
      </c>
      <c r="C85" s="98"/>
      <c r="D85" s="98"/>
      <c r="E85" s="98"/>
      <c r="F85" s="98"/>
      <c r="G85" s="98"/>
      <c r="H85" s="98"/>
      <c r="I85" s="99"/>
      <c r="J85" s="100"/>
      <c r="K85" s="314">
        <v>0.05</v>
      </c>
      <c r="L85" s="856">
        <f>N78*K85</f>
        <v>44</v>
      </c>
      <c r="M85" s="857"/>
      <c r="N85" s="57"/>
    </row>
    <row r="86" spans="1:14" ht="15" thickBot="1">
      <c r="B86" s="819" t="s">
        <v>1037</v>
      </c>
      <c r="C86" s="820"/>
      <c r="D86" s="820"/>
      <c r="E86" s="820"/>
      <c r="F86" s="820"/>
      <c r="G86" s="820"/>
      <c r="H86" s="820"/>
      <c r="I86" s="820"/>
      <c r="J86" s="820"/>
      <c r="K86" s="820"/>
      <c r="L86" s="820"/>
      <c r="M86" s="821"/>
      <c r="N86" s="58">
        <f>L83+L84+L85</f>
        <v>264</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1144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41.25" customHeight="1" thickBot="1">
      <c r="A31" t="s">
        <v>1929</v>
      </c>
      <c r="B31" s="86" t="s">
        <v>1711</v>
      </c>
      <c r="C31" s="961" t="s">
        <v>2147</v>
      </c>
      <c r="D31" s="962"/>
      <c r="E31" s="962"/>
      <c r="F31" s="962"/>
      <c r="G31" s="962"/>
      <c r="H31" s="962"/>
      <c r="I31" s="962"/>
      <c r="J31" s="962"/>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c r="C42" s="877"/>
      <c r="D42" s="877"/>
      <c r="E42" s="44"/>
      <c r="F42" s="45"/>
      <c r="G42" s="45"/>
      <c r="H42" s="46"/>
      <c r="I42" s="42"/>
      <c r="J42" s="43"/>
      <c r="K42" s="288"/>
      <c r="L42" s="285"/>
      <c r="M42" s="410"/>
      <c r="N42" s="353"/>
    </row>
    <row r="43" spans="1:14" ht="15" thickBot="1">
      <c r="B43" s="868"/>
      <c r="C43" s="869"/>
      <c r="D43" s="869"/>
      <c r="E43" s="869"/>
      <c r="F43" s="869"/>
      <c r="G43" s="869"/>
      <c r="H43" s="870"/>
      <c r="I43" s="878"/>
      <c r="J43" s="879"/>
      <c r="K43" s="47"/>
      <c r="L43" s="880"/>
      <c r="M43" s="881"/>
      <c r="N43" s="111"/>
    </row>
    <row r="44" spans="1:14" ht="15" thickBot="1">
      <c r="B44" s="819" t="s">
        <v>1037</v>
      </c>
      <c r="C44" s="820"/>
      <c r="D44" s="820"/>
      <c r="E44" s="820"/>
      <c r="F44" s="820"/>
      <c r="G44" s="820"/>
      <c r="H44" s="820"/>
      <c r="I44" s="820"/>
      <c r="J44" s="820"/>
      <c r="K44" s="820"/>
      <c r="L44" s="820"/>
      <c r="M44" s="821"/>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440</v>
      </c>
      <c r="N49" s="281">
        <f>K49*M49</f>
        <v>440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1"/>
      <c r="C53" s="902"/>
      <c r="D53" s="902"/>
      <c r="E53" s="902"/>
      <c r="F53" s="902"/>
      <c r="G53" s="902"/>
      <c r="H53" s="902"/>
      <c r="I53" s="872"/>
      <c r="J53" s="48"/>
      <c r="K53" s="50"/>
      <c r="L53" s="903"/>
      <c r="M53" s="904"/>
      <c r="N53" s="51"/>
    </row>
    <row r="54" spans="1:14" ht="15" thickBot="1">
      <c r="B54" s="819" t="s">
        <v>1037</v>
      </c>
      <c r="C54" s="820"/>
      <c r="D54" s="820"/>
      <c r="E54" s="820"/>
      <c r="F54" s="820"/>
      <c r="G54" s="820"/>
      <c r="H54" s="820"/>
      <c r="I54" s="820"/>
      <c r="J54" s="820"/>
      <c r="K54" s="820"/>
      <c r="L54" s="820"/>
      <c r="M54" s="821"/>
      <c r="N54" s="403">
        <f>SUM(N49:N53)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2:15" ht="1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5"/>
      <c r="C75" s="896"/>
      <c r="D75" s="896"/>
      <c r="E75" s="896"/>
      <c r="F75" s="896"/>
      <c r="G75" s="896"/>
      <c r="H75" s="896"/>
      <c r="I75" s="132"/>
      <c r="J75" s="132"/>
      <c r="K75" s="132"/>
      <c r="L75" s="909"/>
      <c r="M75" s="909"/>
      <c r="N75" s="51"/>
    </row>
    <row r="76" spans="2:15" ht="15" thickBot="1">
      <c r="B76" s="908" t="s">
        <v>1037</v>
      </c>
      <c r="C76" s="862"/>
      <c r="D76" s="862"/>
      <c r="E76" s="862"/>
      <c r="F76" s="862"/>
      <c r="G76" s="862"/>
      <c r="H76" s="862"/>
      <c r="I76" s="862"/>
      <c r="J76" s="862"/>
      <c r="K76" s="862"/>
      <c r="L76" s="862"/>
      <c r="M76" s="863"/>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N44+N54+N65+N76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88</v>
      </c>
      <c r="M83" s="855"/>
      <c r="N83" s="57"/>
    </row>
    <row r="84" spans="1:14">
      <c r="B84" s="95" t="s">
        <v>1057</v>
      </c>
      <c r="C84" s="96"/>
      <c r="D84" s="96"/>
      <c r="E84" s="96"/>
      <c r="F84" s="96"/>
      <c r="G84" s="96"/>
      <c r="H84" s="96"/>
      <c r="I84" s="93"/>
      <c r="J84" s="94"/>
      <c r="K84" s="313">
        <v>0.05</v>
      </c>
      <c r="L84" s="854">
        <f>N78*K84</f>
        <v>22</v>
      </c>
      <c r="M84" s="855"/>
      <c r="N84" s="57"/>
    </row>
    <row r="85" spans="1:14" ht="15" thickBot="1">
      <c r="B85" s="97" t="s">
        <v>1058</v>
      </c>
      <c r="C85" s="98"/>
      <c r="D85" s="98"/>
      <c r="E85" s="98"/>
      <c r="F85" s="98"/>
      <c r="G85" s="98"/>
      <c r="H85" s="98"/>
      <c r="I85" s="99"/>
      <c r="J85" s="100"/>
      <c r="K85" s="314">
        <v>0.05</v>
      </c>
      <c r="L85" s="856">
        <f>N78*K85</f>
        <v>22</v>
      </c>
      <c r="M85" s="857"/>
      <c r="N85" s="57"/>
    </row>
    <row r="86" spans="1:14" ht="15" thickBot="1">
      <c r="B86" s="819" t="s">
        <v>1037</v>
      </c>
      <c r="C86" s="820"/>
      <c r="D86" s="820"/>
      <c r="E86" s="820"/>
      <c r="F86" s="820"/>
      <c r="G86" s="820"/>
      <c r="H86" s="820"/>
      <c r="I86" s="820"/>
      <c r="J86" s="820"/>
      <c r="K86" s="820"/>
      <c r="L86" s="820"/>
      <c r="M86" s="821"/>
      <c r="N86" s="58">
        <f>L83+L84+L85</f>
        <v>132</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572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280">
        <v>30</v>
      </c>
      <c r="N36" s="281">
        <f>K36/M36</f>
        <v>109.31133333333334</v>
      </c>
    </row>
    <row r="37" spans="1:14">
      <c r="A37" t="s">
        <v>363</v>
      </c>
      <c r="B37" s="868" t="str">
        <f>VLOOKUP(A37,EQUIPOS!A7:D154,3,FALSE)</f>
        <v>Vibrador de concreto, Motor de 3 hp a 18.000 rpm Mangueras de 4 mt</v>
      </c>
      <c r="C37" s="869"/>
      <c r="D37" s="869"/>
      <c r="E37" s="869"/>
      <c r="F37" s="869"/>
      <c r="G37" s="869"/>
      <c r="H37" s="870"/>
      <c r="I37" s="276"/>
      <c r="J37" s="277"/>
      <c r="K37" s="278">
        <f>VLOOKUP(A37,EQUIPOS!A7:D164,4,FALSE)</f>
        <v>10399.130000000001</v>
      </c>
      <c r="L37" s="279"/>
      <c r="M37" s="280">
        <v>30</v>
      </c>
      <c r="N37" s="281">
        <f>K37/M37</f>
        <v>346.63766666666669</v>
      </c>
    </row>
    <row r="38" spans="1:14">
      <c r="A38" t="s">
        <v>228</v>
      </c>
      <c r="B38" s="868" t="str">
        <f>VLOOKUP(A38,EQUIPOS!A8:D154,3,FALSE)</f>
        <v xml:space="preserve">Formaleta metálica (concreto hidráulico)
</v>
      </c>
      <c r="C38" s="869"/>
      <c r="D38" s="869"/>
      <c r="E38" s="869"/>
      <c r="F38" s="869"/>
      <c r="G38" s="869"/>
      <c r="H38" s="870"/>
      <c r="I38" s="871"/>
      <c r="J38" s="872"/>
      <c r="K38" s="278">
        <f>VLOOKUP(A38,EQUIPOS!A8:D165,4,FALSE)</f>
        <v>3672.3700000000003</v>
      </c>
      <c r="L38" s="873">
        <v>0.33329999999999999</v>
      </c>
      <c r="M38" s="874"/>
      <c r="N38" s="281">
        <f>K38/L38</f>
        <v>11018.21182118212</v>
      </c>
    </row>
    <row r="39" spans="1:14">
      <c r="B39" s="868"/>
      <c r="C39" s="869"/>
      <c r="D39" s="869"/>
      <c r="E39" s="869"/>
      <c r="F39" s="869"/>
      <c r="G39" s="869"/>
      <c r="H39" s="870"/>
      <c r="I39" s="42"/>
      <c r="J39" s="43"/>
      <c r="K39" s="278"/>
      <c r="L39" s="285"/>
      <c r="M39" s="286"/>
      <c r="N39" s="281"/>
    </row>
    <row r="40" spans="1:14">
      <c r="B40" s="329"/>
      <c r="C40" s="330"/>
      <c r="D40" s="330"/>
      <c r="E40" s="332"/>
      <c r="F40" s="332"/>
      <c r="G40" s="332"/>
      <c r="H40" s="131"/>
      <c r="I40" s="42"/>
      <c r="J40" s="43"/>
      <c r="K40" s="283"/>
      <c r="L40" s="285"/>
      <c r="M40" s="286"/>
      <c r="N40" s="287"/>
    </row>
    <row r="41" spans="1:14">
      <c r="B41" s="876" t="s">
        <v>1036</v>
      </c>
      <c r="C41" s="877"/>
      <c r="D41" s="877"/>
      <c r="E41" s="44"/>
      <c r="F41" s="45"/>
      <c r="G41" s="45"/>
      <c r="H41" s="46"/>
      <c r="I41" s="42"/>
      <c r="J41" s="43"/>
      <c r="K41" s="288"/>
      <c r="L41" s="285"/>
      <c r="M41" s="410">
        <v>0.1</v>
      </c>
      <c r="N41" s="353">
        <f>N72*M41</f>
        <v>212.78002169208332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11686.940842874204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510509.41000000003</v>
      </c>
      <c r="N48" s="281">
        <f>K48*M48</f>
        <v>515614.50410000002</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901"/>
      <c r="C51" s="902"/>
      <c r="D51" s="902"/>
      <c r="E51" s="902"/>
      <c r="F51" s="902"/>
      <c r="G51" s="902"/>
      <c r="H51" s="902"/>
      <c r="I51" s="872"/>
      <c r="J51" s="48"/>
      <c r="K51" s="50"/>
      <c r="L51" s="903"/>
      <c r="M51" s="904"/>
      <c r="N51" s="51"/>
    </row>
    <row r="52" spans="1:14" ht="15" thickBot="1">
      <c r="B52" s="819" t="s">
        <v>1037</v>
      </c>
      <c r="C52" s="820"/>
      <c r="D52" s="820"/>
      <c r="E52" s="820"/>
      <c r="F52" s="820"/>
      <c r="G52" s="820"/>
      <c r="H52" s="820"/>
      <c r="I52" s="820"/>
      <c r="J52" s="820"/>
      <c r="K52" s="820"/>
      <c r="L52" s="820"/>
      <c r="M52" s="821"/>
      <c r="N52" s="403">
        <f>SUM(N48:N51)</f>
        <v>515614.50410000002</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5" t="s">
        <v>1045</v>
      </c>
      <c r="M56" s="884"/>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6">
        <f>VLOOKUP(A57,TRANSPORTE!A5:D117,4,FALSE)</f>
        <v>1229.21</v>
      </c>
      <c r="M57" s="907"/>
      <c r="N57" s="296">
        <f>K57*L57</f>
        <v>1241.5021000000002</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7"/>
      <c r="M61" s="898"/>
      <c r="N61" s="133"/>
    </row>
    <row r="62" spans="1:14" ht="15" thickBot="1">
      <c r="B62" s="908" t="s">
        <v>1037</v>
      </c>
      <c r="C62" s="862"/>
      <c r="D62" s="862"/>
      <c r="E62" s="862"/>
      <c r="F62" s="862"/>
      <c r="G62" s="862"/>
      <c r="H62" s="862"/>
      <c r="I62" s="862"/>
      <c r="J62" s="862"/>
      <c r="K62" s="862"/>
      <c r="L62" s="862"/>
      <c r="M62" s="863"/>
      <c r="N62" s="110">
        <f>SUM(N57:N61)</f>
        <v>1241.5021000000002</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8" t="s">
        <v>1047</v>
      </c>
      <c r="C66" s="859"/>
      <c r="D66" s="859"/>
      <c r="E66" s="859"/>
      <c r="F66" s="859"/>
      <c r="G66" s="859"/>
      <c r="H66" s="859"/>
      <c r="I66" s="79" t="s">
        <v>1048</v>
      </c>
      <c r="J66" s="81" t="s">
        <v>1494</v>
      </c>
      <c r="K66" s="80" t="s">
        <v>1050</v>
      </c>
      <c r="L66" s="860" t="s">
        <v>1034</v>
      </c>
      <c r="M66" s="861"/>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5"/>
      <c r="C71" s="896"/>
      <c r="D71" s="896"/>
      <c r="E71" s="896"/>
      <c r="F71" s="896"/>
      <c r="G71" s="896"/>
      <c r="H71" s="896"/>
      <c r="I71" s="132"/>
      <c r="J71" s="132"/>
      <c r="K71" s="132"/>
      <c r="L71" s="909"/>
      <c r="M71" s="909"/>
      <c r="N71" s="51"/>
    </row>
    <row r="72" spans="1:15" ht="15" thickBot="1">
      <c r="B72" s="908" t="s">
        <v>1037</v>
      </c>
      <c r="C72" s="862"/>
      <c r="D72" s="862"/>
      <c r="E72" s="862"/>
      <c r="F72" s="862"/>
      <c r="G72" s="862"/>
      <c r="H72" s="862"/>
      <c r="I72" s="862"/>
      <c r="J72" s="862"/>
      <c r="K72" s="862"/>
      <c r="L72" s="862"/>
      <c r="M72" s="863"/>
      <c r="N72" s="310">
        <f>SUM(N67:N71)</f>
        <v>2127.800216920833</v>
      </c>
    </row>
    <row r="73" spans="1:15" ht="15" thickBot="1">
      <c r="B73" s="39"/>
      <c r="C73" s="40"/>
      <c r="D73" s="40"/>
      <c r="E73" s="40"/>
      <c r="F73" s="40"/>
      <c r="G73" s="40"/>
      <c r="H73" s="40"/>
      <c r="I73" s="40"/>
      <c r="J73" s="40"/>
      <c r="K73" s="40"/>
      <c r="L73" s="40"/>
      <c r="M73" s="40"/>
      <c r="N73" s="41"/>
    </row>
    <row r="74" spans="1:15" ht="15" thickBot="1">
      <c r="B74" s="819" t="s">
        <v>1051</v>
      </c>
      <c r="C74" s="820"/>
      <c r="D74" s="820"/>
      <c r="E74" s="820"/>
      <c r="F74" s="820"/>
      <c r="G74" s="820"/>
      <c r="H74" s="820"/>
      <c r="I74" s="820"/>
      <c r="J74" s="820"/>
      <c r="K74" s="820"/>
      <c r="L74" s="820"/>
      <c r="M74" s="821"/>
      <c r="N74" s="105">
        <f>N43+N52+N62+N72</f>
        <v>530670.74725979508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4" t="s">
        <v>1053</v>
      </c>
      <c r="C78" s="865"/>
      <c r="D78" s="865"/>
      <c r="E78" s="865"/>
      <c r="F78" s="865"/>
      <c r="G78" s="865"/>
      <c r="H78" s="865"/>
      <c r="I78" s="323"/>
      <c r="J78" s="343"/>
      <c r="K78" s="311" t="s">
        <v>1054</v>
      </c>
      <c r="L78" s="866" t="s">
        <v>1055</v>
      </c>
      <c r="M78" s="867"/>
      <c r="N78" s="312"/>
    </row>
    <row r="79" spans="1:15">
      <c r="B79" s="852" t="s">
        <v>1056</v>
      </c>
      <c r="C79" s="853"/>
      <c r="D79" s="853"/>
      <c r="E79" s="853"/>
      <c r="F79" s="853"/>
      <c r="G79" s="853"/>
      <c r="H79" s="853"/>
      <c r="I79" s="93"/>
      <c r="J79" s="94"/>
      <c r="K79" s="313">
        <v>0.2</v>
      </c>
      <c r="L79" s="854">
        <f>N74*K79</f>
        <v>106134.14945195902</v>
      </c>
      <c r="M79" s="855"/>
      <c r="N79" s="57"/>
    </row>
    <row r="80" spans="1:15">
      <c r="B80" s="95" t="s">
        <v>1057</v>
      </c>
      <c r="C80" s="96"/>
      <c r="D80" s="96"/>
      <c r="E80" s="96"/>
      <c r="F80" s="96"/>
      <c r="G80" s="96"/>
      <c r="H80" s="96"/>
      <c r="I80" s="93"/>
      <c r="J80" s="94"/>
      <c r="K80" s="313">
        <v>0.05</v>
      </c>
      <c r="L80" s="854">
        <f>N74*K80</f>
        <v>26533.537362989755</v>
      </c>
      <c r="M80" s="855"/>
      <c r="N80" s="57"/>
    </row>
    <row r="81" spans="1:14" ht="15" thickBot="1">
      <c r="B81" s="97" t="s">
        <v>1058</v>
      </c>
      <c r="C81" s="98"/>
      <c r="D81" s="98"/>
      <c r="E81" s="98"/>
      <c r="F81" s="98"/>
      <c r="G81" s="98"/>
      <c r="H81" s="98"/>
      <c r="I81" s="99"/>
      <c r="J81" s="100"/>
      <c r="K81" s="314">
        <v>0.05</v>
      </c>
      <c r="L81" s="856">
        <f>N74*K81</f>
        <v>26533.537362989755</v>
      </c>
      <c r="M81" s="857"/>
      <c r="N81" s="57"/>
    </row>
    <row r="82" spans="1:14" ht="15" thickBot="1">
      <c r="B82" s="819" t="s">
        <v>1037</v>
      </c>
      <c r="C82" s="820"/>
      <c r="D82" s="820"/>
      <c r="E82" s="820"/>
      <c r="F82" s="820"/>
      <c r="G82" s="820"/>
      <c r="H82" s="820"/>
      <c r="I82" s="820"/>
      <c r="J82" s="820"/>
      <c r="K82" s="820"/>
      <c r="L82" s="820"/>
      <c r="M82" s="821"/>
      <c r="N82" s="58">
        <f>L79+L80+L81</f>
        <v>159201.22417793854</v>
      </c>
    </row>
    <row r="83" spans="1:14" ht="15" thickBot="1">
      <c r="B83" s="39"/>
      <c r="C83" s="40"/>
      <c r="D83" s="40"/>
      <c r="E83" s="40"/>
      <c r="F83" s="40"/>
      <c r="G83" s="40"/>
      <c r="H83" s="40"/>
      <c r="I83" s="40"/>
      <c r="J83" s="40"/>
      <c r="K83" s="40"/>
      <c r="L83" s="40"/>
      <c r="M83" s="40"/>
      <c r="N83" s="41"/>
    </row>
    <row r="84" spans="1:14" ht="15" thickBot="1">
      <c r="A84" t="s">
        <v>2122</v>
      </c>
      <c r="B84" s="819" t="s">
        <v>1059</v>
      </c>
      <c r="C84" s="820"/>
      <c r="D84" s="820"/>
      <c r="E84" s="820"/>
      <c r="F84" s="820"/>
      <c r="G84" s="820"/>
      <c r="H84" s="820"/>
      <c r="I84" s="820"/>
      <c r="J84" s="820"/>
      <c r="K84" s="820"/>
      <c r="L84" s="820"/>
      <c r="M84" s="821"/>
      <c r="N84" s="196">
        <f>N74+N82</f>
        <v>689871.97143773362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 thickBot="1">
      <c r="B115" s="428" t="s">
        <v>2327</v>
      </c>
      <c r="C115" s="429"/>
      <c r="D115" s="429"/>
      <c r="E115" s="268"/>
      <c r="F115" s="268"/>
      <c r="G115" s="268"/>
      <c r="H115" s="268"/>
      <c r="I115" s="268"/>
      <c r="J115" s="971"/>
      <c r="K115" s="971"/>
      <c r="L115" s="971"/>
      <c r="M115" s="971"/>
      <c r="N115" s="972"/>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280">
        <v>37.5</v>
      </c>
      <c r="N36" s="281">
        <f>K36/M36</f>
        <v>372.16079999999999</v>
      </c>
    </row>
    <row r="37" spans="1:14">
      <c r="B37" s="868"/>
      <c r="C37" s="869"/>
      <c r="D37" s="869"/>
      <c r="E37" s="875"/>
      <c r="F37" s="869"/>
      <c r="G37" s="869"/>
      <c r="H37" s="870"/>
      <c r="I37" s="42"/>
      <c r="J37" s="43"/>
      <c r="K37" s="283"/>
      <c r="L37" s="285"/>
      <c r="M37" s="286"/>
      <c r="N37" s="287"/>
    </row>
    <row r="38" spans="1:14">
      <c r="B38" s="876" t="s">
        <v>1036</v>
      </c>
      <c r="C38" s="877"/>
      <c r="D38" s="877"/>
      <c r="E38" s="44"/>
      <c r="F38" s="45"/>
      <c r="G38" s="45"/>
      <c r="H38" s="46"/>
      <c r="I38" s="42"/>
      <c r="J38" s="43"/>
      <c r="K38" s="288"/>
      <c r="L38" s="285"/>
      <c r="M38" s="478">
        <v>0.1</v>
      </c>
      <c r="N38" s="353">
        <f>N72*M38</f>
        <v>1021.344104122</v>
      </c>
    </row>
    <row r="39" spans="1:14" ht="15" thickBot="1">
      <c r="B39" s="868"/>
      <c r="C39" s="869"/>
      <c r="D39" s="869"/>
      <c r="E39" s="869"/>
      <c r="F39" s="869"/>
      <c r="G39" s="869"/>
      <c r="H39" s="870"/>
      <c r="I39" s="878"/>
      <c r="J39" s="879"/>
      <c r="K39" s="47"/>
      <c r="L39" s="880"/>
      <c r="M39" s="881"/>
      <c r="N39" s="111"/>
    </row>
    <row r="40" spans="1:14" ht="15" thickBot="1">
      <c r="B40" s="819" t="s">
        <v>1037</v>
      </c>
      <c r="C40" s="820"/>
      <c r="D40" s="820"/>
      <c r="E40" s="820"/>
      <c r="F40" s="820"/>
      <c r="G40" s="820"/>
      <c r="H40" s="820"/>
      <c r="I40" s="820"/>
      <c r="J40" s="820"/>
      <c r="K40" s="820"/>
      <c r="L40" s="820"/>
      <c r="M40" s="821"/>
      <c r="N40" s="403">
        <f>SUM(N36:N39)</f>
        <v>1393.504904122</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4" t="s">
        <v>1028</v>
      </c>
      <c r="C44" s="865"/>
      <c r="D44" s="865"/>
      <c r="E44" s="865"/>
      <c r="F44" s="865"/>
      <c r="G44" s="865"/>
      <c r="H44" s="865"/>
      <c r="I44" s="899"/>
      <c r="J44" s="324" t="s">
        <v>1029</v>
      </c>
      <c r="K44" s="91" t="s">
        <v>1030</v>
      </c>
      <c r="L44" s="900" t="s">
        <v>1039</v>
      </c>
      <c r="M44" s="899"/>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39293.54</v>
      </c>
      <c r="N45" s="281">
        <f>K45*M45</f>
        <v>40472.3462</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39262.590000000004</v>
      </c>
      <c r="N46" s="281">
        <f>K46*M46</f>
        <v>392.62590000000006</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40025.21</v>
      </c>
      <c r="N47" s="281">
        <f>K47*M47</f>
        <v>2001.2605000000001</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427230.27</v>
      </c>
      <c r="N48" s="281">
        <f>K48*M48</f>
        <v>4272.3027000000002</v>
      </c>
    </row>
    <row r="49" spans="1:14" ht="15" thickBot="1">
      <c r="B49" s="318"/>
      <c r="C49" s="319"/>
      <c r="D49" s="319"/>
      <c r="E49" s="319"/>
      <c r="F49" s="319"/>
      <c r="G49" s="319"/>
      <c r="H49" s="319"/>
      <c r="I49" s="319"/>
      <c r="J49" s="132"/>
      <c r="K49" s="132"/>
      <c r="L49" s="334"/>
      <c r="M49" s="333"/>
      <c r="N49" s="133"/>
    </row>
    <row r="50" spans="1:14" ht="15" thickBot="1">
      <c r="B50" s="819" t="s">
        <v>1037</v>
      </c>
      <c r="C50" s="820"/>
      <c r="D50" s="820"/>
      <c r="E50" s="820"/>
      <c r="F50" s="820"/>
      <c r="G50" s="820"/>
      <c r="H50" s="820"/>
      <c r="I50" s="820"/>
      <c r="J50" s="820"/>
      <c r="K50" s="820"/>
      <c r="L50" s="820"/>
      <c r="M50" s="821"/>
      <c r="N50" s="403">
        <f>SUM(N45:N49)</f>
        <v>47138.535299999996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5" t="s">
        <v>1045</v>
      </c>
      <c r="M54" s="884"/>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6">
        <f>VLOOKUP(A55,TRANSPORTE!A5:D117,4,FALSE)</f>
        <v>1229.21</v>
      </c>
      <c r="M55" s="907"/>
      <c r="N55" s="296">
        <f>K55*L55</f>
        <v>1130.8732</v>
      </c>
    </row>
    <row r="56" spans="1:14">
      <c r="A56" t="s">
        <v>1311</v>
      </c>
      <c r="B56" s="52" t="str">
        <f>VLOOKUP(A56,TRANSPORTE!A6:D117,3,FALSE)</f>
        <v>Transporte de Arena</v>
      </c>
      <c r="C56" s="53"/>
      <c r="D56" s="53"/>
      <c r="E56" s="53"/>
      <c r="F56" s="53"/>
      <c r="G56" s="53"/>
      <c r="H56" s="320" t="s">
        <v>1552</v>
      </c>
      <c r="I56" s="288">
        <v>0.01</v>
      </c>
      <c r="J56" s="295">
        <v>1</v>
      </c>
      <c r="K56" s="288">
        <f>I56*J56</f>
        <v>0.01</v>
      </c>
      <c r="L56" s="906">
        <f>VLOOKUP(A56,TRANSPORTE!A6:D117,4,FALSE)</f>
        <v>1229.21</v>
      </c>
      <c r="M56" s="907"/>
      <c r="N56" s="296">
        <f>K56*L56</f>
        <v>12.292100000000001</v>
      </c>
    </row>
    <row r="57" spans="1:14">
      <c r="A57" t="s">
        <v>1311</v>
      </c>
      <c r="B57" s="52" t="str">
        <f>VLOOKUP(A57,TRANSPORTE!A6:D117,3,FALSE)</f>
        <v>Transporte de Arena</v>
      </c>
      <c r="C57" s="53"/>
      <c r="D57" s="53"/>
      <c r="E57" s="53"/>
      <c r="F57" s="53"/>
      <c r="G57" s="53"/>
      <c r="H57" s="320" t="s">
        <v>1552</v>
      </c>
      <c r="I57" s="288">
        <v>0.05</v>
      </c>
      <c r="J57" s="295">
        <v>1</v>
      </c>
      <c r="K57" s="288">
        <f>I57*J57</f>
        <v>0.05</v>
      </c>
      <c r="L57" s="906">
        <f>VLOOKUP(A57,TRANSPORTE!A6:D118,4,FALSE)</f>
        <v>1229.21</v>
      </c>
      <c r="M57" s="907"/>
      <c r="N57" s="296">
        <f>K57*L57</f>
        <v>61.460500000000003</v>
      </c>
    </row>
    <row r="58" spans="1:14">
      <c r="B58" s="52"/>
      <c r="C58" s="53"/>
      <c r="D58" s="53"/>
      <c r="E58" s="53"/>
      <c r="F58" s="53"/>
      <c r="G58" s="53"/>
      <c r="H58" s="320"/>
      <c r="I58" s="288"/>
      <c r="J58" s="295"/>
      <c r="K58" s="288"/>
      <c r="L58" s="906"/>
      <c r="M58" s="907"/>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7"/>
      <c r="M60" s="898"/>
      <c r="N60" s="133"/>
    </row>
    <row r="61" spans="1:14" ht="15" thickBot="1">
      <c r="B61" s="908" t="s">
        <v>1037</v>
      </c>
      <c r="C61" s="862"/>
      <c r="D61" s="862"/>
      <c r="E61" s="862"/>
      <c r="F61" s="862"/>
      <c r="G61" s="862"/>
      <c r="H61" s="862"/>
      <c r="I61" s="862"/>
      <c r="J61" s="862"/>
      <c r="K61" s="862"/>
      <c r="L61" s="862"/>
      <c r="M61" s="863"/>
      <c r="N61" s="110">
        <f>N55+N56+N57+N58+N59</f>
        <v>1204.6257999999998</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8" t="s">
        <v>1047</v>
      </c>
      <c r="C65" s="859"/>
      <c r="D65" s="859"/>
      <c r="E65" s="859"/>
      <c r="F65" s="859"/>
      <c r="G65" s="859"/>
      <c r="H65" s="859"/>
      <c r="I65" s="79" t="s">
        <v>1048</v>
      </c>
      <c r="J65" s="81" t="s">
        <v>1494</v>
      </c>
      <c r="K65" s="80" t="s">
        <v>1050</v>
      </c>
      <c r="L65" s="860" t="s">
        <v>1034</v>
      </c>
      <c r="M65" s="861"/>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5"/>
      <c r="C71" s="896"/>
      <c r="D71" s="896"/>
      <c r="E71" s="896"/>
      <c r="F71" s="896"/>
      <c r="G71" s="896"/>
      <c r="H71" s="896"/>
      <c r="I71" s="132"/>
      <c r="J71" s="132"/>
      <c r="K71" s="132"/>
      <c r="L71" s="909"/>
      <c r="M71" s="909"/>
      <c r="N71" s="51"/>
    </row>
    <row r="72" spans="1:15" ht="15" thickBot="1">
      <c r="B72" s="908" t="s">
        <v>1037</v>
      </c>
      <c r="C72" s="862"/>
      <c r="D72" s="862"/>
      <c r="E72" s="862"/>
      <c r="F72" s="862"/>
      <c r="G72" s="862"/>
      <c r="H72" s="862"/>
      <c r="I72" s="862"/>
      <c r="J72" s="862"/>
      <c r="K72" s="862"/>
      <c r="L72" s="862"/>
      <c r="M72" s="863"/>
      <c r="N72" s="310">
        <f>SUM(N66:N71)</f>
        <v>10213.44104122</v>
      </c>
    </row>
    <row r="73" spans="1:15" ht="15" thickBot="1">
      <c r="B73" s="39"/>
      <c r="C73" s="40"/>
      <c r="D73" s="40"/>
      <c r="E73" s="40"/>
      <c r="F73" s="40"/>
      <c r="G73" s="40"/>
      <c r="H73" s="40"/>
      <c r="I73" s="40"/>
      <c r="J73" s="40"/>
      <c r="K73" s="40"/>
      <c r="L73" s="40"/>
      <c r="M73" s="40"/>
      <c r="N73" s="41"/>
    </row>
    <row r="74" spans="1:15" ht="15" thickBot="1">
      <c r="B74" s="819" t="s">
        <v>1051</v>
      </c>
      <c r="C74" s="820"/>
      <c r="D74" s="820"/>
      <c r="E74" s="820"/>
      <c r="F74" s="820"/>
      <c r="G74" s="820"/>
      <c r="H74" s="820"/>
      <c r="I74" s="820"/>
      <c r="J74" s="820"/>
      <c r="K74" s="820"/>
      <c r="L74" s="820"/>
      <c r="M74" s="821"/>
      <c r="N74" s="105">
        <f>N40+N50+N61+N72</f>
        <v>59950.107045341996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4" t="s">
        <v>1053</v>
      </c>
      <c r="C78" s="865"/>
      <c r="D78" s="865"/>
      <c r="E78" s="865"/>
      <c r="F78" s="865"/>
      <c r="G78" s="865"/>
      <c r="H78" s="865"/>
      <c r="I78" s="323"/>
      <c r="J78" s="343"/>
      <c r="K78" s="311" t="s">
        <v>1054</v>
      </c>
      <c r="L78" s="866" t="s">
        <v>1055</v>
      </c>
      <c r="M78" s="867"/>
      <c r="N78" s="312"/>
    </row>
    <row r="79" spans="1:15">
      <c r="B79" s="852" t="s">
        <v>1056</v>
      </c>
      <c r="C79" s="853"/>
      <c r="D79" s="853"/>
      <c r="E79" s="853"/>
      <c r="F79" s="853"/>
      <c r="G79" s="853"/>
      <c r="H79" s="853"/>
      <c r="I79" s="93"/>
      <c r="J79" s="94"/>
      <c r="K79" s="313">
        <v>0.2</v>
      </c>
      <c r="L79" s="854">
        <f>N74*K79</f>
        <v>11990.0214090684</v>
      </c>
      <c r="M79" s="855"/>
      <c r="N79" s="57"/>
    </row>
    <row r="80" spans="1:15">
      <c r="B80" s="95" t="s">
        <v>1057</v>
      </c>
      <c r="C80" s="96"/>
      <c r="D80" s="96"/>
      <c r="E80" s="96"/>
      <c r="F80" s="96"/>
      <c r="G80" s="96"/>
      <c r="H80" s="96"/>
      <c r="I80" s="93"/>
      <c r="J80" s="94"/>
      <c r="K80" s="313">
        <v>0.05</v>
      </c>
      <c r="L80" s="854">
        <f>N74*K80</f>
        <v>2997.5053522671001</v>
      </c>
      <c r="M80" s="855"/>
      <c r="N80" s="57"/>
    </row>
    <row r="81" spans="1:14" ht="15" thickBot="1">
      <c r="B81" s="97" t="s">
        <v>1058</v>
      </c>
      <c r="C81" s="98"/>
      <c r="D81" s="98"/>
      <c r="E81" s="98"/>
      <c r="F81" s="98"/>
      <c r="G81" s="98"/>
      <c r="H81" s="98"/>
      <c r="I81" s="99"/>
      <c r="J81" s="100"/>
      <c r="K81" s="314">
        <v>0.05</v>
      </c>
      <c r="L81" s="856">
        <f>N74*K81</f>
        <v>2997.5053522671001</v>
      </c>
      <c r="M81" s="857"/>
      <c r="N81" s="57"/>
    </row>
    <row r="82" spans="1:14" ht="15" thickBot="1">
      <c r="B82" s="819" t="s">
        <v>1037</v>
      </c>
      <c r="C82" s="820"/>
      <c r="D82" s="820"/>
      <c r="E82" s="820"/>
      <c r="F82" s="820"/>
      <c r="G82" s="820"/>
      <c r="H82" s="820"/>
      <c r="I82" s="820"/>
      <c r="J82" s="820"/>
      <c r="K82" s="820"/>
      <c r="L82" s="820"/>
      <c r="M82" s="821"/>
      <c r="N82" s="58">
        <f>L79+L80+L81</f>
        <v>17985.0321136026</v>
      </c>
    </row>
    <row r="83" spans="1:14" ht="15" thickBot="1">
      <c r="B83" s="39"/>
      <c r="C83" s="40"/>
      <c r="D83" s="40"/>
      <c r="E83" s="40"/>
      <c r="F83" s="40"/>
      <c r="G83" s="40"/>
      <c r="H83" s="40"/>
      <c r="I83" s="40"/>
      <c r="J83" s="40"/>
      <c r="K83" s="40"/>
      <c r="L83" s="40"/>
      <c r="M83" s="40"/>
      <c r="N83" s="41"/>
    </row>
    <row r="84" spans="1:14" ht="15" thickBot="1">
      <c r="A84" t="s">
        <v>2122</v>
      </c>
      <c r="B84" s="819" t="s">
        <v>1059</v>
      </c>
      <c r="C84" s="820"/>
      <c r="D84" s="820"/>
      <c r="E84" s="820"/>
      <c r="F84" s="820"/>
      <c r="G84" s="820"/>
      <c r="H84" s="820"/>
      <c r="I84" s="820"/>
      <c r="J84" s="820"/>
      <c r="K84" s="820"/>
      <c r="L84" s="820"/>
      <c r="M84" s="821"/>
      <c r="N84" s="196">
        <f>N74+N82</f>
        <v>77935.139158944599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 thickBot="1">
      <c r="B115" s="428" t="s">
        <v>2327</v>
      </c>
      <c r="C115" s="429"/>
      <c r="D115" s="429"/>
      <c r="E115" s="268"/>
      <c r="F115" s="268"/>
      <c r="G115" s="268"/>
      <c r="H115" s="268"/>
      <c r="I115" s="268"/>
      <c r="J115" s="971"/>
      <c r="K115" s="971"/>
      <c r="L115" s="971"/>
      <c r="M115" s="971"/>
      <c r="N115" s="972"/>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90334.87999999999</v>
      </c>
      <c r="L36" s="279"/>
      <c r="M36" s="280">
        <v>35</v>
      </c>
      <c r="N36" s="281">
        <f>K36/M36</f>
        <v>2580.9965714285713</v>
      </c>
    </row>
    <row r="37" spans="1:14">
      <c r="A37" s="119" t="s">
        <v>312</v>
      </c>
      <c r="B37" s="868" t="str">
        <f>VLOOKUP(A37,EQUIPOS!A7:D154,3,FALSE)</f>
        <v>Retroexcavadora sobre oruga, potencia 138 HP, balde de 1,5 m3.</v>
      </c>
      <c r="C37" s="869"/>
      <c r="D37" s="869"/>
      <c r="E37" s="869"/>
      <c r="F37" s="869"/>
      <c r="G37" s="869"/>
      <c r="H37" s="870"/>
      <c r="I37" s="430"/>
      <c r="J37" s="431"/>
      <c r="K37" s="278">
        <f>VLOOKUP(A37,EQUIPOS!A7:D164,4,FALSE)</f>
        <v>218466.06</v>
      </c>
      <c r="L37" s="344"/>
      <c r="M37" s="345">
        <v>35</v>
      </c>
      <c r="N37" s="281">
        <f>K37/M37</f>
        <v>6241.8874285714282</v>
      </c>
    </row>
    <row r="38" spans="1:14">
      <c r="A38" s="119"/>
      <c r="B38" s="329"/>
      <c r="C38" s="330"/>
      <c r="D38" s="330"/>
      <c r="E38" s="332"/>
      <c r="F38" s="330"/>
      <c r="G38" s="330"/>
      <c r="H38" s="331"/>
      <c r="I38" s="337"/>
      <c r="J38" s="339"/>
      <c r="K38" s="278"/>
      <c r="L38" s="432"/>
      <c r="M38" s="433"/>
      <c r="N38" s="281"/>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0.01</v>
      </c>
      <c r="N40" s="353">
        <f>N73*M40</f>
        <v>7.2953150294428575</v>
      </c>
    </row>
    <row r="41" spans="1:14" ht="15" thickBot="1">
      <c r="B41" s="868"/>
      <c r="C41" s="869"/>
      <c r="D41" s="869"/>
      <c r="E41" s="869"/>
      <c r="F41" s="869"/>
      <c r="G41" s="869"/>
      <c r="H41" s="870"/>
      <c r="I41" s="878"/>
      <c r="J41" s="879"/>
      <c r="K41" s="47"/>
      <c r="L41" s="880"/>
      <c r="M41" s="881"/>
      <c r="N41" s="111"/>
    </row>
    <row r="42" spans="1:14" ht="15" thickBot="1">
      <c r="B42" s="819" t="s">
        <v>1037</v>
      </c>
      <c r="C42" s="820"/>
      <c r="D42" s="820"/>
      <c r="E42" s="820"/>
      <c r="F42" s="820"/>
      <c r="G42" s="820"/>
      <c r="H42" s="820"/>
      <c r="I42" s="820"/>
      <c r="J42" s="820"/>
      <c r="K42" s="820"/>
      <c r="L42" s="820"/>
      <c r="M42" s="821"/>
      <c r="N42" s="403">
        <f>SUM(N36:N41)</f>
        <v>8830.1793150294434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5576.99</v>
      </c>
      <c r="N47" s="281">
        <f>K47*M47</f>
        <v>7250.0869999999995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9" t="s">
        <v>1037</v>
      </c>
      <c r="C51" s="820"/>
      <c r="D51" s="820"/>
      <c r="E51" s="820"/>
      <c r="F51" s="820"/>
      <c r="G51" s="820"/>
      <c r="H51" s="820"/>
      <c r="I51" s="820"/>
      <c r="J51" s="820"/>
      <c r="K51" s="820"/>
      <c r="L51" s="820"/>
      <c r="M51" s="821"/>
      <c r="N51" s="403">
        <f>SUM(N47:N50)</f>
        <v>7250.0869999999995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5" t="s">
        <v>1045</v>
      </c>
      <c r="M55" s="884"/>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6">
        <f>VLOOKUP(A56,TRANSPORTE!A5:D117,4,FALSE)</f>
        <v>1232.03</v>
      </c>
      <c r="M56" s="907"/>
      <c r="N56" s="296">
        <f>K56*L56</f>
        <v>1601.6390000000001</v>
      </c>
    </row>
    <row r="57" spans="1:14">
      <c r="B57" s="52"/>
      <c r="C57" s="53"/>
      <c r="D57" s="53"/>
      <c r="E57" s="53"/>
      <c r="F57" s="53"/>
      <c r="G57" s="53"/>
      <c r="H57" s="320"/>
      <c r="I57" s="288"/>
      <c r="J57" s="295"/>
      <c r="K57" s="288"/>
      <c r="L57" s="906"/>
      <c r="M57" s="907"/>
      <c r="N57" s="296"/>
    </row>
    <row r="58" spans="1:14">
      <c r="B58" s="52"/>
      <c r="C58" s="53"/>
      <c r="D58" s="53"/>
      <c r="E58" s="53"/>
      <c r="F58" s="53"/>
      <c r="G58" s="53"/>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7"/>
      <c r="M61" s="898"/>
      <c r="N61" s="133"/>
    </row>
    <row r="62" spans="1:14" ht="15" thickBot="1">
      <c r="B62" s="908" t="s">
        <v>1037</v>
      </c>
      <c r="C62" s="862"/>
      <c r="D62" s="862"/>
      <c r="E62" s="862"/>
      <c r="F62" s="862"/>
      <c r="G62" s="862"/>
      <c r="H62" s="862"/>
      <c r="I62" s="862"/>
      <c r="J62" s="862"/>
      <c r="K62" s="862"/>
      <c r="L62" s="862"/>
      <c r="M62" s="863"/>
      <c r="N62" s="110">
        <f>N56+N57+N58+N59+N60</f>
        <v>1601.6390000000001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8" t="s">
        <v>1047</v>
      </c>
      <c r="C66" s="859"/>
      <c r="D66" s="859"/>
      <c r="E66" s="859"/>
      <c r="F66" s="859"/>
      <c r="G66" s="859"/>
      <c r="H66" s="859"/>
      <c r="I66" s="79" t="s">
        <v>1048</v>
      </c>
      <c r="J66" s="81" t="s">
        <v>1494</v>
      </c>
      <c r="K66" s="80" t="s">
        <v>1050</v>
      </c>
      <c r="L66" s="860" t="s">
        <v>1034</v>
      </c>
      <c r="M66" s="861"/>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5"/>
      <c r="C72" s="896"/>
      <c r="D72" s="896"/>
      <c r="E72" s="896"/>
      <c r="F72" s="896"/>
      <c r="G72" s="896"/>
      <c r="H72" s="896"/>
      <c r="I72" s="132"/>
      <c r="J72" s="132"/>
      <c r="K72" s="132"/>
      <c r="L72" s="909"/>
      <c r="M72" s="909"/>
      <c r="N72" s="51"/>
    </row>
    <row r="73" spans="1:15" ht="15" thickBot="1">
      <c r="B73" s="908" t="s">
        <v>1037</v>
      </c>
      <c r="C73" s="862"/>
      <c r="D73" s="862"/>
      <c r="E73" s="862"/>
      <c r="F73" s="862"/>
      <c r="G73" s="862"/>
      <c r="H73" s="862"/>
      <c r="I73" s="862"/>
      <c r="J73" s="862"/>
      <c r="K73" s="862"/>
      <c r="L73" s="862"/>
      <c r="M73" s="863"/>
      <c r="N73" s="310">
        <f>SUM(N67:N72)</f>
        <v>729.53150294428576</v>
      </c>
    </row>
    <row r="74" spans="1:15" ht="15" thickBot="1">
      <c r="B74" s="39"/>
      <c r="C74" s="40"/>
      <c r="D74" s="40"/>
      <c r="E74" s="40"/>
      <c r="F74" s="40"/>
      <c r="G74" s="40"/>
      <c r="H74" s="40"/>
      <c r="I74" s="40"/>
      <c r="J74" s="40"/>
      <c r="K74" s="40"/>
      <c r="L74" s="40"/>
      <c r="M74" s="40"/>
      <c r="N74" s="41"/>
    </row>
    <row r="75" spans="1:15" ht="15" thickBot="1">
      <c r="B75" s="819" t="s">
        <v>1051</v>
      </c>
      <c r="C75" s="820"/>
      <c r="D75" s="820"/>
      <c r="E75" s="820"/>
      <c r="F75" s="820"/>
      <c r="G75" s="820"/>
      <c r="H75" s="820"/>
      <c r="I75" s="820"/>
      <c r="J75" s="820"/>
      <c r="K75" s="820"/>
      <c r="L75" s="820"/>
      <c r="M75" s="821"/>
      <c r="N75" s="105">
        <f>N42+N51+N62+N73</f>
        <v>18411.436817973728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4" t="s">
        <v>1053</v>
      </c>
      <c r="C79" s="865"/>
      <c r="D79" s="865"/>
      <c r="E79" s="865"/>
      <c r="F79" s="865"/>
      <c r="G79" s="865"/>
      <c r="H79" s="865"/>
      <c r="I79" s="323"/>
      <c r="J79" s="343"/>
      <c r="K79" s="311" t="s">
        <v>1054</v>
      </c>
      <c r="L79" s="866" t="s">
        <v>1055</v>
      </c>
      <c r="M79" s="867"/>
      <c r="N79" s="312"/>
    </row>
    <row r="80" spans="1:15">
      <c r="B80" s="852" t="s">
        <v>1056</v>
      </c>
      <c r="C80" s="853"/>
      <c r="D80" s="853"/>
      <c r="E80" s="853"/>
      <c r="F80" s="853"/>
      <c r="G80" s="853"/>
      <c r="H80" s="853"/>
      <c r="I80" s="93"/>
      <c r="J80" s="94"/>
      <c r="K80" s="313">
        <v>0.2</v>
      </c>
      <c r="L80" s="854">
        <f>N75*K80</f>
        <v>3682.2873635947458</v>
      </c>
      <c r="M80" s="855"/>
      <c r="N80" s="57"/>
    </row>
    <row r="81" spans="1:14">
      <c r="B81" s="95" t="s">
        <v>1057</v>
      </c>
      <c r="C81" s="96"/>
      <c r="D81" s="96"/>
      <c r="E81" s="96"/>
      <c r="F81" s="96"/>
      <c r="G81" s="96"/>
      <c r="H81" s="96"/>
      <c r="I81" s="93"/>
      <c r="J81" s="94"/>
      <c r="K81" s="313">
        <v>0.05</v>
      </c>
      <c r="L81" s="854">
        <f>N75*K81</f>
        <v>920.57184089868645</v>
      </c>
      <c r="M81" s="855"/>
      <c r="N81" s="57"/>
    </row>
    <row r="82" spans="1:14" ht="15" thickBot="1">
      <c r="B82" s="97" t="s">
        <v>1058</v>
      </c>
      <c r="C82" s="98"/>
      <c r="D82" s="98"/>
      <c r="E82" s="98"/>
      <c r="F82" s="98"/>
      <c r="G82" s="98"/>
      <c r="H82" s="98"/>
      <c r="I82" s="99"/>
      <c r="J82" s="100"/>
      <c r="K82" s="314">
        <v>0.05</v>
      </c>
      <c r="L82" s="856">
        <f>N75*K82</f>
        <v>920.57184089868645</v>
      </c>
      <c r="M82" s="857"/>
      <c r="N82" s="57"/>
    </row>
    <row r="83" spans="1:14" ht="15" thickBot="1">
      <c r="B83" s="819" t="s">
        <v>1037</v>
      </c>
      <c r="C83" s="820"/>
      <c r="D83" s="820"/>
      <c r="E83" s="820"/>
      <c r="F83" s="820"/>
      <c r="G83" s="820"/>
      <c r="H83" s="820"/>
      <c r="I83" s="820"/>
      <c r="J83" s="820"/>
      <c r="K83" s="820"/>
      <c r="L83" s="820"/>
      <c r="M83" s="821"/>
      <c r="N83" s="58">
        <f>L80+L81+L82</f>
        <v>5523.4310453921189</v>
      </c>
    </row>
    <row r="84" spans="1:14" ht="15" thickBot="1">
      <c r="B84" s="39"/>
      <c r="C84" s="40"/>
      <c r="D84" s="40"/>
      <c r="E84" s="40"/>
      <c r="F84" s="40"/>
      <c r="G84" s="40"/>
      <c r="H84" s="40"/>
      <c r="I84" s="40"/>
      <c r="J84" s="40"/>
      <c r="K84" s="40"/>
      <c r="L84" s="40"/>
      <c r="M84" s="40"/>
      <c r="N84" s="41"/>
    </row>
    <row r="85" spans="1:14" ht="15" thickBot="1">
      <c r="A85" t="s">
        <v>2122</v>
      </c>
      <c r="B85" s="819" t="s">
        <v>1059</v>
      </c>
      <c r="C85" s="820"/>
      <c r="D85" s="820"/>
      <c r="E85" s="820"/>
      <c r="F85" s="820"/>
      <c r="G85" s="820"/>
      <c r="H85" s="820"/>
      <c r="I85" s="820"/>
      <c r="J85" s="820"/>
      <c r="K85" s="820"/>
      <c r="L85" s="820"/>
      <c r="M85" s="821"/>
      <c r="N85" s="196">
        <f>N75+N83</f>
        <v>23934.867863365849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3" t="s">
        <v>2324</v>
      </c>
      <c r="C102" s="964"/>
      <c r="D102" s="964"/>
      <c r="E102" s="964"/>
      <c r="F102" s="964"/>
      <c r="G102" s="964"/>
      <c r="H102" s="964"/>
      <c r="I102" s="964"/>
      <c r="J102" s="964"/>
      <c r="K102" s="964"/>
      <c r="L102" s="964"/>
      <c r="M102" s="964"/>
      <c r="N102" s="965"/>
    </row>
    <row r="103" spans="2:14" ht="15" customHeight="1">
      <c r="B103" s="963"/>
      <c r="C103" s="964"/>
      <c r="D103" s="964"/>
      <c r="E103" s="964"/>
      <c r="F103" s="964"/>
      <c r="G103" s="964"/>
      <c r="H103" s="964"/>
      <c r="I103" s="964"/>
      <c r="J103" s="964"/>
      <c r="K103" s="964"/>
      <c r="L103" s="964"/>
      <c r="M103" s="964"/>
      <c r="N103" s="965"/>
    </row>
    <row r="104" spans="2:14" ht="30" customHeight="1">
      <c r="B104" s="966" t="s">
        <v>2325</v>
      </c>
      <c r="C104" s="967"/>
      <c r="D104" s="967"/>
      <c r="E104" s="967"/>
      <c r="F104" s="967"/>
      <c r="G104" s="967"/>
      <c r="H104" s="967"/>
      <c r="I104" s="967"/>
      <c r="J104" s="967"/>
      <c r="K104" s="967"/>
      <c r="L104" s="967"/>
      <c r="M104" s="967"/>
      <c r="N104" s="968"/>
    </row>
    <row r="105" spans="2:14">
      <c r="B105" s="966"/>
      <c r="C105" s="967"/>
      <c r="D105" s="967"/>
      <c r="E105" s="967"/>
      <c r="F105" s="967"/>
      <c r="G105" s="967"/>
      <c r="H105" s="967"/>
      <c r="I105" s="967"/>
      <c r="J105" s="967"/>
      <c r="K105" s="967"/>
      <c r="L105" s="967"/>
      <c r="M105" s="967"/>
      <c r="N105" s="968"/>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9"/>
      <c r="K115" s="969"/>
      <c r="L115" s="969"/>
      <c r="M115" s="969"/>
      <c r="N115" s="970"/>
    </row>
    <row r="116" spans="2:14" ht="15" thickBot="1">
      <c r="B116" s="428" t="s">
        <v>2327</v>
      </c>
      <c r="C116" s="429"/>
      <c r="D116" s="429"/>
      <c r="E116" s="268"/>
      <c r="F116" s="268"/>
      <c r="G116" s="268"/>
      <c r="H116" s="268"/>
      <c r="I116" s="268"/>
      <c r="J116" s="971"/>
      <c r="K116" s="971"/>
      <c r="L116" s="971"/>
      <c r="M116" s="971"/>
      <c r="N116" s="972"/>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90334.87999999999</v>
      </c>
      <c r="L36" s="279"/>
      <c r="M36" s="280">
        <v>2.5</v>
      </c>
      <c r="N36" s="281">
        <f>K36/M36</f>
        <v>36133.951999999997</v>
      </c>
    </row>
    <row r="37" spans="1:14">
      <c r="A37" s="119" t="s">
        <v>129</v>
      </c>
      <c r="B37" s="868" t="str">
        <f>VLOOKUP(A37,EQUIPOS!A7:D154,3,FALSE)</f>
        <v xml:space="preserve">Buldozer, Potencia al volante de 140 HP, motor de 2200 RPM, longitud de hoja 4,80m. </v>
      </c>
      <c r="C37" s="869"/>
      <c r="D37" s="869"/>
      <c r="E37" s="869"/>
      <c r="F37" s="869"/>
      <c r="G37" s="869"/>
      <c r="H37" s="870"/>
      <c r="I37" s="430"/>
      <c r="J37" s="431"/>
      <c r="K37" s="278">
        <f>VLOOKUP(A37,EQUIPOS!A7:D164,4,FALSE)</f>
        <v>158054.23000000001</v>
      </c>
      <c r="L37" s="344"/>
      <c r="M37" s="345">
        <v>100</v>
      </c>
      <c r="N37" s="281">
        <f>K37/M37</f>
        <v>1580.5423000000001</v>
      </c>
    </row>
    <row r="38" spans="1:14">
      <c r="A38" s="119" t="s">
        <v>312</v>
      </c>
      <c r="B38" s="868" t="str">
        <f>VLOOKUP(A38,EQUIPOS!A8:D154,3,FALSE)</f>
        <v>Retroexcavadora sobre oruga, potencia 138 HP, balde de 1,5 m3.</v>
      </c>
      <c r="C38" s="869"/>
      <c r="D38" s="869"/>
      <c r="E38" s="869"/>
      <c r="F38" s="869"/>
      <c r="G38" s="869"/>
      <c r="H38" s="870"/>
      <c r="I38" s="337"/>
      <c r="J38" s="339"/>
      <c r="K38" s="278">
        <f>VLOOKUP(A38,EQUIPOS!A8:D165,4,FALSE)</f>
        <v>218466.06</v>
      </c>
      <c r="L38" s="432"/>
      <c r="M38" s="433">
        <v>16</v>
      </c>
      <c r="N38" s="281">
        <f>K38/M38</f>
        <v>13654.12875</v>
      </c>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0.01</v>
      </c>
      <c r="N40" s="353">
        <f>N76*M40</f>
        <v>23.937752440359372</v>
      </c>
    </row>
    <row r="41" spans="1:14" ht="15" thickBot="1">
      <c r="B41" s="868"/>
      <c r="C41" s="869"/>
      <c r="D41" s="869"/>
      <c r="E41" s="869"/>
      <c r="F41" s="869"/>
      <c r="G41" s="869"/>
      <c r="H41" s="870"/>
      <c r="I41" s="878"/>
      <c r="J41" s="879"/>
      <c r="K41" s="47"/>
      <c r="L41" s="880"/>
      <c r="M41" s="881"/>
      <c r="N41" s="111"/>
    </row>
    <row r="42" spans="1:14" ht="15" thickBot="1">
      <c r="B42" s="819" t="s">
        <v>1037</v>
      </c>
      <c r="C42" s="820"/>
      <c r="D42" s="820"/>
      <c r="E42" s="820"/>
      <c r="F42" s="820"/>
      <c r="G42" s="820"/>
      <c r="H42" s="820"/>
      <c r="I42" s="820"/>
      <c r="J42" s="820"/>
      <c r="K42" s="820"/>
      <c r="L42" s="820"/>
      <c r="M42" s="821"/>
      <c r="N42" s="403">
        <f>SUM(N36:N41)</f>
        <v>51392.560802440355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5777.91</v>
      </c>
      <c r="N47" s="281">
        <f>K47*M47</f>
        <v>1733.3729999999998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1555.07</v>
      </c>
      <c r="N48" s="281">
        <f t="shared" ref="N48:N53" si="0">K48*M48</f>
        <v>4665.21</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11766.19</v>
      </c>
      <c r="N49" s="281">
        <f t="shared" si="0"/>
        <v>2941.5475000000001</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943.85</v>
      </c>
      <c r="N50" s="281">
        <f t="shared" si="0"/>
        <v>943.85</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887.17</v>
      </c>
      <c r="N51" s="281">
        <f t="shared" si="0"/>
        <v>887.17</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6717.56</v>
      </c>
      <c r="N52" s="281">
        <f t="shared" si="0"/>
        <v>3076.6424800000004</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5576.99</v>
      </c>
      <c r="N53" s="281">
        <f t="shared" si="0"/>
        <v>7250.0869999999995</v>
      </c>
    </row>
    <row r="54" spans="1:14" ht="15" thickBot="1">
      <c r="B54" s="819" t="s">
        <v>1037</v>
      </c>
      <c r="C54" s="820"/>
      <c r="D54" s="820"/>
      <c r="E54" s="820"/>
      <c r="F54" s="820"/>
      <c r="G54" s="820"/>
      <c r="H54" s="820"/>
      <c r="I54" s="820"/>
      <c r="J54" s="820"/>
      <c r="K54" s="820"/>
      <c r="L54" s="820"/>
      <c r="M54" s="821"/>
      <c r="N54" s="403">
        <f>SUM(N47:N53)</f>
        <v>21497.879979999998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6">
        <f>VLOOKUP(A59,TRANSPORTE!A5:D117,4,FALSE)</f>
        <v>1232.03</v>
      </c>
      <c r="M59" s="907"/>
      <c r="N59" s="296">
        <f>K59*L59</f>
        <v>1601.6390000000001</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819" t="s">
        <v>1037</v>
      </c>
      <c r="C76" s="820"/>
      <c r="D76" s="820"/>
      <c r="E76" s="820"/>
      <c r="F76" s="820"/>
      <c r="G76" s="820"/>
      <c r="H76" s="820"/>
      <c r="I76" s="862"/>
      <c r="J76" s="862"/>
      <c r="K76" s="862"/>
      <c r="L76" s="862"/>
      <c r="M76" s="863"/>
      <c r="N76" s="310">
        <f>SUM(N70:N75)</f>
        <v>2393.7752440359372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N42+N54+N65+N76</f>
        <v>76885.855026476289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15377.171005295259</v>
      </c>
      <c r="M83" s="855"/>
      <c r="N83" s="57"/>
    </row>
    <row r="84" spans="1:14">
      <c r="B84" s="95" t="s">
        <v>1057</v>
      </c>
      <c r="C84" s="96"/>
      <c r="D84" s="96"/>
      <c r="E84" s="96"/>
      <c r="F84" s="96"/>
      <c r="G84" s="96"/>
      <c r="H84" s="96"/>
      <c r="I84" s="93"/>
      <c r="J84" s="94"/>
      <c r="K84" s="313">
        <v>0.05</v>
      </c>
      <c r="L84" s="854">
        <f>N78*K84</f>
        <v>3844.2927513238146</v>
      </c>
      <c r="M84" s="855"/>
      <c r="N84" s="57"/>
    </row>
    <row r="85" spans="1:14" ht="15" thickBot="1">
      <c r="B85" s="97" t="s">
        <v>1058</v>
      </c>
      <c r="C85" s="98"/>
      <c r="D85" s="98"/>
      <c r="E85" s="98"/>
      <c r="F85" s="98"/>
      <c r="G85" s="98"/>
      <c r="H85" s="98"/>
      <c r="I85" s="99"/>
      <c r="J85" s="100"/>
      <c r="K85" s="314">
        <v>0.05</v>
      </c>
      <c r="L85" s="856">
        <f>N78*K85</f>
        <v>3844.2927513238146</v>
      </c>
      <c r="M85" s="857"/>
      <c r="N85" s="57"/>
    </row>
    <row r="86" spans="1:14" ht="15" thickBot="1">
      <c r="B86" s="819" t="s">
        <v>1037</v>
      </c>
      <c r="C86" s="820"/>
      <c r="D86" s="820"/>
      <c r="E86" s="820"/>
      <c r="F86" s="820"/>
      <c r="G86" s="820"/>
      <c r="H86" s="820"/>
      <c r="I86" s="820"/>
      <c r="J86" s="820"/>
      <c r="K86" s="820"/>
      <c r="L86" s="820"/>
      <c r="M86" s="821"/>
      <c r="N86" s="58">
        <f>L83+L84+L85</f>
        <v>23065.756507942886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99951.611534419178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90334.87999999999</v>
      </c>
      <c r="L36" s="279"/>
      <c r="M36" s="345">
        <v>2.5</v>
      </c>
      <c r="N36" s="281">
        <f>K36/M36</f>
        <v>36133.951999999997</v>
      </c>
    </row>
    <row r="37" spans="1:14">
      <c r="A37" s="119" t="s">
        <v>129</v>
      </c>
      <c r="B37" s="868" t="str">
        <f>VLOOKUP(A37,EQUIPOS!A7:D154,3,FALSE)</f>
        <v xml:space="preserve">Buldozer, Potencia al volante de 140 HP, motor de 2200 RPM, longitud de hoja 4,80m. </v>
      </c>
      <c r="C37" s="869"/>
      <c r="D37" s="869"/>
      <c r="E37" s="869"/>
      <c r="F37" s="869"/>
      <c r="G37" s="869"/>
      <c r="H37" s="870"/>
      <c r="I37" s="430"/>
      <c r="J37" s="431"/>
      <c r="K37" s="278">
        <f>VLOOKUP(A37,EQUIPOS!A7:D164,4,FALSE)</f>
        <v>158054.23000000001</v>
      </c>
      <c r="L37" s="344"/>
      <c r="M37" s="345">
        <v>100</v>
      </c>
      <c r="N37" s="281">
        <f>K37/M37</f>
        <v>1580.5423000000001</v>
      </c>
    </row>
    <row r="38" spans="1:14">
      <c r="A38" s="119" t="s">
        <v>261</v>
      </c>
      <c r="B38" s="868" t="str">
        <f>VLOOKUP(A38,EQUIPOS!A8:D154,3,FALSE)</f>
        <v xml:space="preserve">Motobomba 3 PULGADAS (incluye operario)
</v>
      </c>
      <c r="C38" s="869"/>
      <c r="D38" s="869"/>
      <c r="E38" s="869"/>
      <c r="F38" s="869"/>
      <c r="G38" s="869"/>
      <c r="H38" s="870"/>
      <c r="I38" s="337"/>
      <c r="J38" s="339"/>
      <c r="K38" s="278">
        <f>VLOOKUP(A38,EQUIPOS!A8:D165,4,FALSE)</f>
        <v>13201.23</v>
      </c>
      <c r="L38" s="432"/>
      <c r="M38" s="433">
        <v>8</v>
      </c>
      <c r="N38" s="281">
        <f>K38/M38</f>
        <v>1650.1537499999999</v>
      </c>
    </row>
    <row r="39" spans="1:14">
      <c r="A39" t="s">
        <v>312</v>
      </c>
      <c r="B39" s="868" t="str">
        <f>VLOOKUP(A39,EQUIPOS!A9:D154,3,FALSE)</f>
        <v>Retroexcavadora sobre oruga, potencia 138 HP, balde de 1,5 m3.</v>
      </c>
      <c r="C39" s="869"/>
      <c r="D39" s="869"/>
      <c r="E39" s="869"/>
      <c r="F39" s="869"/>
      <c r="G39" s="869"/>
      <c r="H39" s="870"/>
      <c r="I39" s="42"/>
      <c r="J39" s="43"/>
      <c r="K39" s="278">
        <f>VLOOKUP(A39,EQUIPOS!A9:D166,4,FALSE)</f>
        <v>218466.06</v>
      </c>
      <c r="L39" s="285"/>
      <c r="M39" s="345">
        <v>8</v>
      </c>
      <c r="N39" s="281">
        <f>K39/M39</f>
        <v>27308.2575</v>
      </c>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N78*M41</f>
        <v>204.2688208244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66877.174370824403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5777.91</v>
      </c>
      <c r="N48" s="281">
        <f>K48*M48</f>
        <v>1733.3729999999998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1555.07</v>
      </c>
      <c r="N49" s="281">
        <f t="shared" ref="N49:N54" si="0">K49*M49</f>
        <v>4665.21</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11766.19</v>
      </c>
      <c r="N50" s="281">
        <f t="shared" si="0"/>
        <v>2941.5475000000001</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943.85</v>
      </c>
      <c r="N51" s="281">
        <f t="shared" si="0"/>
        <v>943.85</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887.17</v>
      </c>
      <c r="N52" s="281">
        <f t="shared" si="0"/>
        <v>887.17</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6717.56</v>
      </c>
      <c r="N53" s="281">
        <f>K53*M53</f>
        <v>3076.6424800000004</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5576.99</v>
      </c>
      <c r="N54" s="281">
        <f t="shared" si="0"/>
        <v>7250.0869999999995</v>
      </c>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21497.879979999998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6">
        <f>VLOOKUP(A61,TRANSPORTE!A5:D117,4,FALSE)</f>
        <v>1232.03</v>
      </c>
      <c r="M61" s="907"/>
      <c r="N61" s="296">
        <f>K61*L61</f>
        <v>1601.6390000000001</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1601.6390000000001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908" t="s">
        <v>1037</v>
      </c>
      <c r="C78" s="862"/>
      <c r="D78" s="862"/>
      <c r="E78" s="862"/>
      <c r="F78" s="862"/>
      <c r="G78" s="862"/>
      <c r="H78" s="862"/>
      <c r="I78" s="862"/>
      <c r="J78" s="862"/>
      <c r="K78" s="862"/>
      <c r="L78" s="862"/>
      <c r="M78" s="863"/>
      <c r="N78" s="310">
        <f>SUM(N72:N77)</f>
        <v>20426.882082439999</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110403.5754332644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22080.715086652883</v>
      </c>
      <c r="M85" s="855"/>
      <c r="N85" s="57"/>
    </row>
    <row r="86" spans="1:14">
      <c r="B86" s="95" t="s">
        <v>1057</v>
      </c>
      <c r="C86" s="96"/>
      <c r="D86" s="96"/>
      <c r="E86" s="96"/>
      <c r="F86" s="96"/>
      <c r="G86" s="96"/>
      <c r="H86" s="96"/>
      <c r="I86" s="93"/>
      <c r="J86" s="94"/>
      <c r="K86" s="313">
        <v>0.05</v>
      </c>
      <c r="L86" s="854">
        <f>N80*K86</f>
        <v>5520.1787716632207</v>
      </c>
      <c r="M86" s="855"/>
      <c r="N86" s="57"/>
    </row>
    <row r="87" spans="1:14" ht="15" thickBot="1">
      <c r="B87" s="97" t="s">
        <v>1058</v>
      </c>
      <c r="C87" s="98"/>
      <c r="D87" s="98"/>
      <c r="E87" s="98"/>
      <c r="F87" s="98"/>
      <c r="G87" s="98"/>
      <c r="H87" s="98"/>
      <c r="I87" s="99"/>
      <c r="J87" s="100"/>
      <c r="K87" s="314">
        <v>0.05</v>
      </c>
      <c r="L87" s="856">
        <f>N80*K87</f>
        <v>5520.1787716632207</v>
      </c>
      <c r="M87" s="857"/>
      <c r="N87" s="57"/>
    </row>
    <row r="88" spans="1:14" ht="15" thickBot="1">
      <c r="B88" s="819" t="s">
        <v>1037</v>
      </c>
      <c r="C88" s="820"/>
      <c r="D88" s="820"/>
      <c r="E88" s="820"/>
      <c r="F88" s="820"/>
      <c r="G88" s="820"/>
      <c r="H88" s="820"/>
      <c r="I88" s="820"/>
      <c r="J88" s="820"/>
      <c r="K88" s="820"/>
      <c r="L88" s="820"/>
      <c r="M88" s="821"/>
      <c r="N88" s="58">
        <f>L85+L86+L87</f>
        <v>33121.072629979324</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143524.64806324372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2.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158054.23000000001</v>
      </c>
      <c r="L36" s="279"/>
      <c r="M36" s="345">
        <v>100</v>
      </c>
      <c r="N36" s="281">
        <f>K36/M36</f>
        <v>1580.5423000000001</v>
      </c>
    </row>
    <row r="37" spans="1:14">
      <c r="A37" s="119" t="s">
        <v>312</v>
      </c>
      <c r="B37" s="868" t="str">
        <f>VLOOKUP(A37,EQUIPOS!A7:D154,3,FALSE)</f>
        <v>Retroexcavadora sobre oruga, potencia 138 HP, balde de 1,5 m3.</v>
      </c>
      <c r="C37" s="869"/>
      <c r="D37" s="869"/>
      <c r="E37" s="869"/>
      <c r="F37" s="869"/>
      <c r="G37" s="869"/>
      <c r="H37" s="870"/>
      <c r="I37" s="430"/>
      <c r="J37" s="431"/>
      <c r="K37" s="278">
        <f>VLOOKUP(A37,EQUIPOS!A7:D164,4,FALSE)</f>
        <v>218466.06</v>
      </c>
      <c r="L37" s="344"/>
      <c r="M37" s="345">
        <v>35</v>
      </c>
      <c r="N37" s="281">
        <f>K37/M37</f>
        <v>6241.8874285714282</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7.2953150294428575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7829.7250436008708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5576.99</v>
      </c>
      <c r="N48" s="281">
        <f>K48*M48</f>
        <v>7250.0869999999995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9" t="s">
        <v>1037</v>
      </c>
      <c r="C55" s="820"/>
      <c r="D55" s="820"/>
      <c r="E55" s="820"/>
      <c r="F55" s="820"/>
      <c r="G55" s="820"/>
      <c r="H55" s="820"/>
      <c r="I55" s="820"/>
      <c r="J55" s="820"/>
      <c r="K55" s="820"/>
      <c r="L55" s="820"/>
      <c r="M55" s="821"/>
      <c r="N55" s="403">
        <f>SUM(N48:N54)</f>
        <v>7250.0869999999995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729.53150294428576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17410.982546545158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3482.1965093090316</v>
      </c>
      <c r="M84" s="855"/>
      <c r="N84" s="57"/>
    </row>
    <row r="85" spans="1:14">
      <c r="B85" s="95" t="s">
        <v>1057</v>
      </c>
      <c r="C85" s="96"/>
      <c r="D85" s="96"/>
      <c r="E85" s="96"/>
      <c r="F85" s="96"/>
      <c r="G85" s="96"/>
      <c r="H85" s="96"/>
      <c r="I85" s="93"/>
      <c r="J85" s="94"/>
      <c r="K85" s="313">
        <v>0.05</v>
      </c>
      <c r="L85" s="854">
        <f>N79*K85</f>
        <v>870.54912732725791</v>
      </c>
      <c r="M85" s="855"/>
      <c r="N85" s="57"/>
    </row>
    <row r="86" spans="1:14" ht="15" thickBot="1">
      <c r="B86" s="97" t="s">
        <v>1058</v>
      </c>
      <c r="C86" s="98"/>
      <c r="D86" s="98"/>
      <c r="E86" s="98"/>
      <c r="F86" s="98"/>
      <c r="G86" s="98"/>
      <c r="H86" s="98"/>
      <c r="I86" s="99"/>
      <c r="J86" s="100"/>
      <c r="K86" s="314">
        <v>0.05</v>
      </c>
      <c r="L86" s="856">
        <f>N79*K86</f>
        <v>870.54912732725791</v>
      </c>
      <c r="M86" s="857"/>
      <c r="N86" s="57"/>
    </row>
    <row r="87" spans="1:14" ht="15" thickBot="1">
      <c r="B87" s="819" t="s">
        <v>1037</v>
      </c>
      <c r="C87" s="820"/>
      <c r="D87" s="820"/>
      <c r="E87" s="820"/>
      <c r="F87" s="820"/>
      <c r="G87" s="820"/>
      <c r="H87" s="820"/>
      <c r="I87" s="820"/>
      <c r="J87" s="820"/>
      <c r="K87" s="820"/>
      <c r="L87" s="820"/>
      <c r="M87" s="821"/>
      <c r="N87" s="58">
        <f>L84+L85+L86</f>
        <v>5223.2947639635477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22634.277310508704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75" customHeight="1" thickBot="1">
      <c r="B29" s="77" t="s">
        <v>1027</v>
      </c>
      <c r="C29" s="798" t="s">
        <v>1028</v>
      </c>
      <c r="D29" s="799"/>
      <c r="E29" s="799"/>
      <c r="F29" s="799"/>
      <c r="G29" s="799"/>
      <c r="H29" s="799"/>
      <c r="I29" s="799"/>
      <c r="J29" s="78"/>
      <c r="K29" s="351" t="s">
        <v>2321</v>
      </c>
      <c r="L29" s="795" t="s">
        <v>1029</v>
      </c>
      <c r="M29" s="796"/>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9" t="s">
        <v>1028</v>
      </c>
      <c r="C34" s="890"/>
      <c r="D34" s="890"/>
      <c r="E34" s="890"/>
      <c r="F34" s="890"/>
      <c r="G34" s="890"/>
      <c r="H34" s="891"/>
      <c r="I34" s="892" t="s">
        <v>1032</v>
      </c>
      <c r="J34" s="893"/>
      <c r="K34" s="75" t="s">
        <v>1033</v>
      </c>
      <c r="L34" s="894" t="s">
        <v>1034</v>
      </c>
      <c r="M34" s="891"/>
      <c r="N34" s="76" t="s">
        <v>1035</v>
      </c>
    </row>
    <row r="35" spans="1:14">
      <c r="A35" s="119" t="s">
        <v>263</v>
      </c>
      <c r="B35" s="868" t="str">
        <f>VLOOKUP(A35,EQUIPOS!A6:D154,3,FALSE)</f>
        <v xml:space="preserve">Motobomba 4 pulgadas
</v>
      </c>
      <c r="C35" s="869"/>
      <c r="D35" s="869"/>
      <c r="E35" s="869"/>
      <c r="F35" s="869"/>
      <c r="G35" s="869"/>
      <c r="H35" s="870"/>
      <c r="I35" s="276"/>
      <c r="J35" s="277"/>
      <c r="K35" s="278">
        <f>VLOOKUP(A35,EQUIPOS!A6:D163,4,FALSE)</f>
        <v>15597.87</v>
      </c>
      <c r="L35" s="279"/>
      <c r="M35" s="345">
        <v>21</v>
      </c>
      <c r="N35" s="281">
        <f>K35/M35</f>
        <v>742.75571428571436</v>
      </c>
    </row>
    <row r="36" spans="1:14">
      <c r="A36" s="119" t="s">
        <v>129</v>
      </c>
      <c r="B36" s="868" t="str">
        <f>VLOOKUP(A36,EQUIPOS!A7:D154,3,FALSE)</f>
        <v xml:space="preserve">Buldozer, Potencia al volante de 140 HP, motor de 2200 RPM, longitud de hoja 4,80m. </v>
      </c>
      <c r="C36" s="869"/>
      <c r="D36" s="869"/>
      <c r="E36" s="869"/>
      <c r="F36" s="869"/>
      <c r="G36" s="869"/>
      <c r="H36" s="870"/>
      <c r="I36" s="430"/>
      <c r="J36" s="431"/>
      <c r="K36" s="278">
        <f>VLOOKUP(A36,EQUIPOS!A7:D164,4,FALSE)</f>
        <v>158054.23000000001</v>
      </c>
      <c r="L36" s="344"/>
      <c r="M36" s="345">
        <v>100</v>
      </c>
      <c r="N36" s="281">
        <f>K36/M36</f>
        <v>1580.5423000000001</v>
      </c>
    </row>
    <row r="37" spans="1:14">
      <c r="A37" s="119" t="s">
        <v>312</v>
      </c>
      <c r="B37" s="868" t="str">
        <f>VLOOKUP(A37,EQUIPOS!A8:D154,3,FALSE)</f>
        <v>Retroexcavadora sobre oruga, potencia 138 HP, balde de 1,5 m3.</v>
      </c>
      <c r="C37" s="869"/>
      <c r="D37" s="869"/>
      <c r="E37" s="869"/>
      <c r="F37" s="869"/>
      <c r="G37" s="869"/>
      <c r="H37" s="870"/>
      <c r="I37" s="337"/>
      <c r="J37" s="339"/>
      <c r="K37" s="278">
        <f>VLOOKUP(A37,EQUIPOS!A8:D165,4,FALSE)</f>
        <v>218466.06</v>
      </c>
      <c r="L37" s="432"/>
      <c r="M37" s="433">
        <v>21</v>
      </c>
      <c r="N37" s="281">
        <f>K37/M37</f>
        <v>10403.145714285714</v>
      </c>
    </row>
    <row r="38" spans="1:14">
      <c r="B38" s="868"/>
      <c r="C38" s="869"/>
      <c r="D38" s="869"/>
      <c r="E38" s="869"/>
      <c r="F38" s="869"/>
      <c r="G38" s="869"/>
      <c r="H38" s="870"/>
      <c r="I38" s="42"/>
      <c r="J38" s="43"/>
      <c r="K38" s="278"/>
      <c r="L38" s="285"/>
      <c r="M38" s="345"/>
      <c r="N38" s="281"/>
    </row>
    <row r="39" spans="1:14">
      <c r="B39" s="329"/>
      <c r="C39" s="330"/>
      <c r="D39" s="330"/>
      <c r="E39" s="330"/>
      <c r="F39" s="332"/>
      <c r="G39" s="332"/>
      <c r="H39" s="131"/>
      <c r="I39" s="42"/>
      <c r="J39" s="43"/>
      <c r="K39" s="278"/>
      <c r="L39" s="285"/>
      <c r="M39" s="286"/>
      <c r="N39" s="282"/>
    </row>
    <row r="40" spans="1:14">
      <c r="B40" s="876" t="s">
        <v>1036</v>
      </c>
      <c r="C40" s="877"/>
      <c r="D40" s="877"/>
      <c r="E40" s="44"/>
      <c r="F40" s="45"/>
      <c r="G40" s="45"/>
      <c r="H40" s="46"/>
      <c r="I40" s="42"/>
      <c r="J40" s="43"/>
      <c r="K40" s="288"/>
      <c r="L40" s="285"/>
      <c r="M40" s="410">
        <v>0.01</v>
      </c>
      <c r="N40" s="353">
        <f>N76*M40</f>
        <v>12.158858382404762</v>
      </c>
    </row>
    <row r="41" spans="1:14" ht="15" thickBot="1">
      <c r="B41" s="868"/>
      <c r="C41" s="869"/>
      <c r="D41" s="869"/>
      <c r="E41" s="869"/>
      <c r="F41" s="869"/>
      <c r="G41" s="869"/>
      <c r="H41" s="870"/>
      <c r="I41" s="878"/>
      <c r="J41" s="879"/>
      <c r="K41" s="47"/>
      <c r="L41" s="880"/>
      <c r="M41" s="881"/>
      <c r="N41" s="111"/>
    </row>
    <row r="42" spans="1:14" ht="15" thickBot="1">
      <c r="B42" s="819" t="s">
        <v>1037</v>
      </c>
      <c r="C42" s="820"/>
      <c r="D42" s="820"/>
      <c r="E42" s="820"/>
      <c r="F42" s="820"/>
      <c r="G42" s="820"/>
      <c r="H42" s="820"/>
      <c r="I42" s="820"/>
      <c r="J42" s="820"/>
      <c r="K42" s="820"/>
      <c r="L42" s="820"/>
      <c r="M42" s="821"/>
      <c r="N42" s="403">
        <f>SUM(N35:N41)</f>
        <v>12738.602586953833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5576.99</v>
      </c>
      <c r="N47" s="281">
        <f>K47*M47</f>
        <v>7250.0869999999995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9" t="s">
        <v>1037</v>
      </c>
      <c r="C54" s="820"/>
      <c r="D54" s="820"/>
      <c r="E54" s="820"/>
      <c r="F54" s="820"/>
      <c r="G54" s="820"/>
      <c r="H54" s="820"/>
      <c r="I54" s="820"/>
      <c r="J54" s="820"/>
      <c r="K54" s="820"/>
      <c r="L54" s="820"/>
      <c r="M54" s="821"/>
      <c r="N54" s="403">
        <f>SUM(N47:N53)</f>
        <v>7250.0869999999995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6">
        <f>VLOOKUP(A59,TRANSPORTE!A5:D117,4,FALSE)</f>
        <v>1232.03</v>
      </c>
      <c r="M59" s="907"/>
      <c r="N59" s="296">
        <f>K59*L59</f>
        <v>1601.6390000000001</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1601.6390000000001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133"/>
    </row>
    <row r="76" spans="1:15" ht="15" thickBot="1">
      <c r="B76" s="908" t="s">
        <v>1037</v>
      </c>
      <c r="C76" s="862"/>
      <c r="D76" s="862"/>
      <c r="E76" s="862"/>
      <c r="F76" s="862"/>
      <c r="G76" s="862"/>
      <c r="H76" s="862"/>
      <c r="I76" s="862"/>
      <c r="J76" s="862"/>
      <c r="K76" s="862"/>
      <c r="L76" s="862"/>
      <c r="M76" s="863"/>
      <c r="N76" s="469">
        <f>SUM(N70:N75)</f>
        <v>1215.8858382404762</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N42+N54+N65+N76</f>
        <v>22806.21442519431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4561.2428850388624</v>
      </c>
      <c r="M83" s="855"/>
      <c r="N83" s="57"/>
    </row>
    <row r="84" spans="1:14">
      <c r="B84" s="95" t="s">
        <v>1057</v>
      </c>
      <c r="C84" s="96"/>
      <c r="D84" s="96"/>
      <c r="E84" s="96"/>
      <c r="F84" s="96"/>
      <c r="G84" s="96"/>
      <c r="H84" s="96"/>
      <c r="I84" s="93"/>
      <c r="J84" s="94"/>
      <c r="K84" s="313">
        <v>0.05</v>
      </c>
      <c r="L84" s="854">
        <f>N78*K84</f>
        <v>1140.3107212597156</v>
      </c>
      <c r="M84" s="855"/>
      <c r="N84" s="57"/>
    </row>
    <row r="85" spans="1:14" ht="15" thickBot="1">
      <c r="B85" s="97" t="s">
        <v>1058</v>
      </c>
      <c r="C85" s="98"/>
      <c r="D85" s="98"/>
      <c r="E85" s="98"/>
      <c r="F85" s="98"/>
      <c r="G85" s="98"/>
      <c r="H85" s="98"/>
      <c r="I85" s="99"/>
      <c r="J85" s="100"/>
      <c r="K85" s="314">
        <v>0.05</v>
      </c>
      <c r="L85" s="856">
        <f>N78*K85</f>
        <v>1140.3107212597156</v>
      </c>
      <c r="M85" s="857"/>
      <c r="N85" s="57"/>
    </row>
    <row r="86" spans="1:14" ht="15" thickBot="1">
      <c r="B86" s="819" t="s">
        <v>1037</v>
      </c>
      <c r="C86" s="820"/>
      <c r="D86" s="820"/>
      <c r="E86" s="820"/>
      <c r="F86" s="820"/>
      <c r="G86" s="820"/>
      <c r="H86" s="820"/>
      <c r="I86" s="820"/>
      <c r="J86" s="820"/>
      <c r="K86" s="820"/>
      <c r="L86" s="820"/>
      <c r="M86" s="821"/>
      <c r="N86" s="58">
        <f>L83+L84+L85</f>
        <v>6841.8643275582926</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29648.078752752604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345">
        <v>2.5</v>
      </c>
      <c r="N36" s="281">
        <f>K36/M36</f>
        <v>9784.3599999999988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10167.364039045749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21620.81</v>
      </c>
      <c r="N48" s="281">
        <f>K48*M48</f>
        <v>28107.053000000004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50</v>
      </c>
      <c r="N49" s="281">
        <f>K49*M49</f>
        <v>1500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29607.053000000004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49036.136819960753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9807.2273639921514</v>
      </c>
      <c r="M84" s="855"/>
      <c r="N84" s="57"/>
    </row>
    <row r="85" spans="1:14">
      <c r="B85" s="95" t="s">
        <v>1057</v>
      </c>
      <c r="C85" s="96"/>
      <c r="D85" s="96"/>
      <c r="E85" s="96"/>
      <c r="F85" s="96"/>
      <c r="G85" s="96"/>
      <c r="H85" s="96"/>
      <c r="I85" s="93"/>
      <c r="J85" s="94"/>
      <c r="K85" s="313">
        <v>0.05</v>
      </c>
      <c r="L85" s="854">
        <f>N79*K85</f>
        <v>2451.8068409980378</v>
      </c>
      <c r="M85" s="855"/>
      <c r="N85" s="57"/>
    </row>
    <row r="86" spans="1:14" ht="15" thickBot="1">
      <c r="B86" s="97" t="s">
        <v>1058</v>
      </c>
      <c r="C86" s="98"/>
      <c r="D86" s="98"/>
      <c r="E86" s="98"/>
      <c r="F86" s="98"/>
      <c r="G86" s="98"/>
      <c r="H86" s="98"/>
      <c r="I86" s="99"/>
      <c r="J86" s="100"/>
      <c r="K86" s="314">
        <v>0.05</v>
      </c>
      <c r="L86" s="856">
        <f>N79*K86</f>
        <v>2451.8068409980378</v>
      </c>
      <c r="M86" s="857"/>
      <c r="N86" s="57"/>
    </row>
    <row r="87" spans="1:14" ht="15" thickBot="1">
      <c r="B87" s="819" t="s">
        <v>1037</v>
      </c>
      <c r="C87" s="820"/>
      <c r="D87" s="820"/>
      <c r="E87" s="820"/>
      <c r="F87" s="820"/>
      <c r="G87" s="820"/>
      <c r="H87" s="820"/>
      <c r="I87" s="820"/>
      <c r="J87" s="820"/>
      <c r="K87" s="820"/>
      <c r="L87" s="820"/>
      <c r="M87" s="821"/>
      <c r="N87" s="58">
        <f>L84+L85+L86</f>
        <v>14710.841045988225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63746.977865948982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345">
        <v>2.5</v>
      </c>
      <c r="N36" s="281">
        <f>K36/M36</f>
        <v>9784.3599999999988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10167.364039045749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21357.8</v>
      </c>
      <c r="N48" s="281">
        <f>K48*M48</f>
        <v>27765.14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50</v>
      </c>
      <c r="N49" s="281">
        <f>K49*M49</f>
        <v>1500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29265.14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51"/>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48694.223819960753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9738.8447639921505</v>
      </c>
      <c r="M84" s="855"/>
      <c r="N84" s="57"/>
    </row>
    <row r="85" spans="1:14">
      <c r="B85" s="95" t="s">
        <v>1057</v>
      </c>
      <c r="C85" s="96"/>
      <c r="D85" s="96"/>
      <c r="E85" s="96"/>
      <c r="F85" s="96"/>
      <c r="G85" s="96"/>
      <c r="H85" s="96"/>
      <c r="I85" s="93"/>
      <c r="J85" s="94"/>
      <c r="K85" s="313">
        <v>0.05</v>
      </c>
      <c r="L85" s="854">
        <f>N79*K85</f>
        <v>2434.7111909980376</v>
      </c>
      <c r="M85" s="855"/>
      <c r="N85" s="57"/>
    </row>
    <row r="86" spans="1:14" ht="15" thickBot="1">
      <c r="B86" s="97" t="s">
        <v>1058</v>
      </c>
      <c r="C86" s="98"/>
      <c r="D86" s="98"/>
      <c r="E86" s="98"/>
      <c r="F86" s="98"/>
      <c r="G86" s="98"/>
      <c r="H86" s="98"/>
      <c r="I86" s="99"/>
      <c r="J86" s="100"/>
      <c r="K86" s="314">
        <v>0.05</v>
      </c>
      <c r="L86" s="856">
        <f>N79*K86</f>
        <v>2434.7111909980376</v>
      </c>
      <c r="M86" s="857"/>
      <c r="N86" s="57"/>
    </row>
    <row r="87" spans="1:14" ht="15" thickBot="1">
      <c r="B87" s="819" t="s">
        <v>1037</v>
      </c>
      <c r="C87" s="820"/>
      <c r="D87" s="820"/>
      <c r="E87" s="820"/>
      <c r="F87" s="820"/>
      <c r="G87" s="820"/>
      <c r="H87" s="820"/>
      <c r="I87" s="820"/>
      <c r="J87" s="820"/>
      <c r="K87" s="820"/>
      <c r="L87" s="820"/>
      <c r="M87" s="821"/>
      <c r="N87" s="58">
        <f>L84+L85+L86</f>
        <v>14608.267145988226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63302.490965948979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345">
        <v>2.5</v>
      </c>
      <c r="N36" s="281">
        <f>K36/M36</f>
        <v>9784.3599999999988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10167.364039045749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42779.92</v>
      </c>
      <c r="N48" s="281">
        <f>K48*M48</f>
        <v>55613.896000000001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50</v>
      </c>
      <c r="N49" s="281">
        <f>K49*M49</f>
        <v>1500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57113.896000000001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76542.979819960747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15308.595963992149</v>
      </c>
      <c r="M84" s="855"/>
      <c r="N84" s="57"/>
    </row>
    <row r="85" spans="1:14">
      <c r="B85" s="95" t="s">
        <v>1057</v>
      </c>
      <c r="C85" s="96"/>
      <c r="D85" s="96"/>
      <c r="E85" s="96"/>
      <c r="F85" s="96"/>
      <c r="G85" s="96"/>
      <c r="H85" s="96"/>
      <c r="I85" s="93"/>
      <c r="J85" s="94"/>
      <c r="K85" s="313">
        <v>0.05</v>
      </c>
      <c r="L85" s="854">
        <f>N79*K85</f>
        <v>3827.1489909980373</v>
      </c>
      <c r="M85" s="855"/>
      <c r="N85" s="57"/>
    </row>
    <row r="86" spans="1:14" ht="15" thickBot="1">
      <c r="B86" s="97" t="s">
        <v>1058</v>
      </c>
      <c r="C86" s="98"/>
      <c r="D86" s="98"/>
      <c r="E86" s="98"/>
      <c r="F86" s="98"/>
      <c r="G86" s="98"/>
      <c r="H86" s="98"/>
      <c r="I86" s="99"/>
      <c r="J86" s="100"/>
      <c r="K86" s="314">
        <v>0.05</v>
      </c>
      <c r="L86" s="856">
        <f>N79*K86</f>
        <v>3827.1489909980373</v>
      </c>
      <c r="M86" s="857"/>
      <c r="N86" s="57"/>
    </row>
    <row r="87" spans="1:14" ht="15" thickBot="1">
      <c r="B87" s="819" t="s">
        <v>1037</v>
      </c>
      <c r="C87" s="820"/>
      <c r="D87" s="820"/>
      <c r="E87" s="820"/>
      <c r="F87" s="820"/>
      <c r="G87" s="820"/>
      <c r="H87" s="820"/>
      <c r="I87" s="820"/>
      <c r="J87" s="820"/>
      <c r="K87" s="820"/>
      <c r="L87" s="820"/>
      <c r="M87" s="821"/>
      <c r="N87" s="58">
        <f>L84+L85+L86</f>
        <v>22962.893945988224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99505.873765948971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24460.899999999998</v>
      </c>
      <c r="L36" s="279"/>
      <c r="M36" s="345">
        <v>2.5</v>
      </c>
      <c r="N36" s="281">
        <f>K36/M36</f>
        <v>9784.3599999999988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10167.364039045749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47370.85</v>
      </c>
      <c r="N48" s="281">
        <f>K48*M48</f>
        <v>61582.105000000003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50</v>
      </c>
      <c r="N49" s="281">
        <f>K49*M49</f>
        <v>1500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63082.105000000003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82511.188819960749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16502.237763992151</v>
      </c>
      <c r="M84" s="855"/>
      <c r="N84" s="57"/>
    </row>
    <row r="85" spans="1:14">
      <c r="B85" s="95" t="s">
        <v>1057</v>
      </c>
      <c r="C85" s="96"/>
      <c r="D85" s="96"/>
      <c r="E85" s="96"/>
      <c r="F85" s="96"/>
      <c r="G85" s="96"/>
      <c r="H85" s="96"/>
      <c r="I85" s="93"/>
      <c r="J85" s="94"/>
      <c r="K85" s="313">
        <v>0.05</v>
      </c>
      <c r="L85" s="854">
        <f>N79*K85</f>
        <v>4125.5594409980376</v>
      </c>
      <c r="M85" s="855"/>
      <c r="N85" s="57"/>
    </row>
    <row r="86" spans="1:14" ht="15" thickBot="1">
      <c r="B86" s="97" t="s">
        <v>1058</v>
      </c>
      <c r="C86" s="98"/>
      <c r="D86" s="98"/>
      <c r="E86" s="98"/>
      <c r="F86" s="98"/>
      <c r="G86" s="98"/>
      <c r="H86" s="98"/>
      <c r="I86" s="99"/>
      <c r="J86" s="100"/>
      <c r="K86" s="314">
        <v>0.05</v>
      </c>
      <c r="L86" s="856">
        <f>N79*K86</f>
        <v>4125.5594409980376</v>
      </c>
      <c r="M86" s="857"/>
      <c r="N86" s="57"/>
    </row>
    <row r="87" spans="1:14" ht="15" thickBot="1">
      <c r="B87" s="819" t="s">
        <v>1037</v>
      </c>
      <c r="C87" s="820"/>
      <c r="D87" s="820"/>
      <c r="E87" s="820"/>
      <c r="F87" s="820"/>
      <c r="G87" s="820"/>
      <c r="H87" s="820"/>
      <c r="I87" s="820"/>
      <c r="J87" s="820"/>
      <c r="K87" s="820"/>
      <c r="L87" s="820"/>
      <c r="M87" s="821"/>
      <c r="N87" s="58">
        <f>L84+L85+L86</f>
        <v>24753.356645988224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107264.54546594898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6"/>
      <c r="J36" s="277"/>
      <c r="K36" s="278"/>
      <c r="L36" s="279"/>
      <c r="M36" s="345"/>
      <c r="N36" s="281"/>
      <c r="P36" s="112"/>
    </row>
    <row r="37" spans="1:16">
      <c r="A37" s="119"/>
      <c r="B37" s="868"/>
      <c r="C37" s="869"/>
      <c r="D37" s="869"/>
      <c r="E37" s="869"/>
      <c r="F37" s="869"/>
      <c r="G37" s="869"/>
      <c r="H37" s="870"/>
      <c r="I37" s="430"/>
      <c r="J37" s="431"/>
      <c r="K37" s="278"/>
      <c r="L37" s="344"/>
      <c r="M37" s="345"/>
      <c r="N37" s="281"/>
      <c r="P37" s="109"/>
    </row>
    <row r="38" spans="1:16">
      <c r="A38" s="119"/>
      <c r="B38" s="868"/>
      <c r="C38" s="869"/>
      <c r="D38" s="869"/>
      <c r="E38" s="869"/>
      <c r="F38" s="869"/>
      <c r="G38" s="869"/>
      <c r="H38" s="870"/>
      <c r="I38" s="337"/>
      <c r="J38" s="339"/>
      <c r="K38" s="278"/>
      <c r="L38" s="432"/>
      <c r="M38" s="433"/>
      <c r="N38" s="281"/>
      <c r="P38" s="112"/>
    </row>
    <row r="39" spans="1:16">
      <c r="B39" s="868"/>
      <c r="C39" s="869"/>
      <c r="D39" s="869"/>
      <c r="E39" s="869"/>
      <c r="F39" s="869"/>
      <c r="G39" s="869"/>
      <c r="H39" s="87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6" t="s">
        <v>1036</v>
      </c>
      <c r="C41" s="877"/>
      <c r="D41" s="877"/>
      <c r="E41" s="44"/>
      <c r="F41" s="45"/>
      <c r="G41" s="45"/>
      <c r="H41" s="46"/>
      <c r="I41" s="42"/>
      <c r="J41" s="43"/>
      <c r="K41" s="288"/>
      <c r="L41" s="285"/>
      <c r="M41" s="410">
        <v>0.05</v>
      </c>
      <c r="N41" s="353">
        <f>N77*M41</f>
        <v>383.00403904575001</v>
      </c>
      <c r="P41" s="112"/>
    </row>
    <row r="42" spans="1:16" ht="15" thickBot="1">
      <c r="B42" s="868"/>
      <c r="C42" s="869"/>
      <c r="D42" s="869"/>
      <c r="E42" s="869"/>
      <c r="F42" s="869"/>
      <c r="G42" s="869"/>
      <c r="H42" s="870"/>
      <c r="I42" s="878"/>
      <c r="J42" s="879"/>
      <c r="K42" s="47"/>
      <c r="L42" s="880"/>
      <c r="M42" s="881"/>
      <c r="N42" s="111"/>
    </row>
    <row r="43" spans="1:16" ht="15" thickBot="1">
      <c r="B43" s="819" t="s">
        <v>1037</v>
      </c>
      <c r="C43" s="820"/>
      <c r="D43" s="820"/>
      <c r="E43" s="820"/>
      <c r="F43" s="820"/>
      <c r="G43" s="820"/>
      <c r="H43" s="820"/>
      <c r="I43" s="820"/>
      <c r="J43" s="820"/>
      <c r="K43" s="820"/>
      <c r="L43" s="820"/>
      <c r="M43" s="821"/>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4" t="s">
        <v>1029</v>
      </c>
      <c r="K47" s="91" t="s">
        <v>1030</v>
      </c>
      <c r="L47" s="900" t="s">
        <v>1039</v>
      </c>
      <c r="M47" s="899"/>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54457.61</v>
      </c>
      <c r="N48" s="281">
        <f>K48*M48</f>
        <v>70794.892999999996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70794.892999999996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80439.616819960735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16087.923363992148</v>
      </c>
      <c r="M84" s="855"/>
      <c r="N84" s="57"/>
    </row>
    <row r="85" spans="1:14">
      <c r="B85" s="95" t="s">
        <v>1057</v>
      </c>
      <c r="C85" s="96"/>
      <c r="D85" s="96"/>
      <c r="E85" s="96"/>
      <c r="F85" s="96"/>
      <c r="G85" s="96"/>
      <c r="H85" s="96"/>
      <c r="I85" s="93"/>
      <c r="J85" s="94"/>
      <c r="K85" s="313">
        <v>0.05</v>
      </c>
      <c r="L85" s="854">
        <f>N79*K85</f>
        <v>4021.9808409980369</v>
      </c>
      <c r="M85" s="855"/>
      <c r="N85" s="57"/>
    </row>
    <row r="86" spans="1:14" ht="15" thickBot="1">
      <c r="B86" s="97" t="s">
        <v>1058</v>
      </c>
      <c r="C86" s="98"/>
      <c r="D86" s="98"/>
      <c r="E86" s="98"/>
      <c r="F86" s="98"/>
      <c r="G86" s="98"/>
      <c r="H86" s="98"/>
      <c r="I86" s="99"/>
      <c r="J86" s="100"/>
      <c r="K86" s="314">
        <v>0.05</v>
      </c>
      <c r="L86" s="856">
        <f>N79*K86</f>
        <v>4021.9808409980369</v>
      </c>
      <c r="M86" s="857"/>
      <c r="N86" s="57"/>
    </row>
    <row r="87" spans="1:14" ht="15" thickBot="1">
      <c r="B87" s="819" t="s">
        <v>1037</v>
      </c>
      <c r="C87" s="820"/>
      <c r="D87" s="820"/>
      <c r="E87" s="820"/>
      <c r="F87" s="820"/>
      <c r="G87" s="820"/>
      <c r="H87" s="820"/>
      <c r="I87" s="820"/>
      <c r="J87" s="820"/>
      <c r="K87" s="820"/>
      <c r="L87" s="820"/>
      <c r="M87" s="821"/>
      <c r="N87" s="58">
        <f>L84+L85+L86</f>
        <v>24131.88504598822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104571.50186594896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6"/>
      <c r="J36" s="277"/>
      <c r="K36" s="278"/>
      <c r="L36" s="279"/>
      <c r="M36" s="345"/>
      <c r="N36" s="281"/>
      <c r="P36" s="112"/>
    </row>
    <row r="37" spans="1:16">
      <c r="A37" s="119"/>
      <c r="B37" s="868"/>
      <c r="C37" s="869"/>
      <c r="D37" s="869"/>
      <c r="E37" s="869"/>
      <c r="F37" s="869"/>
      <c r="G37" s="869"/>
      <c r="H37" s="870"/>
      <c r="I37" s="430"/>
      <c r="J37" s="431"/>
      <c r="K37" s="278"/>
      <c r="L37" s="344"/>
      <c r="M37" s="345"/>
      <c r="N37" s="281"/>
      <c r="P37" s="109"/>
    </row>
    <row r="38" spans="1:16">
      <c r="A38" s="119"/>
      <c r="B38" s="868"/>
      <c r="C38" s="869"/>
      <c r="D38" s="869"/>
      <c r="E38" s="869"/>
      <c r="F38" s="869"/>
      <c r="G38" s="869"/>
      <c r="H38" s="870"/>
      <c r="I38" s="337"/>
      <c r="J38" s="339"/>
      <c r="K38" s="278"/>
      <c r="L38" s="432"/>
      <c r="M38" s="433"/>
      <c r="N38" s="281"/>
      <c r="P38" s="112"/>
    </row>
    <row r="39" spans="1:16">
      <c r="B39" s="868"/>
      <c r="C39" s="869"/>
      <c r="D39" s="869"/>
      <c r="E39" s="869"/>
      <c r="F39" s="869"/>
      <c r="G39" s="869"/>
      <c r="H39" s="87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6" t="s">
        <v>1036</v>
      </c>
      <c r="C41" s="877"/>
      <c r="D41" s="877"/>
      <c r="E41" s="44"/>
      <c r="F41" s="45"/>
      <c r="G41" s="45"/>
      <c r="H41" s="46"/>
      <c r="I41" s="42"/>
      <c r="J41" s="43"/>
      <c r="K41" s="288"/>
      <c r="L41" s="285"/>
      <c r="M41" s="410">
        <v>0.05</v>
      </c>
      <c r="N41" s="353">
        <f>N77*M41</f>
        <v>383.00403904575001</v>
      </c>
      <c r="P41" s="112"/>
    </row>
    <row r="42" spans="1:16" ht="15" thickBot="1">
      <c r="B42" s="868"/>
      <c r="C42" s="869"/>
      <c r="D42" s="869"/>
      <c r="E42" s="869"/>
      <c r="F42" s="869"/>
      <c r="G42" s="869"/>
      <c r="H42" s="870"/>
      <c r="I42" s="878"/>
      <c r="J42" s="879"/>
      <c r="K42" s="47"/>
      <c r="L42" s="880"/>
      <c r="M42" s="881"/>
      <c r="N42" s="111"/>
    </row>
    <row r="43" spans="1:16" ht="15" thickBot="1">
      <c r="B43" s="819" t="s">
        <v>1037</v>
      </c>
      <c r="C43" s="820"/>
      <c r="D43" s="820"/>
      <c r="E43" s="820"/>
      <c r="F43" s="820"/>
      <c r="G43" s="820"/>
      <c r="H43" s="820"/>
      <c r="I43" s="820"/>
      <c r="J43" s="820"/>
      <c r="K43" s="820"/>
      <c r="L43" s="820"/>
      <c r="M43" s="821"/>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4" t="s">
        <v>1029</v>
      </c>
      <c r="K47" s="91" t="s">
        <v>1030</v>
      </c>
      <c r="L47" s="900" t="s">
        <v>1039</v>
      </c>
      <c r="M47" s="899"/>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76303.55</v>
      </c>
      <c r="N48" s="281">
        <f>K48*M48</f>
        <v>99194.615000000005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99194.615000000005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108839.33881996074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21767.867763992152</v>
      </c>
      <c r="M84" s="855"/>
      <c r="N84" s="57"/>
    </row>
    <row r="85" spans="1:14">
      <c r="B85" s="95" t="s">
        <v>1057</v>
      </c>
      <c r="C85" s="96"/>
      <c r="D85" s="96"/>
      <c r="E85" s="96"/>
      <c r="F85" s="96"/>
      <c r="G85" s="96"/>
      <c r="H85" s="96"/>
      <c r="I85" s="93"/>
      <c r="J85" s="94"/>
      <c r="K85" s="313">
        <v>0.05</v>
      </c>
      <c r="L85" s="854">
        <f>N79*K85</f>
        <v>5441.9669409980379</v>
      </c>
      <c r="M85" s="855"/>
      <c r="N85" s="57"/>
    </row>
    <row r="86" spans="1:14" ht="15" thickBot="1">
      <c r="B86" s="97" t="s">
        <v>1058</v>
      </c>
      <c r="C86" s="98"/>
      <c r="D86" s="98"/>
      <c r="E86" s="98"/>
      <c r="F86" s="98"/>
      <c r="G86" s="98"/>
      <c r="H86" s="98"/>
      <c r="I86" s="99"/>
      <c r="J86" s="100"/>
      <c r="K86" s="314">
        <v>0.05</v>
      </c>
      <c r="L86" s="856">
        <f>N79*K86</f>
        <v>5441.9669409980379</v>
      </c>
      <c r="M86" s="857"/>
      <c r="N86" s="57"/>
    </row>
    <row r="87" spans="1:14" ht="15" thickBot="1">
      <c r="B87" s="819" t="s">
        <v>1037</v>
      </c>
      <c r="C87" s="820"/>
      <c r="D87" s="820"/>
      <c r="E87" s="820"/>
      <c r="F87" s="820"/>
      <c r="G87" s="820"/>
      <c r="H87" s="820"/>
      <c r="I87" s="820"/>
      <c r="J87" s="820"/>
      <c r="K87" s="820"/>
      <c r="L87" s="820"/>
      <c r="M87" s="821"/>
      <c r="N87" s="58">
        <f>L84+L85+L86</f>
        <v>32651.801645988227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141491.14046594896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6"/>
      <c r="J36" s="277"/>
      <c r="K36" s="278"/>
      <c r="L36" s="279"/>
      <c r="M36" s="345"/>
      <c r="N36" s="281"/>
      <c r="P36" s="112"/>
    </row>
    <row r="37" spans="1:16">
      <c r="A37" s="119"/>
      <c r="B37" s="868"/>
      <c r="C37" s="869"/>
      <c r="D37" s="869"/>
      <c r="E37" s="869"/>
      <c r="F37" s="869"/>
      <c r="G37" s="869"/>
      <c r="H37" s="870"/>
      <c r="I37" s="430"/>
      <c r="J37" s="431"/>
      <c r="K37" s="278"/>
      <c r="L37" s="344"/>
      <c r="M37" s="345"/>
      <c r="N37" s="281"/>
      <c r="P37" s="109"/>
    </row>
    <row r="38" spans="1:16">
      <c r="A38" s="119"/>
      <c r="B38" s="868"/>
      <c r="C38" s="869"/>
      <c r="D38" s="869"/>
      <c r="E38" s="869"/>
      <c r="F38" s="869"/>
      <c r="G38" s="869"/>
      <c r="H38" s="870"/>
      <c r="I38" s="337"/>
      <c r="J38" s="339"/>
      <c r="K38" s="278"/>
      <c r="L38" s="432"/>
      <c r="M38" s="433"/>
      <c r="N38" s="281"/>
      <c r="P38" s="112"/>
    </row>
    <row r="39" spans="1:16">
      <c r="B39" s="868"/>
      <c r="C39" s="869"/>
      <c r="D39" s="869"/>
      <c r="E39" s="869"/>
      <c r="F39" s="869"/>
      <c r="G39" s="869"/>
      <c r="H39" s="87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6" t="s">
        <v>1036</v>
      </c>
      <c r="C41" s="877"/>
      <c r="D41" s="877"/>
      <c r="E41" s="44"/>
      <c r="F41" s="45"/>
      <c r="G41" s="45"/>
      <c r="H41" s="46"/>
      <c r="I41" s="42"/>
      <c r="J41" s="43"/>
      <c r="K41" s="288"/>
      <c r="L41" s="285"/>
      <c r="M41" s="410">
        <v>0.05</v>
      </c>
      <c r="N41" s="353">
        <f>N77*M41</f>
        <v>255.33602603049999</v>
      </c>
      <c r="P41" s="112"/>
    </row>
    <row r="42" spans="1:16" ht="15" thickBot="1">
      <c r="B42" s="868"/>
      <c r="C42" s="869"/>
      <c r="D42" s="869"/>
      <c r="E42" s="869"/>
      <c r="F42" s="869"/>
      <c r="G42" s="869"/>
      <c r="H42" s="870"/>
      <c r="I42" s="878"/>
      <c r="J42" s="879"/>
      <c r="K42" s="47"/>
      <c r="L42" s="880"/>
      <c r="M42" s="881"/>
      <c r="N42" s="111"/>
    </row>
    <row r="43" spans="1:16" ht="15" thickBot="1">
      <c r="B43" s="819" t="s">
        <v>1037</v>
      </c>
      <c r="C43" s="820"/>
      <c r="D43" s="820"/>
      <c r="E43" s="820"/>
      <c r="F43" s="820"/>
      <c r="G43" s="820"/>
      <c r="H43" s="820"/>
      <c r="I43" s="820"/>
      <c r="J43" s="820"/>
      <c r="K43" s="820"/>
      <c r="L43" s="820"/>
      <c r="M43" s="821"/>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4" t="s">
        <v>1029</v>
      </c>
      <c r="K47" s="91" t="s">
        <v>1030</v>
      </c>
      <c r="L47" s="900" t="s">
        <v>1039</v>
      </c>
      <c r="M47" s="899"/>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51763.950000000004</v>
      </c>
      <c r="N48" s="281">
        <f>K48*M48</f>
        <v>67293.135000000009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67293.135000000009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1232.03</v>
      </c>
      <c r="M60" s="907"/>
      <c r="N60" s="296">
        <f>K60*L60</f>
        <v>1601.6390000000001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1601.6390000000001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5106.7205206099998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74256.830546640515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14851.366109328104</v>
      </c>
      <c r="M84" s="855"/>
      <c r="N84" s="57"/>
    </row>
    <row r="85" spans="1:14">
      <c r="B85" s="95" t="s">
        <v>1057</v>
      </c>
      <c r="C85" s="96"/>
      <c r="D85" s="96"/>
      <c r="E85" s="96"/>
      <c r="F85" s="96"/>
      <c r="G85" s="96"/>
      <c r="H85" s="96"/>
      <c r="I85" s="93"/>
      <c r="J85" s="94"/>
      <c r="K85" s="313">
        <v>0.05</v>
      </c>
      <c r="L85" s="854">
        <f>N79*K85</f>
        <v>3712.8415273320261</v>
      </c>
      <c r="M85" s="855"/>
      <c r="N85" s="57"/>
    </row>
    <row r="86" spans="1:14" ht="15" thickBot="1">
      <c r="B86" s="97" t="s">
        <v>1058</v>
      </c>
      <c r="C86" s="98"/>
      <c r="D86" s="98"/>
      <c r="E86" s="98"/>
      <c r="F86" s="98"/>
      <c r="G86" s="98"/>
      <c r="H86" s="98"/>
      <c r="I86" s="99"/>
      <c r="J86" s="100"/>
      <c r="K86" s="314">
        <v>0.05</v>
      </c>
      <c r="L86" s="856">
        <f>N79*K86</f>
        <v>3712.8415273320261</v>
      </c>
      <c r="M86" s="857"/>
      <c r="N86" s="57"/>
    </row>
    <row r="87" spans="1:14" ht="15" thickBot="1">
      <c r="B87" s="819" t="s">
        <v>1037</v>
      </c>
      <c r="C87" s="820"/>
      <c r="D87" s="820"/>
      <c r="E87" s="820"/>
      <c r="F87" s="820"/>
      <c r="G87" s="820"/>
      <c r="H87" s="820"/>
      <c r="I87" s="820"/>
      <c r="J87" s="820"/>
      <c r="K87" s="820"/>
      <c r="L87" s="820"/>
      <c r="M87" s="821"/>
      <c r="N87" s="58">
        <f>L84+L85+L86</f>
        <v>22277.04916399216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96533.879710632667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228</v>
      </c>
      <c r="B36" s="868" t="str">
        <f>VLOOKUP(A36,EQUIPOS!A6:D154,3,FALSE)</f>
        <v xml:space="preserve">Formaleta metálica (concreto hidráulico)
</v>
      </c>
      <c r="C36" s="869"/>
      <c r="D36" s="869"/>
      <c r="E36" s="869"/>
      <c r="F36" s="869"/>
      <c r="G36" s="869"/>
      <c r="H36" s="870"/>
      <c r="I36" s="276"/>
      <c r="J36" s="277"/>
      <c r="K36" s="278">
        <f>VLOOKUP(A36,EQUIPOS!A6:D163,4,FALSE)</f>
        <v>3672.3700000000003</v>
      </c>
      <c r="L36" s="279"/>
      <c r="M36" s="280">
        <v>2</v>
      </c>
      <c r="N36" s="281">
        <f>K36/M36</f>
        <v>1836.1850000000002</v>
      </c>
    </row>
    <row r="37" spans="1:14">
      <c r="A37" s="119" t="s">
        <v>282</v>
      </c>
      <c r="B37" s="868" t="str">
        <f>VLOOKUP(A37,EQUIPOS!A7:D154,3,FALSE)</f>
        <v>Piloteadora potencia 250KW, RPM 1800, fuerza elevadora 200KN</v>
      </c>
      <c r="C37" s="869"/>
      <c r="D37" s="869"/>
      <c r="E37" s="869"/>
      <c r="F37" s="869"/>
      <c r="G37" s="869"/>
      <c r="H37" s="870"/>
      <c r="I37" s="430"/>
      <c r="J37" s="431"/>
      <c r="K37" s="278">
        <f>VLOOKUP(A37,EQUIPOS!A7:D164,4,FALSE)</f>
        <v>443657.96</v>
      </c>
      <c r="L37" s="344"/>
      <c r="M37" s="345">
        <v>4</v>
      </c>
      <c r="N37" s="281">
        <f>K37/M37</f>
        <v>110914.49</v>
      </c>
    </row>
    <row r="38" spans="1:14">
      <c r="A38" s="119" t="s">
        <v>363</v>
      </c>
      <c r="B38" s="868" t="str">
        <f>VLOOKUP(A38,EQUIPOS!A8:D154,3,FALSE)</f>
        <v>Vibrador de concreto, Motor de 3 hp a 18.000 rpm Mangueras de 4 mt</v>
      </c>
      <c r="C38" s="869"/>
      <c r="D38" s="869"/>
      <c r="E38" s="869"/>
      <c r="F38" s="869"/>
      <c r="G38" s="869"/>
      <c r="H38" s="870"/>
      <c r="I38" s="337"/>
      <c r="J38" s="339"/>
      <c r="K38" s="278">
        <f>VLOOKUP(A38,EQUIPOS!A8:D165,4,FALSE)</f>
        <v>10399.130000000001</v>
      </c>
      <c r="L38" s="432"/>
      <c r="M38" s="433">
        <v>2</v>
      </c>
      <c r="N38" s="281">
        <f>K38/M38</f>
        <v>5199.5650000000005</v>
      </c>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0.1</v>
      </c>
      <c r="N40" s="353">
        <f>N76*M40</f>
        <v>1174.5457360179728</v>
      </c>
    </row>
    <row r="41" spans="1:14" ht="15" thickBot="1">
      <c r="B41" s="868"/>
      <c r="C41" s="869"/>
      <c r="D41" s="869"/>
      <c r="E41" s="869"/>
      <c r="F41" s="869"/>
      <c r="G41" s="869"/>
      <c r="H41" s="870"/>
      <c r="I41" s="878"/>
      <c r="J41" s="879"/>
      <c r="K41" s="47"/>
      <c r="L41" s="880"/>
      <c r="M41" s="881"/>
      <c r="N41" s="111"/>
    </row>
    <row r="42" spans="1:14" ht="15" thickBot="1">
      <c r="B42" s="819" t="s">
        <v>1037</v>
      </c>
      <c r="C42" s="820"/>
      <c r="D42" s="820"/>
      <c r="E42" s="820"/>
      <c r="F42" s="820"/>
      <c r="G42" s="820"/>
      <c r="H42" s="820"/>
      <c r="I42" s="820"/>
      <c r="J42" s="820"/>
      <c r="K42" s="820"/>
      <c r="L42" s="820"/>
      <c r="M42" s="821"/>
      <c r="N42" s="403">
        <f>SUM(N36:N41)</f>
        <v>119124.78573601798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3902.55</v>
      </c>
      <c r="N47" s="281">
        <f>K47*M47</f>
        <v>46343.640710808686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5521.82</v>
      </c>
      <c r="N48" s="281">
        <f>K48*M48</f>
        <v>2760.91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4130.9400000000005</v>
      </c>
      <c r="N49" s="281">
        <f>K49*M49</f>
        <v>2065.4700000000003</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458086.73</v>
      </c>
      <c r="N50" s="281">
        <f>K50*M50</f>
        <v>60443.120038348789</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9" t="s">
        <v>1037</v>
      </c>
      <c r="C54" s="820"/>
      <c r="D54" s="820"/>
      <c r="E54" s="820"/>
      <c r="F54" s="820"/>
      <c r="G54" s="820"/>
      <c r="H54" s="820"/>
      <c r="I54" s="820"/>
      <c r="J54" s="820"/>
      <c r="K54" s="820"/>
      <c r="L54" s="820"/>
      <c r="M54" s="821"/>
      <c r="N54" s="403">
        <f>SUM(N47:N53)</f>
        <v>111613.14074915748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6">
        <f>VLOOKUP(A59,TRANSPORTE!A5:D117,4,FALSE)</f>
        <v>143.98999999999998</v>
      </c>
      <c r="M59" s="907"/>
      <c r="N59" s="296">
        <f>K59*L59</f>
        <v>7.1994999999999996</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7.1994999999999996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11745.457360179727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N42+N54+N65+N76</f>
        <v>242490.58334535515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48498.116669071031</v>
      </c>
      <c r="M83" s="855"/>
      <c r="N83" s="57"/>
    </row>
    <row r="84" spans="1:14">
      <c r="B84" s="95" t="s">
        <v>1057</v>
      </c>
      <c r="C84" s="96"/>
      <c r="D84" s="96"/>
      <c r="E84" s="96"/>
      <c r="F84" s="96"/>
      <c r="G84" s="96"/>
      <c r="H84" s="96"/>
      <c r="I84" s="93"/>
      <c r="J84" s="94"/>
      <c r="K84" s="313">
        <v>0.05</v>
      </c>
      <c r="L84" s="854">
        <f>N78*K84</f>
        <v>12124.529167267758</v>
      </c>
      <c r="M84" s="855"/>
      <c r="N84" s="57"/>
    </row>
    <row r="85" spans="1:14" ht="15" thickBot="1">
      <c r="B85" s="97" t="s">
        <v>1058</v>
      </c>
      <c r="C85" s="98"/>
      <c r="D85" s="98"/>
      <c r="E85" s="98"/>
      <c r="F85" s="98"/>
      <c r="G85" s="98"/>
      <c r="H85" s="98"/>
      <c r="I85" s="99"/>
      <c r="J85" s="100"/>
      <c r="K85" s="314">
        <v>0.05</v>
      </c>
      <c r="L85" s="856">
        <f>N78*K85</f>
        <v>12124.529167267758</v>
      </c>
      <c r="M85" s="857"/>
      <c r="N85" s="57"/>
    </row>
    <row r="86" spans="1:14" ht="15" thickBot="1">
      <c r="B86" s="819" t="s">
        <v>1037</v>
      </c>
      <c r="C86" s="820"/>
      <c r="D86" s="820"/>
      <c r="E86" s="820"/>
      <c r="F86" s="820"/>
      <c r="G86" s="820"/>
      <c r="H86" s="820"/>
      <c r="I86" s="820"/>
      <c r="J86" s="820"/>
      <c r="K86" s="820"/>
      <c r="L86" s="820"/>
      <c r="M86" s="821"/>
      <c r="N86" s="58">
        <f>L83+L84+L85</f>
        <v>72747.17500360655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315237.75834896171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15" customHeight="1">
      <c r="B107" s="966" t="s">
        <v>2325</v>
      </c>
      <c r="C107" s="967"/>
      <c r="D107" s="967"/>
      <c r="E107" s="967"/>
      <c r="F107" s="967"/>
      <c r="G107" s="967"/>
      <c r="H107" s="967"/>
      <c r="I107" s="967"/>
      <c r="J107" s="967"/>
      <c r="K107" s="967"/>
      <c r="L107" s="967"/>
      <c r="M107" s="967"/>
      <c r="N107" s="968"/>
    </row>
    <row r="108" spans="2:14" ht="30.75" customHeight="1">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228</v>
      </c>
      <c r="B36" s="868" t="str">
        <f>VLOOKUP(A36,EQUIPOS!A6:D154,3,FALSE)</f>
        <v xml:space="preserve">Formaleta metálica (concreto hidráulico)
</v>
      </c>
      <c r="C36" s="869"/>
      <c r="D36" s="869"/>
      <c r="E36" s="869"/>
      <c r="F36" s="869"/>
      <c r="G36" s="869"/>
      <c r="H36" s="870"/>
      <c r="I36" s="276"/>
      <c r="J36" s="277"/>
      <c r="K36" s="278">
        <f>VLOOKUP(A36,EQUIPOS!A6:D163,4,FALSE)</f>
        <v>3672.3700000000003</v>
      </c>
      <c r="L36" s="279"/>
      <c r="M36" s="280">
        <v>2</v>
      </c>
      <c r="N36" s="281">
        <f>K36/M36</f>
        <v>1836.1850000000002</v>
      </c>
    </row>
    <row r="37" spans="1:14">
      <c r="A37" s="119" t="s">
        <v>282</v>
      </c>
      <c r="B37" s="868" t="str">
        <f>VLOOKUP(A37,EQUIPOS!A7:D154,3,FALSE)</f>
        <v>Piloteadora potencia 250KW, RPM 1800, fuerza elevadora 200KN</v>
      </c>
      <c r="C37" s="869"/>
      <c r="D37" s="869"/>
      <c r="E37" s="869"/>
      <c r="F37" s="869"/>
      <c r="G37" s="869"/>
      <c r="H37" s="870"/>
      <c r="I37" s="430"/>
      <c r="J37" s="431"/>
      <c r="K37" s="278">
        <f>VLOOKUP(A37,EQUIPOS!A7:D164,4,FALSE)</f>
        <v>443657.96</v>
      </c>
      <c r="L37" s="344"/>
      <c r="M37" s="345">
        <v>4</v>
      </c>
      <c r="N37" s="281">
        <f>K37/M37</f>
        <v>110914.49</v>
      </c>
    </row>
    <row r="38" spans="1:14">
      <c r="A38" s="119" t="s">
        <v>363</v>
      </c>
      <c r="B38" s="868" t="str">
        <f>VLOOKUP(A38,EQUIPOS!A8:D154,3,FALSE)</f>
        <v>Vibrador de concreto, Motor de 3 hp a 18.000 rpm Mangueras de 4 mt</v>
      </c>
      <c r="C38" s="869"/>
      <c r="D38" s="869"/>
      <c r="E38" s="869"/>
      <c r="F38" s="869"/>
      <c r="G38" s="869"/>
      <c r="H38" s="870"/>
      <c r="I38" s="337"/>
      <c r="J38" s="339"/>
      <c r="K38" s="278">
        <f>VLOOKUP(A38,EQUIPOS!A8:D165,4,FALSE)</f>
        <v>10399.130000000001</v>
      </c>
      <c r="L38" s="432"/>
      <c r="M38" s="433">
        <v>2</v>
      </c>
      <c r="N38" s="281">
        <f>K38/M38</f>
        <v>5199.5650000000005</v>
      </c>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0.1</v>
      </c>
      <c r="N40" s="353">
        <f>N76*M40</f>
        <v>1174.5457360179728</v>
      </c>
    </row>
    <row r="41" spans="1:14" ht="15" thickBot="1">
      <c r="B41" s="868"/>
      <c r="C41" s="869"/>
      <c r="D41" s="869"/>
      <c r="E41" s="869"/>
      <c r="F41" s="869"/>
      <c r="G41" s="869"/>
      <c r="H41" s="870"/>
      <c r="I41" s="878"/>
      <c r="J41" s="879"/>
      <c r="K41" s="47"/>
      <c r="L41" s="880"/>
      <c r="M41" s="881"/>
      <c r="N41" s="111"/>
    </row>
    <row r="42" spans="1:14" ht="15" thickBot="1">
      <c r="B42" s="819" t="s">
        <v>1037</v>
      </c>
      <c r="C42" s="820"/>
      <c r="D42" s="820"/>
      <c r="E42" s="820"/>
      <c r="F42" s="820"/>
      <c r="G42" s="820"/>
      <c r="H42" s="820"/>
      <c r="I42" s="820"/>
      <c r="J42" s="820"/>
      <c r="K42" s="820"/>
      <c r="L42" s="820"/>
      <c r="M42" s="821"/>
      <c r="N42" s="403">
        <f>SUM(N36:N41)</f>
        <v>119124.78573601798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3902.55</v>
      </c>
      <c r="N47" s="281">
        <f>K47*M47</f>
        <v>46343.640710808686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5521.82</v>
      </c>
      <c r="N48" s="281">
        <f>K48*M48</f>
        <v>2760.91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4130.9400000000005</v>
      </c>
      <c r="N49" s="281">
        <f>K49*M49</f>
        <v>2065.4700000000003</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458086.73</v>
      </c>
      <c r="N50" s="281">
        <f>K50*M50</f>
        <v>60443.120038348789</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9" t="s">
        <v>1037</v>
      </c>
      <c r="C54" s="820"/>
      <c r="D54" s="820"/>
      <c r="E54" s="820"/>
      <c r="F54" s="820"/>
      <c r="G54" s="820"/>
      <c r="H54" s="820"/>
      <c r="I54" s="820"/>
      <c r="J54" s="820"/>
      <c r="K54" s="820"/>
      <c r="L54" s="820"/>
      <c r="M54" s="821"/>
      <c r="N54" s="403">
        <f>SUM(N47:N53)</f>
        <v>111613.14074915748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6">
        <f>VLOOKUP(A59,TRANSPORTE!A5:D117,4,FALSE)</f>
        <v>143.98999999999998</v>
      </c>
      <c r="M59" s="907"/>
      <c r="N59" s="296">
        <f>K59*L59</f>
        <v>7.1994999999999996</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7"/>
      <c r="M64" s="898"/>
      <c r="N64" s="133"/>
    </row>
    <row r="65" spans="1:15" ht="15" thickBot="1">
      <c r="B65" s="908" t="s">
        <v>1037</v>
      </c>
      <c r="C65" s="862"/>
      <c r="D65" s="862"/>
      <c r="E65" s="862"/>
      <c r="F65" s="862"/>
      <c r="G65" s="862"/>
      <c r="H65" s="862"/>
      <c r="I65" s="862"/>
      <c r="J65" s="862"/>
      <c r="K65" s="862"/>
      <c r="L65" s="862"/>
      <c r="M65" s="863"/>
      <c r="N65" s="110">
        <f>N59+N60+N61+N62+N63</f>
        <v>7.1994999999999996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861"/>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5"/>
      <c r="C75" s="896"/>
      <c r="D75" s="896"/>
      <c r="E75" s="896"/>
      <c r="F75" s="896"/>
      <c r="G75" s="896"/>
      <c r="H75" s="896"/>
      <c r="I75" s="132"/>
      <c r="J75" s="132"/>
      <c r="K75" s="132"/>
      <c r="L75" s="909"/>
      <c r="M75" s="909"/>
      <c r="N75" s="51"/>
    </row>
    <row r="76" spans="1:15" ht="15" thickBot="1">
      <c r="B76" s="908" t="s">
        <v>1037</v>
      </c>
      <c r="C76" s="862"/>
      <c r="D76" s="862"/>
      <c r="E76" s="862"/>
      <c r="F76" s="862"/>
      <c r="G76" s="862"/>
      <c r="H76" s="862"/>
      <c r="I76" s="862"/>
      <c r="J76" s="862"/>
      <c r="K76" s="862"/>
      <c r="L76" s="862"/>
      <c r="M76" s="863"/>
      <c r="N76" s="310">
        <f>SUM(N70:N75)</f>
        <v>11745.457360179727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N42+N54+N65+N76</f>
        <v>242490.58334535515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48498.116669071031</v>
      </c>
      <c r="M83" s="855"/>
      <c r="N83" s="57"/>
    </row>
    <row r="84" spans="1:14">
      <c r="B84" s="95" t="s">
        <v>1057</v>
      </c>
      <c r="C84" s="96"/>
      <c r="D84" s="96"/>
      <c r="E84" s="96"/>
      <c r="F84" s="96"/>
      <c r="G84" s="96"/>
      <c r="H84" s="96"/>
      <c r="I84" s="93"/>
      <c r="J84" s="94"/>
      <c r="K84" s="313">
        <v>0.05</v>
      </c>
      <c r="L84" s="854">
        <f>N78*K84</f>
        <v>12124.529167267758</v>
      </c>
      <c r="M84" s="855"/>
      <c r="N84" s="57"/>
    </row>
    <row r="85" spans="1:14" ht="15" thickBot="1">
      <c r="B85" s="97" t="s">
        <v>1058</v>
      </c>
      <c r="C85" s="98"/>
      <c r="D85" s="98"/>
      <c r="E85" s="98"/>
      <c r="F85" s="98"/>
      <c r="G85" s="98"/>
      <c r="H85" s="98"/>
      <c r="I85" s="99"/>
      <c r="J85" s="100"/>
      <c r="K85" s="314">
        <v>0.05</v>
      </c>
      <c r="L85" s="856">
        <f>N78*K85</f>
        <v>12124.529167267758</v>
      </c>
      <c r="M85" s="857"/>
      <c r="N85" s="57"/>
    </row>
    <row r="86" spans="1:14" ht="15" thickBot="1">
      <c r="B86" s="819" t="s">
        <v>1037</v>
      </c>
      <c r="C86" s="820"/>
      <c r="D86" s="820"/>
      <c r="E86" s="820"/>
      <c r="F86" s="820"/>
      <c r="G86" s="820"/>
      <c r="H86" s="820"/>
      <c r="I86" s="820"/>
      <c r="J86" s="820"/>
      <c r="K86" s="820"/>
      <c r="L86" s="820"/>
      <c r="M86" s="821"/>
      <c r="N86" s="58">
        <f>L83+L84+L85</f>
        <v>72747.17500360655</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315237.75834896171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243</v>
      </c>
      <c r="B36" s="868" t="str">
        <f>VLOOKUP(A36,EQUIPOS!A6:D154,3,FALSE)</f>
        <v>Grúa 10 ton</v>
      </c>
      <c r="C36" s="869"/>
      <c r="D36" s="869"/>
      <c r="E36" s="869"/>
      <c r="F36" s="869"/>
      <c r="G36" s="869"/>
      <c r="H36" s="870"/>
      <c r="I36" s="276"/>
      <c r="J36" s="277"/>
      <c r="K36" s="278">
        <f>VLOOKUP(A36,EQUIPOS!A6:D163,4,FALSE)</f>
        <v>164897.68000000002</v>
      </c>
      <c r="L36" s="279"/>
      <c r="M36" s="280">
        <v>0.158</v>
      </c>
      <c r="N36" s="281">
        <f t="shared" ref="N36:N44" si="0">K36/M36</f>
        <v>1043656.2025316457</v>
      </c>
    </row>
    <row r="37" spans="1:14">
      <c r="A37" s="119" t="s">
        <v>121</v>
      </c>
      <c r="B37" s="868" t="str">
        <f>VLOOKUP(A37,EQUIPOS!A7:D154,3,FALSE)</f>
        <v>Bomba eléctrica para accionar la celda</v>
      </c>
      <c r="C37" s="869"/>
      <c r="D37" s="869"/>
      <c r="E37" s="869"/>
      <c r="F37" s="869"/>
      <c r="G37" s="869"/>
      <c r="H37" s="870"/>
      <c r="I37" s="430"/>
      <c r="J37" s="431"/>
      <c r="K37" s="278">
        <f>VLOOKUP(A37,EQUIPOS!A7:D164,4,FALSE)</f>
        <v>77931.759999999995</v>
      </c>
      <c r="L37" s="344"/>
      <c r="M37" s="345">
        <v>0.158</v>
      </c>
      <c r="N37" s="281">
        <f t="shared" si="0"/>
        <v>493238.98734177212</v>
      </c>
    </row>
    <row r="38" spans="1:14">
      <c r="A38" s="119" t="s">
        <v>217</v>
      </c>
      <c r="B38" s="868" t="str">
        <f>VLOOKUP(A38,EQUIPOS!A8:D154,3,FALSE)</f>
        <v>Equipo de soldadura y de acetileno (incluye soldadura)</v>
      </c>
      <c r="C38" s="869"/>
      <c r="D38" s="869"/>
      <c r="E38" s="869"/>
      <c r="F38" s="869"/>
      <c r="G38" s="869"/>
      <c r="H38" s="870"/>
      <c r="I38" s="430"/>
      <c r="J38" s="431"/>
      <c r="K38" s="447">
        <f>VLOOKUP(A38,EQUIPOS!A8:D165,4,FALSE)</f>
        <v>30844.799999999999</v>
      </c>
      <c r="L38" s="344"/>
      <c r="M38" s="345">
        <v>0.158</v>
      </c>
      <c r="N38" s="281">
        <f t="shared" si="0"/>
        <v>195220.25316455695</v>
      </c>
    </row>
    <row r="39" spans="1:14">
      <c r="A39" s="119" t="s">
        <v>255</v>
      </c>
      <c r="B39" s="868" t="str">
        <f>VLOOKUP(A39,EQUIPOS!A9:D154,3,FALSE)</f>
        <v>Manómetro cable de acero para bajar la celda</v>
      </c>
      <c r="C39" s="869"/>
      <c r="D39" s="869"/>
      <c r="E39" s="869"/>
      <c r="F39" s="869"/>
      <c r="G39" s="869"/>
      <c r="H39" s="870"/>
      <c r="I39" s="430"/>
      <c r="J39" s="431"/>
      <c r="K39" s="447">
        <f>VLOOKUP(A39,EQUIPOS!A9:D166,4,FALSE)</f>
        <v>1481922.36</v>
      </c>
      <c r="L39" s="344"/>
      <c r="M39" s="345">
        <v>0.158</v>
      </c>
      <c r="N39" s="281">
        <f t="shared" si="0"/>
        <v>9379255.4430379756</v>
      </c>
    </row>
    <row r="40" spans="1:14">
      <c r="A40" s="119" t="s">
        <v>1732</v>
      </c>
      <c r="B40" s="868" t="str">
        <f>VLOOKUP(A40,EQUIPOS!A10:D154,3,FALSE)</f>
        <v xml:space="preserve">Retroexcavadora sobre llantas 
</v>
      </c>
      <c r="C40" s="869"/>
      <c r="D40" s="869"/>
      <c r="E40" s="869"/>
      <c r="F40" s="869"/>
      <c r="G40" s="869"/>
      <c r="H40" s="870"/>
      <c r="I40" s="430"/>
      <c r="J40" s="431"/>
      <c r="K40" s="447">
        <f>VLOOKUP(A40,EQUIPOS!A10:D167,4,FALSE)</f>
        <v>107078.93999999999</v>
      </c>
      <c r="L40" s="344"/>
      <c r="M40" s="345">
        <v>0.158</v>
      </c>
      <c r="N40" s="281">
        <f t="shared" si="0"/>
        <v>677714.81012658216</v>
      </c>
    </row>
    <row r="41" spans="1:14">
      <c r="A41" s="119" t="s">
        <v>115</v>
      </c>
      <c r="B41" s="868" t="str">
        <f>VLOOKUP(A41,EQUIPOS!A6:D154,3,FALSE)</f>
        <v>Andamiaje para Aplicar la Carga (Equipos Sustituto de la Tara)</v>
      </c>
      <c r="C41" s="869"/>
      <c r="D41" s="869"/>
      <c r="E41" s="869"/>
      <c r="F41" s="869"/>
      <c r="G41" s="869"/>
      <c r="H41" s="870"/>
      <c r="I41" s="430"/>
      <c r="J41" s="431"/>
      <c r="K41" s="447">
        <f>VLOOKUP(A41,EQUIPOS!A6:D154,4,FALSE)</f>
        <v>78320.51999999999</v>
      </c>
      <c r="L41" s="344"/>
      <c r="M41" s="345">
        <v>0.158</v>
      </c>
      <c r="N41" s="281">
        <f t="shared" si="0"/>
        <v>495699.49367088603</v>
      </c>
    </row>
    <row r="42" spans="1:14">
      <c r="A42" s="119" t="s">
        <v>224</v>
      </c>
      <c r="B42" s="868" t="str">
        <f>VLOOKUP(A42,EQUIPOS!A12:D156,3,FALSE)</f>
        <v>Equipo de Medición (Deformimetros Eléctricos, Mecánicos, Celdas de Carga,  Etc.)</v>
      </c>
      <c r="C42" s="869"/>
      <c r="D42" s="869"/>
      <c r="E42" s="869"/>
      <c r="F42" s="869"/>
      <c r="G42" s="869"/>
      <c r="H42" s="870"/>
      <c r="I42" s="337"/>
      <c r="J42" s="339"/>
      <c r="K42" s="447">
        <f>VLOOKUP(A42,EQUIPOS!A12:D169,4,FALSE)</f>
        <v>154362.16</v>
      </c>
      <c r="L42" s="432"/>
      <c r="M42" s="433">
        <v>0.158</v>
      </c>
      <c r="N42" s="281">
        <f t="shared" si="0"/>
        <v>976975.69620253169</v>
      </c>
    </row>
    <row r="43" spans="1:14">
      <c r="A43" t="s">
        <v>335</v>
      </c>
      <c r="B43" s="868" t="str">
        <f>VLOOKUP(A43,EQUIPOS!A13:D157,3,FALSE)</f>
        <v>Tara (Recebo, Agua, Etc.)</v>
      </c>
      <c r="C43" s="869"/>
      <c r="D43" s="869"/>
      <c r="E43" s="869"/>
      <c r="F43" s="869"/>
      <c r="G43" s="869"/>
      <c r="H43" s="870"/>
      <c r="I43" s="42"/>
      <c r="J43" s="43"/>
      <c r="K43" s="447">
        <f>VLOOKUP(A43,EQUIPOS!A13:D170,4,FALSE)</f>
        <v>285417.40000000002</v>
      </c>
      <c r="L43" s="285"/>
      <c r="M43" s="286">
        <v>2.8000000000000001E-2</v>
      </c>
      <c r="N43" s="281">
        <f t="shared" si="0"/>
        <v>10193478.571428573</v>
      </c>
    </row>
    <row r="44" spans="1:14">
      <c r="A44" t="s">
        <v>216</v>
      </c>
      <c r="B44" s="868" t="str">
        <f>VLOOKUP(A44,EQUIPOS!A14:D158,3,FALSE)</f>
        <v xml:space="preserve">Equipo de topografía Teodolito electrónico con abertura de anteojo de 42 mm. Aumento del anteojo: 30x.Distancia mínima de enfoque: 1.0 m. Precisión: 5´´. Compensador con rango de trabajo ±3´. </v>
      </c>
      <c r="C44" s="869"/>
      <c r="D44" s="869"/>
      <c r="E44" s="869"/>
      <c r="F44" s="869"/>
      <c r="G44" s="869"/>
      <c r="H44" s="870"/>
      <c r="I44" s="42"/>
      <c r="J44" s="43"/>
      <c r="K44" s="447">
        <f>VLOOKUP(A44,EQUIPOS!A14:D171,4,FALSE)</f>
        <v>24307.46</v>
      </c>
      <c r="L44" s="285"/>
      <c r="M44" s="286">
        <v>0.158</v>
      </c>
      <c r="N44" s="282">
        <f t="shared" si="0"/>
        <v>153844.68354430379</v>
      </c>
    </row>
    <row r="45" spans="1:14">
      <c r="B45" s="876" t="s">
        <v>1036</v>
      </c>
      <c r="C45" s="877"/>
      <c r="D45" s="877"/>
      <c r="E45" s="44"/>
      <c r="F45" s="45"/>
      <c r="G45" s="45"/>
      <c r="H45" s="46"/>
      <c r="I45" s="42"/>
      <c r="J45" s="43"/>
      <c r="K45" s="288"/>
      <c r="L45" s="285"/>
      <c r="M45" s="410">
        <v>0.02</v>
      </c>
      <c r="N45" s="353">
        <f>N81*M45</f>
        <v>23612.235743728568</v>
      </c>
    </row>
    <row r="46" spans="1:14" ht="15" thickBot="1">
      <c r="B46" s="868"/>
      <c r="C46" s="869"/>
      <c r="D46" s="869"/>
      <c r="E46" s="869"/>
      <c r="F46" s="869"/>
      <c r="G46" s="869"/>
      <c r="H46" s="870"/>
      <c r="I46" s="878"/>
      <c r="J46" s="879"/>
      <c r="K46" s="47"/>
      <c r="L46" s="880"/>
      <c r="M46" s="881"/>
      <c r="N46" s="111"/>
    </row>
    <row r="47" spans="1:14" ht="15" thickBot="1">
      <c r="B47" s="819" t="s">
        <v>1037</v>
      </c>
      <c r="C47" s="820"/>
      <c r="D47" s="820"/>
      <c r="E47" s="820"/>
      <c r="F47" s="820"/>
      <c r="G47" s="820"/>
      <c r="H47" s="820"/>
      <c r="I47" s="820"/>
      <c r="J47" s="820"/>
      <c r="K47" s="820"/>
      <c r="L47" s="820"/>
      <c r="M47" s="821"/>
      <c r="N47" s="403">
        <f>SUM(N36:N46)</f>
        <v>23632696.376792558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4" t="s">
        <v>1029</v>
      </c>
      <c r="K51" s="91" t="s">
        <v>1030</v>
      </c>
      <c r="L51" s="900" t="s">
        <v>1039</v>
      </c>
      <c r="M51" s="899"/>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14909232.786825119</v>
      </c>
      <c r="N52" s="281">
        <f t="shared" ref="N52:N58" si="1">K52*M52</f>
        <v>14909232.786825119</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96726.56</v>
      </c>
      <c r="N53" s="281">
        <f t="shared" si="1"/>
        <v>2901796.8</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59111.35</v>
      </c>
      <c r="N54" s="281">
        <f t="shared" si="1"/>
        <v>3546681</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38896.01</v>
      </c>
      <c r="N55" s="281">
        <f t="shared" si="1"/>
        <v>466752.12</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1455227.57</v>
      </c>
      <c r="N56" s="281">
        <f t="shared" si="1"/>
        <v>2910455.14</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891455.22</v>
      </c>
      <c r="N57" s="281">
        <f t="shared" si="1"/>
        <v>4457276.0999999996</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21620.81</v>
      </c>
      <c r="N58" s="281">
        <f t="shared" si="1"/>
        <v>1513456.7000000002</v>
      </c>
    </row>
    <row r="59" spans="1:14" ht="15" thickBot="1">
      <c r="B59" s="819" t="s">
        <v>1037</v>
      </c>
      <c r="C59" s="820"/>
      <c r="D59" s="820"/>
      <c r="E59" s="820"/>
      <c r="F59" s="820"/>
      <c r="G59" s="820"/>
      <c r="H59" s="820"/>
      <c r="I59" s="820"/>
      <c r="J59" s="820"/>
      <c r="K59" s="820"/>
      <c r="L59" s="820"/>
      <c r="M59" s="821"/>
      <c r="N59" s="403">
        <f>SUM(N52:N58)</f>
        <v>30705650.646825116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6">
        <f>VLOOKUP(A64,TRANSPORTE!A5:D117,4,FALSE)</f>
        <v>141376.76</v>
      </c>
      <c r="M64" s="907"/>
      <c r="N64" s="296">
        <f>K64*L64</f>
        <v>7068.8380000000006</v>
      </c>
    </row>
    <row r="65" spans="1:15">
      <c r="B65" s="52"/>
      <c r="C65" s="53"/>
      <c r="D65" s="53"/>
      <c r="E65" s="53"/>
      <c r="F65" s="53"/>
      <c r="G65" s="53"/>
      <c r="H65" s="320"/>
      <c r="I65" s="288"/>
      <c r="J65" s="295"/>
      <c r="K65" s="288"/>
      <c r="L65" s="906"/>
      <c r="M65" s="907"/>
      <c r="N65" s="296"/>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7068.8380000000006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1180611.7871864284</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N47+N59+N70+N81</f>
        <v>55526027.648804098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11105205.529760821</v>
      </c>
      <c r="M88" s="855"/>
      <c r="N88" s="57"/>
    </row>
    <row r="89" spans="1:14">
      <c r="B89" s="95" t="s">
        <v>1057</v>
      </c>
      <c r="C89" s="96"/>
      <c r="D89" s="96"/>
      <c r="E89" s="96"/>
      <c r="F89" s="96"/>
      <c r="G89" s="96"/>
      <c r="H89" s="96"/>
      <c r="I89" s="93"/>
      <c r="J89" s="94"/>
      <c r="K89" s="313">
        <v>0.05</v>
      </c>
      <c r="L89" s="854">
        <f>N83*K89</f>
        <v>2776301.3824402052</v>
      </c>
      <c r="M89" s="855"/>
      <c r="N89" s="57"/>
    </row>
    <row r="90" spans="1:14" ht="15" thickBot="1">
      <c r="B90" s="97" t="s">
        <v>1058</v>
      </c>
      <c r="C90" s="98"/>
      <c r="D90" s="98"/>
      <c r="E90" s="98"/>
      <c r="F90" s="98"/>
      <c r="G90" s="98"/>
      <c r="H90" s="98"/>
      <c r="I90" s="99"/>
      <c r="J90" s="100"/>
      <c r="K90" s="314">
        <v>0.05</v>
      </c>
      <c r="L90" s="856">
        <f>N83*K90</f>
        <v>2776301.3824402052</v>
      </c>
      <c r="M90" s="857"/>
      <c r="N90" s="57"/>
    </row>
    <row r="91" spans="1:14" ht="15" thickBot="1">
      <c r="B91" s="819" t="s">
        <v>1037</v>
      </c>
      <c r="C91" s="820"/>
      <c r="D91" s="820"/>
      <c r="E91" s="820"/>
      <c r="F91" s="820"/>
      <c r="G91" s="820"/>
      <c r="H91" s="820"/>
      <c r="I91" s="820"/>
      <c r="J91" s="820"/>
      <c r="K91" s="820"/>
      <c r="L91" s="820"/>
      <c r="M91" s="821"/>
      <c r="N91" s="58">
        <f>L88+L89+L90</f>
        <v>16657808.294641232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72183835.943445325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140</v>
      </c>
      <c r="B36" s="868" t="str">
        <f>VLOOKUP(A36,EQUIPOS!A6:D154,3,FALSE)</f>
        <v>Camisa para Pilote D=1.20m</v>
      </c>
      <c r="C36" s="869"/>
      <c r="D36" s="869"/>
      <c r="E36" s="869"/>
      <c r="F36" s="869"/>
      <c r="G36" s="869"/>
      <c r="H36" s="870"/>
      <c r="I36" s="276"/>
      <c r="J36" s="277"/>
      <c r="K36" s="278">
        <f>VLOOKUP(A36,EQUIPOS!A6:D163,4,FALSE)</f>
        <v>50467.96</v>
      </c>
      <c r="L36" s="279"/>
      <c r="M36" s="280">
        <v>1</v>
      </c>
      <c r="N36" s="281">
        <f t="shared" ref="N36:N42" si="0">K36/M36</f>
        <v>50467.96</v>
      </c>
    </row>
    <row r="37" spans="1:14">
      <c r="A37" s="119" t="s">
        <v>206</v>
      </c>
      <c r="B37" s="868" t="str">
        <f>VLOOKUP(A37,EQUIPOS!A7:D154,3,FALSE)</f>
        <v>Equipo de Soldadura</v>
      </c>
      <c r="C37" s="869"/>
      <c r="D37" s="869"/>
      <c r="E37" s="869"/>
      <c r="F37" s="869"/>
      <c r="G37" s="869"/>
      <c r="H37" s="870"/>
      <c r="I37" s="430"/>
      <c r="J37" s="431"/>
      <c r="K37" s="278">
        <f>VLOOKUP(A37,EQUIPOS!A7:D164,4,FALSE)</f>
        <v>9765.9500000000007</v>
      </c>
      <c r="L37" s="344"/>
      <c r="M37" s="345">
        <v>1</v>
      </c>
      <c r="N37" s="281">
        <f t="shared" si="0"/>
        <v>9765.9500000000007</v>
      </c>
    </row>
    <row r="38" spans="1:14">
      <c r="A38" s="119" t="s">
        <v>242</v>
      </c>
      <c r="B38" s="868" t="str">
        <f>VLOOKUP(A38,EQUIPOS!A8:D154,3,FALSE)</f>
        <v>Grúa con torre capacidad 1 ton en la punta.</v>
      </c>
      <c r="C38" s="869"/>
      <c r="D38" s="869"/>
      <c r="E38" s="869"/>
      <c r="F38" s="869"/>
      <c r="G38" s="869"/>
      <c r="H38" s="870"/>
      <c r="I38" s="430"/>
      <c r="J38" s="431"/>
      <c r="K38" s="447">
        <f>VLOOKUP(A38,EQUIPOS!A8:D165,4,FALSE)</f>
        <v>150876</v>
      </c>
      <c r="L38" s="344"/>
      <c r="M38" s="345">
        <v>2.5</v>
      </c>
      <c r="N38" s="281">
        <f t="shared" si="0"/>
        <v>60350.400000000001</v>
      </c>
    </row>
    <row r="39" spans="1:14">
      <c r="A39" s="119" t="s">
        <v>267</v>
      </c>
      <c r="B39" s="868" t="str">
        <f>VLOOKUP(A39,EQUIPOS!A9:D154,3,FALSE)</f>
        <v>Motobomba de concreto</v>
      </c>
      <c r="C39" s="869"/>
      <c r="D39" s="869"/>
      <c r="E39" s="869"/>
      <c r="F39" s="869"/>
      <c r="G39" s="869"/>
      <c r="H39" s="870"/>
      <c r="I39" s="430"/>
      <c r="J39" s="431"/>
      <c r="K39" s="447">
        <f>VLOOKUP(A39,EQUIPOS!A9:D166,4,FALSE)</f>
        <v>102525.2</v>
      </c>
      <c r="L39" s="344"/>
      <c r="M39" s="345">
        <v>2.5499800000000001</v>
      </c>
      <c r="N39" s="281">
        <f t="shared" si="0"/>
        <v>40206.276127655903</v>
      </c>
    </row>
    <row r="40" spans="1:14">
      <c r="A40" s="119" t="s">
        <v>277</v>
      </c>
      <c r="B40" s="868" t="str">
        <f>VLOOKUP(A40,EQUIPOS!A10:D154,3,FALSE)</f>
        <v>Pala auxiliar de piloteadora</v>
      </c>
      <c r="C40" s="869"/>
      <c r="D40" s="869"/>
      <c r="E40" s="869"/>
      <c r="F40" s="869"/>
      <c r="G40" s="869"/>
      <c r="H40" s="870"/>
      <c r="I40" s="430"/>
      <c r="J40" s="431"/>
      <c r="K40" s="447">
        <f>VLOOKUP(A40,EQUIPOS!A10:D167,4,FALSE)</f>
        <v>276335.92</v>
      </c>
      <c r="L40" s="344"/>
      <c r="M40" s="345">
        <v>2.5</v>
      </c>
      <c r="N40" s="281">
        <f t="shared" si="0"/>
        <v>110534.36799999999</v>
      </c>
    </row>
    <row r="41" spans="1:14">
      <c r="A41" s="119" t="s">
        <v>282</v>
      </c>
      <c r="B41" s="868" t="str">
        <f>VLOOKUP(A41,EQUIPOS!A6:D154,3,FALSE)</f>
        <v>Piloteadora potencia 250KW, RPM 1800, fuerza elevadora 200KN</v>
      </c>
      <c r="C41" s="869"/>
      <c r="D41" s="869"/>
      <c r="E41" s="869"/>
      <c r="F41" s="869"/>
      <c r="G41" s="869"/>
      <c r="H41" s="870"/>
      <c r="I41" s="430"/>
      <c r="J41" s="431"/>
      <c r="K41" s="447">
        <f>VLOOKUP(A41,EQUIPOS!A6:D154,4,FALSE)</f>
        <v>443657.96</v>
      </c>
      <c r="L41" s="344"/>
      <c r="M41" s="345">
        <v>1</v>
      </c>
      <c r="N41" s="281">
        <f t="shared" si="0"/>
        <v>443657.96</v>
      </c>
    </row>
    <row r="42" spans="1:14">
      <c r="A42" s="119" t="s">
        <v>310</v>
      </c>
      <c r="B42" s="868" t="str">
        <f>VLOOKUP(A42,EQUIPOS!A12:D156,3,FALSE)</f>
        <v>Retroexcavadora A25C</v>
      </c>
      <c r="C42" s="869"/>
      <c r="D42" s="869"/>
      <c r="E42" s="869"/>
      <c r="F42" s="869"/>
      <c r="G42" s="869"/>
      <c r="H42" s="870"/>
      <c r="I42" s="337"/>
      <c r="J42" s="339"/>
      <c r="K42" s="447">
        <f>VLOOKUP(A42,EQUIPOS!A12:D169,4,FALSE)</f>
        <v>214957.21000000002</v>
      </c>
      <c r="L42" s="432"/>
      <c r="M42" s="433">
        <v>2.5</v>
      </c>
      <c r="N42" s="281">
        <f t="shared" si="0"/>
        <v>85982.884000000005</v>
      </c>
    </row>
    <row r="43" spans="1:14">
      <c r="B43" s="868"/>
      <c r="C43" s="869"/>
      <c r="D43" s="869"/>
      <c r="E43" s="869"/>
      <c r="F43" s="869"/>
      <c r="G43" s="869"/>
      <c r="H43" s="870"/>
      <c r="I43" s="42"/>
      <c r="J43" s="43"/>
      <c r="K43" s="447"/>
      <c r="L43" s="285"/>
      <c r="M43" s="286"/>
      <c r="N43" s="281"/>
    </row>
    <row r="44" spans="1:14">
      <c r="B44" s="329"/>
      <c r="C44" s="330"/>
      <c r="D44" s="330"/>
      <c r="E44" s="330"/>
      <c r="F44" s="332"/>
      <c r="G44" s="332"/>
      <c r="H44" s="131"/>
      <c r="I44" s="42"/>
      <c r="J44" s="43"/>
      <c r="K44" s="447"/>
      <c r="L44" s="285"/>
      <c r="M44" s="286"/>
      <c r="N44" s="282"/>
    </row>
    <row r="45" spans="1:14">
      <c r="B45" s="876" t="s">
        <v>1036</v>
      </c>
      <c r="C45" s="877"/>
      <c r="D45" s="877"/>
      <c r="E45" s="44"/>
      <c r="F45" s="45"/>
      <c r="G45" s="45"/>
      <c r="H45" s="46"/>
      <c r="I45" s="42"/>
      <c r="J45" s="43"/>
      <c r="K45" s="288"/>
      <c r="L45" s="285"/>
      <c r="M45" s="410">
        <v>0.1</v>
      </c>
      <c r="N45" s="353">
        <f>N83*M45</f>
        <v>8511.2008676833339</v>
      </c>
    </row>
    <row r="46" spans="1:14" ht="15" thickBot="1">
      <c r="B46" s="868"/>
      <c r="C46" s="869"/>
      <c r="D46" s="869"/>
      <c r="E46" s="869"/>
      <c r="F46" s="869"/>
      <c r="G46" s="869"/>
      <c r="H46" s="870"/>
      <c r="I46" s="878"/>
      <c r="J46" s="879"/>
      <c r="K46" s="47"/>
      <c r="L46" s="880"/>
      <c r="M46" s="881"/>
      <c r="N46" s="111"/>
    </row>
    <row r="47" spans="1:14" ht="15" thickBot="1">
      <c r="B47" s="819" t="s">
        <v>1037</v>
      </c>
      <c r="C47" s="820"/>
      <c r="D47" s="820"/>
      <c r="E47" s="820"/>
      <c r="F47" s="820"/>
      <c r="G47" s="820"/>
      <c r="H47" s="820"/>
      <c r="I47" s="820"/>
      <c r="J47" s="820"/>
      <c r="K47" s="820"/>
      <c r="L47" s="820"/>
      <c r="M47" s="821"/>
      <c r="N47" s="403">
        <f>SUM(N36:N46)</f>
        <v>809476.99899533915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4" t="s">
        <v>1029</v>
      </c>
      <c r="K51" s="91" t="s">
        <v>1030</v>
      </c>
      <c r="L51" s="900" t="s">
        <v>1039</v>
      </c>
      <c r="M51" s="899"/>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6589.33</v>
      </c>
      <c r="N52" s="281">
        <f>K52*M52</f>
        <v>15517.872149999999</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3902.55</v>
      </c>
      <c r="N53" s="281">
        <f>K53*M53</f>
        <v>482746.25740425714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458086.73</v>
      </c>
      <c r="N54" s="281">
        <f>K54*M54</f>
        <v>377769.50023967988</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9" t="s">
        <v>1037</v>
      </c>
      <c r="C59" s="820"/>
      <c r="D59" s="820"/>
      <c r="E59" s="820"/>
      <c r="F59" s="820"/>
      <c r="G59" s="820"/>
      <c r="H59" s="820"/>
      <c r="I59" s="820"/>
      <c r="J59" s="820"/>
      <c r="K59" s="820"/>
      <c r="L59" s="820"/>
      <c r="M59" s="821"/>
      <c r="N59" s="403">
        <f>SUM(N52:N58)</f>
        <v>876033.62979393709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6">
        <f>VLOOKUP(A64,TRANSPORTE!A5:D117,4,FALSE)</f>
        <v>1232.03</v>
      </c>
      <c r="M64" s="907"/>
      <c r="N64" s="296">
        <f>K64*L64</f>
        <v>1601.6390000000001</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6">
        <f>VLOOKUP(A65,TRANSPORTE!A6:D117,4,FALSE)</f>
        <v>143.98999999999998</v>
      </c>
      <c r="M65" s="907"/>
      <c r="N65" s="296">
        <f>K65*L65</f>
        <v>7.1994999999999996</v>
      </c>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1608.8385000000001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973"/>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5"/>
      <c r="C82" s="896"/>
      <c r="D82" s="896"/>
      <c r="E82" s="896"/>
      <c r="F82" s="896"/>
      <c r="G82" s="896"/>
      <c r="H82" s="896"/>
      <c r="I82" s="132"/>
      <c r="J82" s="132"/>
      <c r="K82" s="132"/>
      <c r="L82" s="909"/>
      <c r="M82" s="909"/>
      <c r="N82" s="133"/>
    </row>
    <row r="83" spans="1:14" ht="15" thickBot="1">
      <c r="B83" s="908" t="s">
        <v>1037</v>
      </c>
      <c r="C83" s="862"/>
      <c r="D83" s="862"/>
      <c r="E83" s="862"/>
      <c r="F83" s="862"/>
      <c r="G83" s="862"/>
      <c r="H83" s="862"/>
      <c r="I83" s="862"/>
      <c r="J83" s="862"/>
      <c r="K83" s="862"/>
      <c r="L83" s="862"/>
      <c r="M83" s="863"/>
      <c r="N83" s="469">
        <f>SUM(N76:N82)</f>
        <v>85112.008676833328</v>
      </c>
    </row>
    <row r="84" spans="1:14" ht="15" thickBot="1">
      <c r="B84" s="39"/>
      <c r="C84" s="40"/>
      <c r="D84" s="40"/>
      <c r="E84" s="40"/>
      <c r="F84" s="40"/>
      <c r="G84" s="40"/>
      <c r="H84" s="40"/>
      <c r="I84" s="40"/>
      <c r="J84" s="40"/>
      <c r="K84" s="40"/>
      <c r="L84" s="40"/>
      <c r="M84" s="40"/>
      <c r="N84" s="41"/>
    </row>
    <row r="85" spans="1:14" ht="15" thickBot="1">
      <c r="B85" s="819" t="s">
        <v>1051</v>
      </c>
      <c r="C85" s="820"/>
      <c r="D85" s="820"/>
      <c r="E85" s="820"/>
      <c r="F85" s="820"/>
      <c r="G85" s="820"/>
      <c r="H85" s="820"/>
      <c r="I85" s="820"/>
      <c r="J85" s="820"/>
      <c r="K85" s="820"/>
      <c r="L85" s="820"/>
      <c r="M85" s="821"/>
      <c r="N85" s="105">
        <f>N47+N59+N70+N83</f>
        <v>1772231.4759661097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354446.29519322194</v>
      </c>
      <c r="M90" s="855"/>
      <c r="N90" s="57"/>
    </row>
    <row r="91" spans="1:14">
      <c r="B91" s="95" t="s">
        <v>1057</v>
      </c>
      <c r="C91" s="96"/>
      <c r="D91" s="96"/>
      <c r="E91" s="96"/>
      <c r="F91" s="96"/>
      <c r="G91" s="96"/>
      <c r="H91" s="96"/>
      <c r="I91" s="93"/>
      <c r="J91" s="94"/>
      <c r="K91" s="313">
        <v>0.05</v>
      </c>
      <c r="L91" s="854">
        <f>N85*K91</f>
        <v>88611.573798305486</v>
      </c>
      <c r="M91" s="855"/>
      <c r="N91" s="57"/>
    </row>
    <row r="92" spans="1:14" ht="15" thickBot="1">
      <c r="B92" s="97" t="s">
        <v>1058</v>
      </c>
      <c r="C92" s="98"/>
      <c r="D92" s="98"/>
      <c r="E92" s="98"/>
      <c r="F92" s="98"/>
      <c r="G92" s="98"/>
      <c r="H92" s="98"/>
      <c r="I92" s="99"/>
      <c r="J92" s="100"/>
      <c r="K92" s="314">
        <v>0.05</v>
      </c>
      <c r="L92" s="856">
        <f>N85*K92</f>
        <v>88611.573798305486</v>
      </c>
      <c r="M92" s="857"/>
      <c r="N92" s="57"/>
    </row>
    <row r="93" spans="1:14" ht="15" thickBot="1">
      <c r="B93" s="819" t="s">
        <v>1037</v>
      </c>
      <c r="C93" s="820"/>
      <c r="D93" s="820"/>
      <c r="E93" s="820"/>
      <c r="F93" s="820"/>
      <c r="G93" s="820"/>
      <c r="H93" s="820"/>
      <c r="I93" s="820"/>
      <c r="J93" s="820"/>
      <c r="K93" s="820"/>
      <c r="L93" s="820"/>
      <c r="M93" s="821"/>
      <c r="N93" s="58">
        <f>L90+L91+L92</f>
        <v>531669.44278983294</v>
      </c>
    </row>
    <row r="94" spans="1:14" ht="15" thickBot="1">
      <c r="B94" s="39"/>
      <c r="C94" s="40"/>
      <c r="D94" s="40"/>
      <c r="E94" s="40"/>
      <c r="F94" s="40"/>
      <c r="G94" s="40"/>
      <c r="H94" s="40"/>
      <c r="I94" s="40"/>
      <c r="J94" s="40"/>
      <c r="K94" s="40"/>
      <c r="L94" s="40"/>
      <c r="M94" s="40"/>
      <c r="N94" s="41"/>
    </row>
    <row r="95" spans="1:14" ht="15" thickBot="1">
      <c r="A95" t="s">
        <v>2122</v>
      </c>
      <c r="B95" s="819" t="s">
        <v>1059</v>
      </c>
      <c r="C95" s="820"/>
      <c r="D95" s="820"/>
      <c r="E95" s="820"/>
      <c r="F95" s="820"/>
      <c r="G95" s="820"/>
      <c r="H95" s="820"/>
      <c r="I95" s="820"/>
      <c r="J95" s="820"/>
      <c r="K95" s="820"/>
      <c r="L95" s="820"/>
      <c r="M95" s="821"/>
      <c r="N95" s="196">
        <f>N85+N93</f>
        <v>2303900.9187559425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 thickBot="1">
      <c r="B126" s="428" t="s">
        <v>2327</v>
      </c>
      <c r="C126" s="429"/>
      <c r="D126" s="429"/>
      <c r="E126" s="268"/>
      <c r="F126" s="268"/>
      <c r="G126" s="268"/>
      <c r="H126" s="268"/>
      <c r="I126" s="268"/>
      <c r="J126" s="971"/>
      <c r="K126" s="971"/>
      <c r="L126" s="971"/>
      <c r="M126" s="971"/>
      <c r="N126" s="972"/>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182</v>
      </c>
      <c r="B36" s="868" t="str">
        <f>VLOOKUP(A36,EQUIPOS!A6:D154,3,FALSE)</f>
        <v xml:space="preserve">Compresor para penetrar roca
</v>
      </c>
      <c r="C36" s="869"/>
      <c r="D36" s="869"/>
      <c r="E36" s="869"/>
      <c r="F36" s="869"/>
      <c r="G36" s="869"/>
      <c r="H36" s="870"/>
      <c r="I36" s="276"/>
      <c r="J36" s="277"/>
      <c r="K36" s="278">
        <f>VLOOKUP(A36,EQUIPOS!A6:D163,4,FALSE)</f>
        <v>71109.11</v>
      </c>
      <c r="L36" s="279"/>
      <c r="M36" s="280">
        <v>0.125</v>
      </c>
      <c r="N36" s="281">
        <f>K36/M36</f>
        <v>568872.88</v>
      </c>
    </row>
    <row r="37" spans="1:14">
      <c r="A37" s="119" t="s">
        <v>242</v>
      </c>
      <c r="B37" s="868" t="str">
        <f>VLOOKUP(A37,EQUIPOS!A7:D154,3,FALSE)</f>
        <v>Grúa con torre capacidad 1 ton en la punta.</v>
      </c>
      <c r="C37" s="869"/>
      <c r="D37" s="869"/>
      <c r="E37" s="869"/>
      <c r="F37" s="869"/>
      <c r="G37" s="869"/>
      <c r="H37" s="870"/>
      <c r="I37" s="430"/>
      <c r="J37" s="431"/>
      <c r="K37" s="278">
        <f>VLOOKUP(A37,EQUIPOS!A7:D164,4,FALSE)</f>
        <v>150876</v>
      </c>
      <c r="L37" s="344"/>
      <c r="M37" s="345">
        <v>2.5</v>
      </c>
      <c r="N37" s="281">
        <f>K37/M37</f>
        <v>60350.400000000001</v>
      </c>
    </row>
    <row r="38" spans="1:14">
      <c r="A38" s="119" t="s">
        <v>267</v>
      </c>
      <c r="B38" s="868" t="str">
        <f>VLOOKUP(A38,EQUIPOS!A8:D154,3,FALSE)</f>
        <v>Motobomba de concreto</v>
      </c>
      <c r="C38" s="869"/>
      <c r="D38" s="869"/>
      <c r="E38" s="869"/>
      <c r="F38" s="869"/>
      <c r="G38" s="869"/>
      <c r="H38" s="870"/>
      <c r="I38" s="430"/>
      <c r="J38" s="431"/>
      <c r="K38" s="447">
        <f>VLOOKUP(A38,EQUIPOS!A8:D165,4,FALSE)</f>
        <v>102525.2</v>
      </c>
      <c r="L38" s="344"/>
      <c r="M38" s="345">
        <v>0.65</v>
      </c>
      <c r="N38" s="281">
        <f>K38/M38</f>
        <v>157731.07692307691</v>
      </c>
    </row>
    <row r="39" spans="1:14">
      <c r="A39" s="119" t="s">
        <v>310</v>
      </c>
      <c r="B39" s="868" t="str">
        <f>VLOOKUP(A39,EQUIPOS!A9:D154,3,FALSE)</f>
        <v>Retroexcavadora A25C</v>
      </c>
      <c r="C39" s="869"/>
      <c r="D39" s="869"/>
      <c r="E39" s="869"/>
      <c r="F39" s="869"/>
      <c r="G39" s="869"/>
      <c r="H39" s="870"/>
      <c r="I39" s="430"/>
      <c r="J39" s="431"/>
      <c r="K39" s="447">
        <f>VLOOKUP(A39,EQUIPOS!A9:D166,4,FALSE)</f>
        <v>214957.21000000002</v>
      </c>
      <c r="L39" s="344"/>
      <c r="M39" s="345">
        <v>0.65</v>
      </c>
      <c r="N39" s="281">
        <f>K39/M39</f>
        <v>330703.40000000002</v>
      </c>
    </row>
    <row r="40" spans="1:14">
      <c r="A40" s="119"/>
      <c r="B40" s="868"/>
      <c r="C40" s="869"/>
      <c r="D40" s="869"/>
      <c r="E40" s="869"/>
      <c r="F40" s="869"/>
      <c r="G40" s="869"/>
      <c r="H40" s="870"/>
      <c r="I40" s="430"/>
      <c r="J40" s="431"/>
      <c r="K40" s="447"/>
      <c r="L40" s="344"/>
      <c r="M40" s="345"/>
      <c r="N40" s="281"/>
    </row>
    <row r="41" spans="1:14">
      <c r="A41" s="119"/>
      <c r="B41" s="868"/>
      <c r="C41" s="869"/>
      <c r="D41" s="869"/>
      <c r="E41" s="869"/>
      <c r="F41" s="869"/>
      <c r="G41" s="869"/>
      <c r="H41" s="870"/>
      <c r="I41" s="430"/>
      <c r="J41" s="431"/>
      <c r="K41" s="447"/>
      <c r="L41" s="344"/>
      <c r="M41" s="345"/>
      <c r="N41" s="281"/>
    </row>
    <row r="42" spans="1:14">
      <c r="A42" s="119"/>
      <c r="B42" s="868"/>
      <c r="C42" s="869"/>
      <c r="D42" s="869"/>
      <c r="E42" s="869"/>
      <c r="F42" s="869"/>
      <c r="G42" s="869"/>
      <c r="H42" s="870"/>
      <c r="I42" s="337"/>
      <c r="J42" s="339"/>
      <c r="K42" s="447"/>
      <c r="L42" s="432"/>
      <c r="M42" s="433"/>
      <c r="N42" s="281"/>
    </row>
    <row r="43" spans="1:14">
      <c r="B43" s="868"/>
      <c r="C43" s="869"/>
      <c r="D43" s="869"/>
      <c r="E43" s="869"/>
      <c r="F43" s="869"/>
      <c r="G43" s="869"/>
      <c r="H43" s="870"/>
      <c r="I43" s="42"/>
      <c r="J43" s="43"/>
      <c r="K43" s="447"/>
      <c r="L43" s="285"/>
      <c r="M43" s="286"/>
      <c r="N43" s="281"/>
    </row>
    <row r="44" spans="1:14">
      <c r="B44" s="329"/>
      <c r="C44" s="330"/>
      <c r="D44" s="330"/>
      <c r="E44" s="330"/>
      <c r="F44" s="332"/>
      <c r="G44" s="332"/>
      <c r="H44" s="131"/>
      <c r="I44" s="42"/>
      <c r="J44" s="43"/>
      <c r="K44" s="447"/>
      <c r="L44" s="285"/>
      <c r="M44" s="286"/>
      <c r="N44" s="282"/>
    </row>
    <row r="45" spans="1:14">
      <c r="B45" s="876" t="s">
        <v>1036</v>
      </c>
      <c r="C45" s="877"/>
      <c r="D45" s="877"/>
      <c r="E45" s="44"/>
      <c r="F45" s="45"/>
      <c r="G45" s="45"/>
      <c r="H45" s="46"/>
      <c r="I45" s="42"/>
      <c r="J45" s="43"/>
      <c r="K45" s="288"/>
      <c r="L45" s="285"/>
      <c r="M45" s="410">
        <v>0.1</v>
      </c>
      <c r="N45" s="353">
        <f>N87*M45</f>
        <v>44258.244511953337</v>
      </c>
    </row>
    <row r="46" spans="1:14" ht="15" thickBot="1">
      <c r="B46" s="868"/>
      <c r="C46" s="869"/>
      <c r="D46" s="869"/>
      <c r="E46" s="869"/>
      <c r="F46" s="869"/>
      <c r="G46" s="869"/>
      <c r="H46" s="870"/>
      <c r="I46" s="878"/>
      <c r="J46" s="879"/>
      <c r="K46" s="47"/>
      <c r="L46" s="880"/>
      <c r="M46" s="881"/>
      <c r="N46" s="111"/>
    </row>
    <row r="47" spans="1:14" ht="15" thickBot="1">
      <c r="B47" s="819" t="s">
        <v>1037</v>
      </c>
      <c r="C47" s="820"/>
      <c r="D47" s="820"/>
      <c r="E47" s="820"/>
      <c r="F47" s="820"/>
      <c r="G47" s="820"/>
      <c r="H47" s="820"/>
      <c r="I47" s="820"/>
      <c r="J47" s="820"/>
      <c r="K47" s="820"/>
      <c r="L47" s="820"/>
      <c r="M47" s="821"/>
      <c r="N47" s="403">
        <f>SUM(N36:N46)</f>
        <v>1161916.0014350303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4" t="s">
        <v>1029</v>
      </c>
      <c r="K51" s="91" t="s">
        <v>1030</v>
      </c>
      <c r="L51" s="900" t="s">
        <v>1039</v>
      </c>
      <c r="M51" s="899"/>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3902.55</v>
      </c>
      <c r="N52" s="281">
        <f>K52*M52</f>
        <v>695154.61066213029</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458086.73</v>
      </c>
      <c r="N53" s="281">
        <f t="shared" ref="N53:N59" si="0">K53*M53</f>
        <v>543988.08034513914</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5777.91</v>
      </c>
      <c r="N54" s="281">
        <f t="shared" si="0"/>
        <v>1733.3729999999998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1555.07</v>
      </c>
      <c r="N55" s="281">
        <f t="shared" si="0"/>
        <v>4665.21</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11766.19</v>
      </c>
      <c r="N56" s="281">
        <f t="shared" si="0"/>
        <v>2941.5475000000001</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943.85</v>
      </c>
      <c r="N57" s="281">
        <f t="shared" si="0"/>
        <v>943.85</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887.17</v>
      </c>
      <c r="N58" s="281">
        <f t="shared" si="0"/>
        <v>887.17</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6717.56</v>
      </c>
      <c r="N59" s="281">
        <f t="shared" si="0"/>
        <v>3076.6424800000004</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9" t="s">
        <v>1037</v>
      </c>
      <c r="C63" s="820"/>
      <c r="D63" s="820"/>
      <c r="E63" s="820"/>
      <c r="F63" s="820"/>
      <c r="G63" s="820"/>
      <c r="H63" s="820"/>
      <c r="I63" s="820"/>
      <c r="J63" s="820"/>
      <c r="K63" s="820"/>
      <c r="L63" s="820"/>
      <c r="M63" s="821"/>
      <c r="N63" s="403">
        <f>SUM(N52:N62)</f>
        <v>1253390.4839872695</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5" t="s">
        <v>1045</v>
      </c>
      <c r="M67" s="884"/>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6">
        <f>VLOOKUP(A68,TRANSPORTE!A5:D117,4,FALSE)</f>
        <v>1232.03</v>
      </c>
      <c r="M68" s="907"/>
      <c r="N68" s="296">
        <f>K68*L68</f>
        <v>1601.6390000000001</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6">
        <f>VLOOKUP(A69,TRANSPORTE!A6:D117,4,FALSE)</f>
        <v>143.98999999999998</v>
      </c>
      <c r="M69" s="907"/>
      <c r="N69" s="296">
        <f>K69*L69</f>
        <v>7.1994999999999996</v>
      </c>
    </row>
    <row r="70" spans="1:15">
      <c r="B70" s="52"/>
      <c r="C70" s="53"/>
      <c r="D70" s="53"/>
      <c r="E70" s="53"/>
      <c r="F70" s="53"/>
      <c r="G70" s="53"/>
      <c r="H70" s="320"/>
      <c r="I70" s="288"/>
      <c r="J70" s="295"/>
      <c r="K70" s="288"/>
      <c r="L70" s="906"/>
      <c r="M70" s="907"/>
      <c r="N70" s="296"/>
    </row>
    <row r="71" spans="1:15">
      <c r="B71" s="52"/>
      <c r="C71" s="53"/>
      <c r="D71" s="53"/>
      <c r="E71" s="53"/>
      <c r="F71" s="53"/>
      <c r="G71" s="53"/>
      <c r="H71" s="320"/>
      <c r="I71" s="288"/>
      <c r="J71" s="295"/>
      <c r="K71" s="288"/>
      <c r="L71" s="906"/>
      <c r="M71" s="907"/>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7"/>
      <c r="M73" s="898"/>
      <c r="N73" s="133"/>
    </row>
    <row r="74" spans="1:15" ht="15" thickBot="1">
      <c r="B74" s="908" t="s">
        <v>1037</v>
      </c>
      <c r="C74" s="862"/>
      <c r="D74" s="862"/>
      <c r="E74" s="862"/>
      <c r="F74" s="862"/>
      <c r="G74" s="862"/>
      <c r="H74" s="862"/>
      <c r="I74" s="862"/>
      <c r="J74" s="862"/>
      <c r="K74" s="862"/>
      <c r="L74" s="862"/>
      <c r="M74" s="863"/>
      <c r="N74" s="110">
        <f>N68+N69+N70+N71+N72</f>
        <v>1608.8385000000001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8" t="s">
        <v>1047</v>
      </c>
      <c r="C78" s="859"/>
      <c r="D78" s="859"/>
      <c r="E78" s="859"/>
      <c r="F78" s="859"/>
      <c r="G78" s="859"/>
      <c r="H78" s="859"/>
      <c r="I78" s="79" t="s">
        <v>1048</v>
      </c>
      <c r="J78" s="81" t="s">
        <v>1494</v>
      </c>
      <c r="K78" s="80" t="s">
        <v>1050</v>
      </c>
      <c r="L78" s="860" t="s">
        <v>1034</v>
      </c>
      <c r="M78" s="973"/>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5"/>
      <c r="C86" s="896"/>
      <c r="D86" s="896"/>
      <c r="E86" s="896"/>
      <c r="F86" s="896"/>
      <c r="G86" s="896"/>
      <c r="H86" s="896"/>
      <c r="I86" s="132"/>
      <c r="J86" s="132"/>
      <c r="K86" s="132"/>
      <c r="L86" s="909"/>
      <c r="M86" s="909"/>
      <c r="N86" s="51"/>
    </row>
    <row r="87" spans="1:14" ht="15" thickBot="1">
      <c r="B87" s="908" t="s">
        <v>1037</v>
      </c>
      <c r="C87" s="862"/>
      <c r="D87" s="862"/>
      <c r="E87" s="862"/>
      <c r="F87" s="862"/>
      <c r="G87" s="862"/>
      <c r="H87" s="862"/>
      <c r="I87" s="862"/>
      <c r="J87" s="862"/>
      <c r="K87" s="862"/>
      <c r="L87" s="862"/>
      <c r="M87" s="863"/>
      <c r="N87" s="310">
        <f>SUM(N80:N86)</f>
        <v>442582.44511953334</v>
      </c>
    </row>
    <row r="88" spans="1:14" ht="15" thickBot="1">
      <c r="B88" s="39"/>
      <c r="C88" s="40"/>
      <c r="D88" s="40"/>
      <c r="E88" s="40"/>
      <c r="F88" s="40"/>
      <c r="G88" s="40"/>
      <c r="H88" s="40"/>
      <c r="I88" s="40"/>
      <c r="J88" s="40"/>
      <c r="K88" s="40"/>
      <c r="L88" s="40"/>
      <c r="M88" s="40"/>
      <c r="N88" s="41"/>
    </row>
    <row r="89" spans="1:14" ht="15" thickBot="1">
      <c r="B89" s="819" t="s">
        <v>1051</v>
      </c>
      <c r="C89" s="820"/>
      <c r="D89" s="820"/>
      <c r="E89" s="820"/>
      <c r="F89" s="820"/>
      <c r="G89" s="820"/>
      <c r="H89" s="820"/>
      <c r="I89" s="820"/>
      <c r="J89" s="820"/>
      <c r="K89" s="820"/>
      <c r="L89" s="820"/>
      <c r="M89" s="821"/>
      <c r="N89" s="105">
        <f>N47+N63+N74+N87</f>
        <v>2859497.769041833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4" t="s">
        <v>1053</v>
      </c>
      <c r="C93" s="865"/>
      <c r="D93" s="865"/>
      <c r="E93" s="865"/>
      <c r="F93" s="865"/>
      <c r="G93" s="865"/>
      <c r="H93" s="865"/>
      <c r="I93" s="323"/>
      <c r="J93" s="343"/>
      <c r="K93" s="311" t="s">
        <v>1054</v>
      </c>
      <c r="L93" s="866" t="s">
        <v>1055</v>
      </c>
      <c r="M93" s="867"/>
      <c r="N93" s="312"/>
    </row>
    <row r="94" spans="1:14">
      <c r="B94" s="852" t="s">
        <v>1056</v>
      </c>
      <c r="C94" s="853"/>
      <c r="D94" s="853"/>
      <c r="E94" s="853"/>
      <c r="F94" s="853"/>
      <c r="G94" s="853"/>
      <c r="H94" s="853"/>
      <c r="I94" s="93"/>
      <c r="J94" s="94"/>
      <c r="K94" s="313">
        <v>0.2</v>
      </c>
      <c r="L94" s="854">
        <f>N89*K94</f>
        <v>571899.55380836665</v>
      </c>
      <c r="M94" s="855"/>
      <c r="N94" s="57"/>
    </row>
    <row r="95" spans="1:14">
      <c r="B95" s="95" t="s">
        <v>1057</v>
      </c>
      <c r="C95" s="96"/>
      <c r="D95" s="96"/>
      <c r="E95" s="96"/>
      <c r="F95" s="96"/>
      <c r="G95" s="96"/>
      <c r="H95" s="96"/>
      <c r="I95" s="93"/>
      <c r="J95" s="94"/>
      <c r="K95" s="313">
        <v>0.05</v>
      </c>
      <c r="L95" s="854">
        <f>N89*K95</f>
        <v>142974.88845209166</v>
      </c>
      <c r="M95" s="855"/>
      <c r="N95" s="57"/>
    </row>
    <row r="96" spans="1:14" ht="15" thickBot="1">
      <c r="B96" s="97" t="s">
        <v>1058</v>
      </c>
      <c r="C96" s="98"/>
      <c r="D96" s="98"/>
      <c r="E96" s="98"/>
      <c r="F96" s="98"/>
      <c r="G96" s="98"/>
      <c r="H96" s="98"/>
      <c r="I96" s="99"/>
      <c r="J96" s="100"/>
      <c r="K96" s="314">
        <v>0.05</v>
      </c>
      <c r="L96" s="856">
        <f>N89*K96</f>
        <v>142974.88845209166</v>
      </c>
      <c r="M96" s="857"/>
      <c r="N96" s="57"/>
    </row>
    <row r="97" spans="1:14" ht="15" thickBot="1">
      <c r="B97" s="819" t="s">
        <v>1037</v>
      </c>
      <c r="C97" s="820"/>
      <c r="D97" s="820"/>
      <c r="E97" s="820"/>
      <c r="F97" s="820"/>
      <c r="G97" s="820"/>
      <c r="H97" s="820"/>
      <c r="I97" s="820"/>
      <c r="J97" s="820"/>
      <c r="K97" s="820"/>
      <c r="L97" s="820"/>
      <c r="M97" s="821"/>
      <c r="N97" s="58">
        <f>L94+L95+L96</f>
        <v>857849.33071255009</v>
      </c>
    </row>
    <row r="98" spans="1:14" ht="15" thickBot="1">
      <c r="B98" s="39"/>
      <c r="C98" s="40"/>
      <c r="D98" s="40"/>
      <c r="E98" s="40"/>
      <c r="F98" s="40"/>
      <c r="G98" s="40"/>
      <c r="H98" s="40"/>
      <c r="I98" s="40"/>
      <c r="J98" s="40"/>
      <c r="K98" s="40"/>
      <c r="L98" s="40"/>
      <c r="M98" s="40"/>
      <c r="N98" s="41"/>
    </row>
    <row r="99" spans="1:14" ht="15" thickBot="1">
      <c r="A99" t="s">
        <v>2122</v>
      </c>
      <c r="B99" s="819" t="s">
        <v>1059</v>
      </c>
      <c r="C99" s="820"/>
      <c r="D99" s="820"/>
      <c r="E99" s="820"/>
      <c r="F99" s="820"/>
      <c r="G99" s="820"/>
      <c r="H99" s="820"/>
      <c r="I99" s="820"/>
      <c r="J99" s="820"/>
      <c r="K99" s="820"/>
      <c r="L99" s="820"/>
      <c r="M99" s="821"/>
      <c r="N99" s="196">
        <f>N89+N97</f>
        <v>3717347.0997543829</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3" t="s">
        <v>2324</v>
      </c>
      <c r="C116" s="964"/>
      <c r="D116" s="964"/>
      <c r="E116" s="964"/>
      <c r="F116" s="964"/>
      <c r="G116" s="964"/>
      <c r="H116" s="964"/>
      <c r="I116" s="964"/>
      <c r="J116" s="964"/>
      <c r="K116" s="964"/>
      <c r="L116" s="964"/>
      <c r="M116" s="964"/>
      <c r="N116" s="965"/>
    </row>
    <row r="117" spans="2:14" ht="15" customHeight="1">
      <c r="B117" s="963"/>
      <c r="C117" s="964"/>
      <c r="D117" s="964"/>
      <c r="E117" s="964"/>
      <c r="F117" s="964"/>
      <c r="G117" s="964"/>
      <c r="H117" s="964"/>
      <c r="I117" s="964"/>
      <c r="J117" s="964"/>
      <c r="K117" s="964"/>
      <c r="L117" s="964"/>
      <c r="M117" s="964"/>
      <c r="N117" s="965"/>
    </row>
    <row r="118" spans="2:14" ht="30" customHeight="1">
      <c r="B118" s="966" t="s">
        <v>2325</v>
      </c>
      <c r="C118" s="967"/>
      <c r="D118" s="967"/>
      <c r="E118" s="967"/>
      <c r="F118" s="967"/>
      <c r="G118" s="967"/>
      <c r="H118" s="967"/>
      <c r="I118" s="967"/>
      <c r="J118" s="967"/>
      <c r="K118" s="967"/>
      <c r="L118" s="967"/>
      <c r="M118" s="967"/>
      <c r="N118" s="968"/>
    </row>
    <row r="119" spans="2:14">
      <c r="B119" s="966"/>
      <c r="C119" s="967"/>
      <c r="D119" s="967"/>
      <c r="E119" s="967"/>
      <c r="F119" s="967"/>
      <c r="G119" s="967"/>
      <c r="H119" s="967"/>
      <c r="I119" s="967"/>
      <c r="J119" s="967"/>
      <c r="K119" s="967"/>
      <c r="L119" s="967"/>
      <c r="M119" s="967"/>
      <c r="N119" s="968"/>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9"/>
      <c r="K129" s="969"/>
      <c r="L129" s="969"/>
      <c r="M129" s="969"/>
      <c r="N129" s="970"/>
    </row>
    <row r="130" spans="2:14" ht="15" thickBot="1">
      <c r="B130" s="428" t="s">
        <v>2327</v>
      </c>
      <c r="C130" s="429"/>
      <c r="D130" s="429"/>
      <c r="E130" s="268"/>
      <c r="F130" s="268"/>
      <c r="G130" s="268"/>
      <c r="H130" s="268"/>
      <c r="I130" s="268"/>
      <c r="J130" s="971"/>
      <c r="K130" s="971"/>
      <c r="L130" s="971"/>
      <c r="M130" s="971"/>
      <c r="N130" s="972"/>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40.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2" hidden="1" customHeight="1" thickBo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90334.87999999999</v>
      </c>
      <c r="L36" s="279"/>
      <c r="M36" s="280">
        <v>0.16</v>
      </c>
      <c r="N36" s="281">
        <f>K36/M36</f>
        <v>564592.99999999988</v>
      </c>
    </row>
    <row r="37" spans="1:14">
      <c r="A37" s="119" t="s">
        <v>261</v>
      </c>
      <c r="B37" s="868" t="str">
        <f>VLOOKUP(A37,EQUIPOS!A7:D154,3,FALSE)</f>
        <v xml:space="preserve">Motobomba 3 PULGADAS (incluye operario)
</v>
      </c>
      <c r="C37" s="869"/>
      <c r="D37" s="869"/>
      <c r="E37" s="869"/>
      <c r="F37" s="869"/>
      <c r="G37" s="869"/>
      <c r="H37" s="870"/>
      <c r="I37" s="430"/>
      <c r="J37" s="431"/>
      <c r="K37" s="278">
        <f>VLOOKUP(A37,EQUIPOS!A7:D164,4,FALSE)</f>
        <v>13201.23</v>
      </c>
      <c r="L37" s="344"/>
      <c r="M37" s="345">
        <v>0.16</v>
      </c>
      <c r="N37" s="281">
        <f>K37/M37</f>
        <v>82507.6875</v>
      </c>
    </row>
    <row r="38" spans="1:14">
      <c r="A38" s="119"/>
      <c r="B38" s="868"/>
      <c r="C38" s="869"/>
      <c r="D38" s="869"/>
      <c r="E38" s="869"/>
      <c r="F38" s="869"/>
      <c r="G38" s="869"/>
      <c r="H38" s="870"/>
      <c r="I38" s="430"/>
      <c r="J38" s="431"/>
      <c r="K38" s="447"/>
      <c r="L38" s="344"/>
      <c r="M38" s="345"/>
      <c r="N38" s="281"/>
    </row>
    <row r="39" spans="1:14">
      <c r="A39" s="119"/>
      <c r="B39" s="868"/>
      <c r="C39" s="869"/>
      <c r="D39" s="869"/>
      <c r="E39" s="869"/>
      <c r="F39" s="869"/>
      <c r="G39" s="869"/>
      <c r="H39" s="870"/>
      <c r="I39" s="430"/>
      <c r="J39" s="431"/>
      <c r="K39" s="447"/>
      <c r="L39" s="344"/>
      <c r="M39" s="345"/>
      <c r="N39" s="281"/>
    </row>
    <row r="40" spans="1:14">
      <c r="A40" s="119"/>
      <c r="B40" s="868"/>
      <c r="C40" s="869"/>
      <c r="D40" s="869"/>
      <c r="E40" s="869"/>
      <c r="F40" s="869"/>
      <c r="G40" s="869"/>
      <c r="H40" s="870"/>
      <c r="I40" s="337"/>
      <c r="J40" s="339"/>
      <c r="K40" s="447"/>
      <c r="L40" s="432"/>
      <c r="M40" s="433"/>
      <c r="N40" s="281"/>
    </row>
    <row r="41" spans="1:14">
      <c r="B41" s="868"/>
      <c r="C41" s="869"/>
      <c r="D41" s="869"/>
      <c r="E41" s="869"/>
      <c r="F41" s="869"/>
      <c r="G41" s="869"/>
      <c r="H41" s="870"/>
      <c r="I41" s="42"/>
      <c r="J41" s="43"/>
      <c r="K41" s="447"/>
      <c r="L41" s="285"/>
      <c r="M41" s="286"/>
      <c r="N41" s="281"/>
    </row>
    <row r="42" spans="1:14">
      <c r="B42" s="329"/>
      <c r="C42" s="330"/>
      <c r="D42" s="330"/>
      <c r="E42" s="330"/>
      <c r="F42" s="332"/>
      <c r="G42" s="332"/>
      <c r="H42" s="131"/>
      <c r="I42" s="42"/>
      <c r="J42" s="43"/>
      <c r="K42" s="447"/>
      <c r="L42" s="285"/>
      <c r="M42" s="286"/>
      <c r="N42" s="282"/>
    </row>
    <row r="43" spans="1:14">
      <c r="B43" s="876" t="s">
        <v>1036</v>
      </c>
      <c r="C43" s="877"/>
      <c r="D43" s="877"/>
      <c r="E43" s="44"/>
      <c r="F43" s="45"/>
      <c r="G43" s="45"/>
      <c r="H43" s="46"/>
      <c r="I43" s="42"/>
      <c r="J43" s="43"/>
      <c r="K43" s="288"/>
      <c r="L43" s="285"/>
      <c r="M43" s="410">
        <v>0.05</v>
      </c>
      <c r="N43" s="353">
        <f>N77*M43</f>
        <v>11968.876220179687</v>
      </c>
    </row>
    <row r="44" spans="1:14" ht="15" thickBot="1">
      <c r="B44" s="868"/>
      <c r="C44" s="869"/>
      <c r="D44" s="869"/>
      <c r="E44" s="869"/>
      <c r="F44" s="869"/>
      <c r="G44" s="869"/>
      <c r="H44" s="870"/>
      <c r="I44" s="878"/>
      <c r="J44" s="879"/>
      <c r="K44" s="47"/>
      <c r="L44" s="880"/>
      <c r="M44" s="881"/>
      <c r="N44" s="111"/>
    </row>
    <row r="45" spans="1:14" ht="15" thickBot="1">
      <c r="B45" s="819" t="s">
        <v>1037</v>
      </c>
      <c r="C45" s="820"/>
      <c r="D45" s="820"/>
      <c r="E45" s="820"/>
      <c r="F45" s="820"/>
      <c r="G45" s="820"/>
      <c r="H45" s="820"/>
      <c r="I45" s="820"/>
      <c r="J45" s="820"/>
      <c r="K45" s="820"/>
      <c r="L45" s="820"/>
      <c r="M45" s="821"/>
      <c r="N45" s="403">
        <f>SUM(N36:N44)</f>
        <v>659069.56372017961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11766.19</v>
      </c>
      <c r="N50" s="281">
        <f>K50*M50</f>
        <v>2353.2380000000003</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943.85</v>
      </c>
      <c r="N51" s="281">
        <f>K51*M51</f>
        <v>943.85</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887.17</v>
      </c>
      <c r="N52" s="281">
        <f>K52*M52</f>
        <v>443.58499999999998</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3530.9300000000003</v>
      </c>
      <c r="N53" s="281">
        <f>K53*M53</f>
        <v>529639.5</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478856.76</v>
      </c>
      <c r="N54" s="281">
        <f>K54*M54</f>
        <v>478856.76</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9" t="s">
        <v>1037</v>
      </c>
      <c r="C58" s="820"/>
      <c r="D58" s="820"/>
      <c r="E58" s="820"/>
      <c r="F58" s="820"/>
      <c r="G58" s="820"/>
      <c r="H58" s="820"/>
      <c r="I58" s="820"/>
      <c r="J58" s="820"/>
      <c r="K58" s="820"/>
      <c r="L58" s="820"/>
      <c r="M58" s="821"/>
      <c r="N58" s="403">
        <f>SUM(N50:N57)</f>
        <v>1012236.933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6">
        <f>VLOOKUP(A63,TRANSPORTE!A5:D117,4,FALSE)</f>
        <v>1232.03</v>
      </c>
      <c r="M63" s="907"/>
      <c r="N63" s="296">
        <f>K63*L63</f>
        <v>1232.03</v>
      </c>
    </row>
    <row r="64" spans="1:14">
      <c r="B64" s="52"/>
      <c r="C64" s="53"/>
      <c r="D64" s="53"/>
      <c r="E64" s="53"/>
      <c r="F64" s="53"/>
      <c r="G64" s="53"/>
      <c r="H64" s="320"/>
      <c r="I64" s="288"/>
      <c r="J64" s="295"/>
      <c r="K64" s="288"/>
      <c r="L64" s="906"/>
      <c r="M64" s="907"/>
      <c r="N64" s="296"/>
    </row>
    <row r="65" spans="1:15">
      <c r="B65" s="52"/>
      <c r="C65" s="53"/>
      <c r="D65" s="53"/>
      <c r="E65" s="53"/>
      <c r="F65" s="53"/>
      <c r="G65" s="53"/>
      <c r="H65" s="320"/>
      <c r="I65" s="288"/>
      <c r="J65" s="295"/>
      <c r="K65" s="288"/>
      <c r="L65" s="906"/>
      <c r="M65" s="907"/>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7"/>
      <c r="M67" s="898"/>
      <c r="N67" s="133"/>
    </row>
    <row r="68" spans="1:15" ht="15" thickBot="1">
      <c r="B68" s="908" t="s">
        <v>1037</v>
      </c>
      <c r="C68" s="862"/>
      <c r="D68" s="862"/>
      <c r="E68" s="862"/>
      <c r="F68" s="862"/>
      <c r="G68" s="862"/>
      <c r="H68" s="862"/>
      <c r="I68" s="862"/>
      <c r="J68" s="862"/>
      <c r="K68" s="862"/>
      <c r="L68" s="862"/>
      <c r="M68" s="863"/>
      <c r="N68" s="110">
        <f>SUM(N63:N67)</f>
        <v>1232.03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8" t="s">
        <v>1047</v>
      </c>
      <c r="C72" s="859"/>
      <c r="D72" s="859"/>
      <c r="E72" s="859"/>
      <c r="F72" s="859"/>
      <c r="G72" s="859"/>
      <c r="H72" s="859"/>
      <c r="I72" s="79" t="s">
        <v>1048</v>
      </c>
      <c r="J72" s="81" t="s">
        <v>1494</v>
      </c>
      <c r="K72" s="80" t="s">
        <v>1050</v>
      </c>
      <c r="L72" s="860" t="s">
        <v>1034</v>
      </c>
      <c r="M72" s="861"/>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SUM(N73:N76)</f>
        <v>239377.52440359374</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N45+N58+N68+N77</f>
        <v>1911916.0511237732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382383.21022475464</v>
      </c>
      <c r="M84" s="855"/>
      <c r="N84" s="57"/>
    </row>
    <row r="85" spans="1:14">
      <c r="B85" s="95" t="s">
        <v>1057</v>
      </c>
      <c r="C85" s="96"/>
      <c r="D85" s="96"/>
      <c r="E85" s="96"/>
      <c r="F85" s="96"/>
      <c r="G85" s="96"/>
      <c r="H85" s="96"/>
      <c r="I85" s="93"/>
      <c r="J85" s="94"/>
      <c r="K85" s="313">
        <v>0.05</v>
      </c>
      <c r="L85" s="854">
        <f>N79*K85</f>
        <v>95595.802556188661</v>
      </c>
      <c r="M85" s="855"/>
      <c r="N85" s="57"/>
    </row>
    <row r="86" spans="1:14" ht="15" thickBot="1">
      <c r="B86" s="97" t="s">
        <v>1058</v>
      </c>
      <c r="C86" s="98"/>
      <c r="D86" s="98"/>
      <c r="E86" s="98"/>
      <c r="F86" s="98"/>
      <c r="G86" s="98"/>
      <c r="H86" s="98"/>
      <c r="I86" s="99"/>
      <c r="J86" s="100"/>
      <c r="K86" s="314">
        <v>0.05</v>
      </c>
      <c r="L86" s="856">
        <f>N79*K86</f>
        <v>95595.802556188661</v>
      </c>
      <c r="M86" s="857"/>
      <c r="N86" s="57"/>
    </row>
    <row r="87" spans="1:14" ht="15" thickBot="1">
      <c r="B87" s="819" t="s">
        <v>1037</v>
      </c>
      <c r="C87" s="820"/>
      <c r="D87" s="820"/>
      <c r="E87" s="820"/>
      <c r="F87" s="820"/>
      <c r="G87" s="820"/>
      <c r="H87" s="820"/>
      <c r="I87" s="820"/>
      <c r="J87" s="820"/>
      <c r="K87" s="820"/>
      <c r="L87" s="820"/>
      <c r="M87" s="821"/>
      <c r="N87" s="58">
        <f>L84+L85+L86</f>
        <v>573574.81533713196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2485490.8664609054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38.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461"/>
      <c r="L30" s="795" t="s">
        <v>1029</v>
      </c>
      <c r="M30" s="796"/>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121</v>
      </c>
      <c r="B36" s="868" t="str">
        <f>VLOOKUP(A36,EQUIPOS!A6:D154,3,FALSE)</f>
        <v>Bomba eléctrica para accionar la celda</v>
      </c>
      <c r="C36" s="869"/>
      <c r="D36" s="869"/>
      <c r="E36" s="869"/>
      <c r="F36" s="869"/>
      <c r="G36" s="869"/>
      <c r="H36" s="870"/>
      <c r="I36" s="276"/>
      <c r="J36" s="277"/>
      <c r="K36" s="278">
        <f>VLOOKUP(A36,EQUIPOS!A6:D163,4,FALSE)</f>
        <v>77931.759999999995</v>
      </c>
      <c r="L36" s="279"/>
      <c r="M36" s="280">
        <v>0.01</v>
      </c>
      <c r="N36" s="281">
        <f t="shared" ref="N36:N41" si="0">K36/M36</f>
        <v>7793175.9999999991</v>
      </c>
    </row>
    <row r="37" spans="1:14">
      <c r="A37" s="119" t="s">
        <v>192</v>
      </c>
      <c r="B37" s="868" t="str">
        <f>VLOOKUP(A37,EQUIPOS!A7:D154,3,FALSE)</f>
        <v>Equipo de acarreo interno</v>
      </c>
      <c r="C37" s="869"/>
      <c r="D37" s="869"/>
      <c r="E37" s="869"/>
      <c r="F37" s="869"/>
      <c r="G37" s="869"/>
      <c r="H37" s="870"/>
      <c r="I37" s="430"/>
      <c r="J37" s="431"/>
      <c r="K37" s="278">
        <f>VLOOKUP(A37,EQUIPOS!A7:D164,4,FALSE)</f>
        <v>26312.16</v>
      </c>
      <c r="L37" s="344"/>
      <c r="M37" s="345">
        <v>0.05</v>
      </c>
      <c r="N37" s="281">
        <f t="shared" si="0"/>
        <v>526243.19999999995</v>
      </c>
    </row>
    <row r="38" spans="1:14">
      <c r="A38" s="119" t="s">
        <v>217</v>
      </c>
      <c r="B38" s="868" t="str">
        <f>VLOOKUP(A38,EQUIPOS!A8:D154,3,FALSE)</f>
        <v>Equipo de soldadura y de acetileno (incluye soldadura)</v>
      </c>
      <c r="C38" s="869"/>
      <c r="D38" s="869"/>
      <c r="E38" s="869"/>
      <c r="F38" s="869"/>
      <c r="G38" s="869"/>
      <c r="H38" s="870"/>
      <c r="I38" s="430"/>
      <c r="J38" s="431"/>
      <c r="K38" s="278">
        <f>VLOOKUP(A38,EQUIPOS!A8:D165,4,FALSE)</f>
        <v>30844.799999999999</v>
      </c>
      <c r="L38" s="344"/>
      <c r="M38" s="345">
        <v>0.01</v>
      </c>
      <c r="N38" s="281">
        <f t="shared" si="0"/>
        <v>3084480</v>
      </c>
    </row>
    <row r="39" spans="1:14">
      <c r="A39" s="119" t="s">
        <v>242</v>
      </c>
      <c r="B39" s="868" t="str">
        <f>VLOOKUP(A39,EQUIPOS!A9:D154,3,FALSE)</f>
        <v>Grúa con torre capacidad 1 ton en la punta.</v>
      </c>
      <c r="C39" s="869"/>
      <c r="D39" s="869"/>
      <c r="E39" s="869"/>
      <c r="F39" s="869"/>
      <c r="G39" s="869"/>
      <c r="H39" s="870"/>
      <c r="I39" s="430"/>
      <c r="J39" s="431"/>
      <c r="K39" s="278">
        <f>VLOOKUP(A39,EQUIPOS!A9:D166,4,FALSE)</f>
        <v>150876</v>
      </c>
      <c r="L39" s="344"/>
      <c r="M39" s="345">
        <v>0.04</v>
      </c>
      <c r="N39" s="281">
        <f t="shared" si="0"/>
        <v>3771900</v>
      </c>
    </row>
    <row r="40" spans="1:14">
      <c r="A40" s="119" t="s">
        <v>255</v>
      </c>
      <c r="B40" s="868" t="str">
        <f>VLOOKUP(A40,EQUIPOS!A10:D154,3,FALSE)</f>
        <v>Manómetro cable de acero para bajar la celda</v>
      </c>
      <c r="C40" s="869"/>
      <c r="D40" s="869"/>
      <c r="E40" s="869"/>
      <c r="F40" s="869"/>
      <c r="G40" s="869"/>
      <c r="H40" s="870"/>
      <c r="I40" s="337"/>
      <c r="J40" s="339"/>
      <c r="K40" s="278">
        <f>VLOOKUP(A40,EQUIPOS!A10:D167,4,FALSE)</f>
        <v>1481922.36</v>
      </c>
      <c r="L40" s="432"/>
      <c r="M40" s="433">
        <v>1</v>
      </c>
      <c r="N40" s="281">
        <f t="shared" si="0"/>
        <v>1481922.36</v>
      </c>
    </row>
    <row r="41" spans="1:14">
      <c r="A41" t="s">
        <v>320</v>
      </c>
      <c r="B41" s="868" t="str">
        <f>VLOOKUP(A41,EQUIPOS!A11:D155,3,FALSE)</f>
        <v>Retroexcavadora sobre llantas, motor 62HP, Profundidad de excavación de 5.41 metros.</v>
      </c>
      <c r="C41" s="869"/>
      <c r="D41" s="869"/>
      <c r="E41" s="869"/>
      <c r="F41" s="869"/>
      <c r="G41" s="869"/>
      <c r="H41" s="870"/>
      <c r="I41" s="42"/>
      <c r="J41" s="43"/>
      <c r="K41" s="278">
        <f>VLOOKUP(A41,EQUIPOS!A11:D168,4,FALSE)</f>
        <v>141902.25</v>
      </c>
      <c r="L41" s="285"/>
      <c r="M41" s="286">
        <v>0.2</v>
      </c>
      <c r="N41" s="281">
        <f t="shared" si="0"/>
        <v>709511.25</v>
      </c>
    </row>
    <row r="42" spans="1:14">
      <c r="B42" s="329"/>
      <c r="C42" s="330"/>
      <c r="D42" s="330"/>
      <c r="E42" s="330"/>
      <c r="F42" s="332"/>
      <c r="G42" s="332"/>
      <c r="H42" s="131"/>
      <c r="I42" s="42"/>
      <c r="J42" s="43"/>
      <c r="K42" s="447"/>
      <c r="L42" s="285"/>
      <c r="M42" s="286"/>
      <c r="N42" s="282"/>
    </row>
    <row r="43" spans="1:14">
      <c r="B43" s="876" t="s">
        <v>1036</v>
      </c>
      <c r="C43" s="877"/>
      <c r="D43" s="877"/>
      <c r="E43" s="44"/>
      <c r="F43" s="45"/>
      <c r="G43" s="45"/>
      <c r="H43" s="46"/>
      <c r="I43" s="42"/>
      <c r="J43" s="43"/>
      <c r="K43" s="288"/>
      <c r="L43" s="285"/>
      <c r="M43" s="410">
        <v>0.01</v>
      </c>
      <c r="N43" s="353">
        <f>N81*M43</f>
        <v>40222.408211598995</v>
      </c>
    </row>
    <row r="44" spans="1:14" ht="15" thickBot="1">
      <c r="B44" s="868"/>
      <c r="C44" s="869"/>
      <c r="D44" s="869"/>
      <c r="E44" s="869"/>
      <c r="F44" s="869"/>
      <c r="G44" s="869"/>
      <c r="H44" s="870"/>
      <c r="I44" s="878"/>
      <c r="J44" s="879"/>
      <c r="K44" s="47"/>
      <c r="L44" s="880"/>
      <c r="M44" s="881"/>
      <c r="N44" s="111"/>
    </row>
    <row r="45" spans="1:14" ht="15" thickBot="1">
      <c r="B45" s="819" t="s">
        <v>1037</v>
      </c>
      <c r="C45" s="820"/>
      <c r="D45" s="820"/>
      <c r="E45" s="820"/>
      <c r="F45" s="820"/>
      <c r="G45" s="820"/>
      <c r="H45" s="820"/>
      <c r="I45" s="820"/>
      <c r="J45" s="820"/>
      <c r="K45" s="820"/>
      <c r="L45" s="820"/>
      <c r="M45" s="821"/>
      <c r="N45" s="403">
        <f>SUM(N36:N44)</f>
        <v>17407455.218211599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14909232.786825119</v>
      </c>
      <c r="N50" s="281">
        <f t="shared" ref="N50:N55" si="1">K50*M50</f>
        <v>14909232.786825119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96726.56</v>
      </c>
      <c r="N51" s="281">
        <f t="shared" si="1"/>
        <v>2901796.8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1455227.57</v>
      </c>
      <c r="N52" s="281">
        <f t="shared" si="1"/>
        <v>2910455.14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891455.22</v>
      </c>
      <c r="N53" s="281">
        <f t="shared" si="1"/>
        <v>4457276.0999999996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59111.35</v>
      </c>
      <c r="N54" s="281">
        <f t="shared" si="1"/>
        <v>3546681</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38896.01</v>
      </c>
      <c r="N55" s="281">
        <f t="shared" si="1"/>
        <v>466752.12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9" t="s">
        <v>1037</v>
      </c>
      <c r="C58" s="820"/>
      <c r="D58" s="820"/>
      <c r="E58" s="820"/>
      <c r="F58" s="820"/>
      <c r="G58" s="820"/>
      <c r="H58" s="820"/>
      <c r="I58" s="820"/>
      <c r="J58" s="820"/>
      <c r="K58" s="820"/>
      <c r="L58" s="820"/>
      <c r="M58" s="821"/>
      <c r="N58" s="403">
        <f>SUM(N50:N57)</f>
        <v>29192193.946825121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6">
        <f>VLOOKUP(A63,TRANSPORTE!A5:D117,4,FALSE)</f>
        <v>869306.29</v>
      </c>
      <c r="M63" s="907"/>
      <c r="N63" s="296">
        <f>K63*L63</f>
        <v>869306.29</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6">
        <f>VLOOKUP(A64,TRANSPORTE!A6:D117,4,FALSE)</f>
        <v>142640.48000000001</v>
      </c>
      <c r="M64" s="907"/>
      <c r="N64" s="296">
        <f>K64*L64</f>
        <v>1141123.8400000001</v>
      </c>
    </row>
    <row r="65" spans="1:15">
      <c r="A65" t="s">
        <v>1483</v>
      </c>
      <c r="B65" s="52" t="str">
        <f>VLOOKUP(A65,TRANSPORTE!A6:D117,3,FALSE)</f>
        <v>Pasajes aéreos</v>
      </c>
      <c r="C65" s="53"/>
      <c r="D65" s="53"/>
      <c r="E65" s="53"/>
      <c r="F65" s="53"/>
      <c r="G65" s="53"/>
      <c r="H65" s="320" t="s">
        <v>1029</v>
      </c>
      <c r="I65" s="288">
        <v>3</v>
      </c>
      <c r="J65" s="295">
        <v>1</v>
      </c>
      <c r="K65" s="288">
        <f>I65*J65</f>
        <v>3</v>
      </c>
      <c r="L65" s="906">
        <f>VLOOKUP(A65,TRANSPORTE!A6:D117,4,FALSE)</f>
        <v>397573.74</v>
      </c>
      <c r="M65" s="907"/>
      <c r="N65" s="296">
        <f>K65*L65</f>
        <v>1192721.22</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7"/>
      <c r="M67" s="898"/>
      <c r="N67" s="133"/>
    </row>
    <row r="68" spans="1:15" ht="15" thickBot="1">
      <c r="B68" s="908" t="s">
        <v>1037</v>
      </c>
      <c r="C68" s="862"/>
      <c r="D68" s="862"/>
      <c r="E68" s="862"/>
      <c r="F68" s="862"/>
      <c r="G68" s="862"/>
      <c r="H68" s="862"/>
      <c r="I68" s="862"/>
      <c r="J68" s="862"/>
      <c r="K68" s="862"/>
      <c r="L68" s="862"/>
      <c r="M68" s="863"/>
      <c r="N68" s="110">
        <f>SUM(N63:N67)</f>
        <v>3203151.35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8" t="s">
        <v>1047</v>
      </c>
      <c r="C72" s="859"/>
      <c r="D72" s="859"/>
      <c r="E72" s="859"/>
      <c r="F72" s="859"/>
      <c r="G72" s="859"/>
      <c r="H72" s="859"/>
      <c r="I72" s="79" t="s">
        <v>1048</v>
      </c>
      <c r="J72" s="81" t="s">
        <v>1494</v>
      </c>
      <c r="K72" s="80" t="s">
        <v>1050</v>
      </c>
      <c r="L72" s="860" t="s">
        <v>1034</v>
      </c>
      <c r="M72" s="861"/>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SUM(N73:N80)</f>
        <v>4022240.8211598997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N45+N58+N68+N81</f>
        <v>53825041.336196624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10765008.267239325</v>
      </c>
      <c r="M88" s="855"/>
      <c r="N88" s="57"/>
    </row>
    <row r="89" spans="1:14">
      <c r="B89" s="95" t="s">
        <v>1057</v>
      </c>
      <c r="C89" s="96"/>
      <c r="D89" s="96"/>
      <c r="E89" s="96"/>
      <c r="F89" s="96"/>
      <c r="G89" s="96"/>
      <c r="H89" s="96"/>
      <c r="I89" s="93"/>
      <c r="J89" s="94"/>
      <c r="K89" s="313">
        <v>0.05</v>
      </c>
      <c r="L89" s="854">
        <f>N83*K89</f>
        <v>2691252.0668098312</v>
      </c>
      <c r="M89" s="855"/>
      <c r="N89" s="57"/>
    </row>
    <row r="90" spans="1:14" ht="15" thickBot="1">
      <c r="B90" s="97" t="s">
        <v>1058</v>
      </c>
      <c r="C90" s="98"/>
      <c r="D90" s="98"/>
      <c r="E90" s="98"/>
      <c r="F90" s="98"/>
      <c r="G90" s="98"/>
      <c r="H90" s="98"/>
      <c r="I90" s="99"/>
      <c r="J90" s="100"/>
      <c r="K90" s="314">
        <v>0.05</v>
      </c>
      <c r="L90" s="856">
        <f>N83*K90</f>
        <v>2691252.0668098312</v>
      </c>
      <c r="M90" s="857"/>
      <c r="N90" s="57"/>
    </row>
    <row r="91" spans="1:14" ht="15" thickBot="1">
      <c r="B91" s="819" t="s">
        <v>1037</v>
      </c>
      <c r="C91" s="820"/>
      <c r="D91" s="820"/>
      <c r="E91" s="820"/>
      <c r="F91" s="820"/>
      <c r="G91" s="820"/>
      <c r="H91" s="820"/>
      <c r="I91" s="820"/>
      <c r="J91" s="820"/>
      <c r="K91" s="820"/>
      <c r="L91" s="820"/>
      <c r="M91" s="821"/>
      <c r="N91" s="58">
        <f>L88+L89+L90</f>
        <v>16147512.400858987</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69972553.737055615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27"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t="s">
        <v>121</v>
      </c>
      <c r="B36" s="868" t="str">
        <f>VLOOKUP(A36,EQUIPOS!A6:D154,3,FALSE)</f>
        <v>Bomba eléctrica para accionar la celda</v>
      </c>
      <c r="C36" s="869"/>
      <c r="D36" s="869"/>
      <c r="E36" s="869"/>
      <c r="F36" s="869"/>
      <c r="G36" s="869"/>
      <c r="H36" s="870"/>
      <c r="I36" s="276"/>
      <c r="J36" s="277"/>
      <c r="K36" s="278">
        <f>VLOOKUP(A36,EQUIPOS!A6:D163,4,FALSE)</f>
        <v>77931.759999999995</v>
      </c>
      <c r="L36" s="279"/>
      <c r="M36" s="280">
        <v>0.01</v>
      </c>
      <c r="N36" s="281">
        <f>K36/M36</f>
        <v>7793175.9999999991</v>
      </c>
    </row>
    <row r="37" spans="1:16">
      <c r="A37" s="119" t="s">
        <v>217</v>
      </c>
      <c r="B37" s="868" t="str">
        <f>VLOOKUP(A37,EQUIPOS!A7:D154,3,FALSE)</f>
        <v>Equipo de soldadura y de acetileno (incluye soldadura)</v>
      </c>
      <c r="C37" s="869"/>
      <c r="D37" s="869"/>
      <c r="E37" s="869"/>
      <c r="F37" s="869"/>
      <c r="G37" s="869"/>
      <c r="H37" s="870"/>
      <c r="I37" s="430"/>
      <c r="J37" s="431"/>
      <c r="K37" s="278">
        <f>VLOOKUP(A37,EQUIPOS!A7:D164,4,FALSE)</f>
        <v>30844.799999999999</v>
      </c>
      <c r="L37" s="344"/>
      <c r="M37" s="345">
        <v>0.01</v>
      </c>
      <c r="N37" s="281">
        <f>K37/M37</f>
        <v>3084480</v>
      </c>
    </row>
    <row r="38" spans="1:16">
      <c r="A38" s="119" t="s">
        <v>255</v>
      </c>
      <c r="B38" s="868" t="str">
        <f>VLOOKUP(A38,EQUIPOS!A8:D154,3,FALSE)</f>
        <v>Manómetro cable de acero para bajar la celda</v>
      </c>
      <c r="C38" s="869"/>
      <c r="D38" s="869"/>
      <c r="E38" s="869"/>
      <c r="F38" s="869"/>
      <c r="G38" s="869"/>
      <c r="H38" s="870"/>
      <c r="I38" s="430"/>
      <c r="J38" s="431"/>
      <c r="K38" s="278">
        <f>VLOOKUP(A38,EQUIPOS!A8:D165,4,FALSE)</f>
        <v>1481922.36</v>
      </c>
      <c r="L38" s="344"/>
      <c r="M38" s="345">
        <v>1</v>
      </c>
      <c r="N38" s="281">
        <f>K38/M38</f>
        <v>1481922.36</v>
      </c>
    </row>
    <row r="39" spans="1:16">
      <c r="A39" s="119"/>
      <c r="B39" s="868"/>
      <c r="C39" s="869"/>
      <c r="D39" s="869"/>
      <c r="E39" s="869"/>
      <c r="F39" s="869"/>
      <c r="G39" s="869"/>
      <c r="H39" s="870"/>
      <c r="I39" s="430"/>
      <c r="J39" s="431"/>
      <c r="K39" s="278"/>
      <c r="L39" s="344"/>
      <c r="M39" s="345"/>
      <c r="N39" s="281"/>
    </row>
    <row r="40" spans="1:16">
      <c r="A40" s="119"/>
      <c r="B40" s="868"/>
      <c r="C40" s="869"/>
      <c r="D40" s="869"/>
      <c r="E40" s="869"/>
      <c r="F40" s="869"/>
      <c r="G40" s="869"/>
      <c r="H40" s="870"/>
      <c r="I40" s="337"/>
      <c r="J40" s="339"/>
      <c r="K40" s="278"/>
      <c r="L40" s="432"/>
      <c r="M40" s="433"/>
      <c r="N40" s="281"/>
    </row>
    <row r="41" spans="1:16">
      <c r="B41" s="868"/>
      <c r="C41" s="869"/>
      <c r="D41" s="869"/>
      <c r="E41" s="869"/>
      <c r="F41" s="869"/>
      <c r="G41" s="869"/>
      <c r="H41" s="870"/>
      <c r="I41" s="42"/>
      <c r="J41" s="43"/>
      <c r="K41" s="278"/>
      <c r="L41" s="285"/>
      <c r="M41" s="286"/>
      <c r="N41" s="281"/>
    </row>
    <row r="42" spans="1:16">
      <c r="B42" s="329"/>
      <c r="C42" s="330"/>
      <c r="D42" s="330"/>
      <c r="E42" s="330"/>
      <c r="F42" s="332"/>
      <c r="G42" s="332"/>
      <c r="H42" s="131"/>
      <c r="I42" s="42"/>
      <c r="J42" s="43"/>
      <c r="K42" s="447"/>
      <c r="L42" s="285"/>
      <c r="M42" s="286"/>
      <c r="N42" s="282"/>
    </row>
    <row r="43" spans="1:16">
      <c r="B43" s="876" t="s">
        <v>1036</v>
      </c>
      <c r="C43" s="877"/>
      <c r="D43" s="877"/>
      <c r="E43" s="44"/>
      <c r="F43" s="45"/>
      <c r="G43" s="45"/>
      <c r="H43" s="46"/>
      <c r="I43" s="42"/>
      <c r="J43" s="43"/>
      <c r="K43" s="288"/>
      <c r="L43" s="285"/>
      <c r="M43" s="410">
        <v>0.01</v>
      </c>
      <c r="N43" s="353">
        <f>N81*M43</f>
        <v>40222.408211598995</v>
      </c>
    </row>
    <row r="44" spans="1:16" ht="15" thickBot="1">
      <c r="B44" s="868"/>
      <c r="C44" s="869"/>
      <c r="D44" s="869"/>
      <c r="E44" s="869"/>
      <c r="F44" s="869"/>
      <c r="G44" s="869"/>
      <c r="H44" s="870"/>
      <c r="I44" s="878"/>
      <c r="J44" s="879"/>
      <c r="K44" s="47"/>
      <c r="L44" s="880"/>
      <c r="M44" s="881"/>
      <c r="N44" s="111"/>
    </row>
    <row r="45" spans="1:16" ht="15" thickBot="1">
      <c r="B45" s="819" t="s">
        <v>1037</v>
      </c>
      <c r="C45" s="820"/>
      <c r="D45" s="820"/>
      <c r="E45" s="820"/>
      <c r="F45" s="820"/>
      <c r="G45" s="820"/>
      <c r="H45" s="820"/>
      <c r="I45" s="820"/>
      <c r="J45" s="820"/>
      <c r="K45" s="820"/>
      <c r="L45" s="820"/>
      <c r="M45" s="821"/>
      <c r="N45" s="403">
        <f>SUM(N36:N44)</f>
        <v>12399800.768211598</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14909232.786825119</v>
      </c>
      <c r="N50" s="281">
        <f t="shared" ref="N50:N55" si="0">K50*M50</f>
        <v>14909232.786825119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96726.56</v>
      </c>
      <c r="N51" s="281">
        <f t="shared" si="0"/>
        <v>2901796.8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1455227.57</v>
      </c>
      <c r="N52" s="281">
        <f t="shared" si="0"/>
        <v>2910455.14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891455.22</v>
      </c>
      <c r="N53" s="281">
        <f t="shared" si="0"/>
        <v>4457276.0999999996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59111.35</v>
      </c>
      <c r="N54" s="281">
        <f t="shared" si="0"/>
        <v>3546681</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38896.01</v>
      </c>
      <c r="N55" s="281">
        <f t="shared" si="0"/>
        <v>466752.12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9" t="s">
        <v>1037</v>
      </c>
      <c r="C58" s="820"/>
      <c r="D58" s="820"/>
      <c r="E58" s="820"/>
      <c r="F58" s="820"/>
      <c r="G58" s="820"/>
      <c r="H58" s="820"/>
      <c r="I58" s="820"/>
      <c r="J58" s="820"/>
      <c r="K58" s="820"/>
      <c r="L58" s="820"/>
      <c r="M58" s="821"/>
      <c r="N58" s="403">
        <f>SUM(N50:N57)</f>
        <v>29192193.946825121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5" t="s">
        <v>1045</v>
      </c>
      <c r="M62" s="884"/>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6">
        <f>VLOOKUP(A63,TRANSPORTE!A5:D117,4,FALSE)</f>
        <v>397573.74</v>
      </c>
      <c r="M63" s="907"/>
      <c r="N63" s="296">
        <f>K63*L63</f>
        <v>1192721.22</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6">
        <f>VLOOKUP(A64,TRANSPORTE!A6:D117,4,FALSE)</f>
        <v>869306.29</v>
      </c>
      <c r="M64" s="907"/>
      <c r="N64" s="296">
        <f>K64*L64</f>
        <v>869306.29</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6">
        <f>VLOOKUP(A65,TRANSPORTE!A6:D118,4,FALSE)</f>
        <v>142640.48000000001</v>
      </c>
      <c r="M65" s="907"/>
      <c r="N65" s="296">
        <f>K65*L65</f>
        <v>1141123.8400000001</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7"/>
      <c r="M67" s="898"/>
      <c r="N67" s="133"/>
    </row>
    <row r="68" spans="1:15" ht="15" thickBot="1">
      <c r="B68" s="908" t="s">
        <v>1037</v>
      </c>
      <c r="C68" s="862"/>
      <c r="D68" s="862"/>
      <c r="E68" s="862"/>
      <c r="F68" s="862"/>
      <c r="G68" s="862"/>
      <c r="H68" s="862"/>
      <c r="I68" s="862"/>
      <c r="J68" s="862"/>
      <c r="K68" s="862"/>
      <c r="L68" s="862"/>
      <c r="M68" s="863"/>
      <c r="N68" s="110">
        <f>SUM(N63:N67)</f>
        <v>3203151.35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8" t="s">
        <v>1047</v>
      </c>
      <c r="C72" s="859"/>
      <c r="D72" s="859"/>
      <c r="E72" s="859"/>
      <c r="F72" s="859"/>
      <c r="G72" s="859"/>
      <c r="H72" s="859"/>
      <c r="I72" s="79" t="s">
        <v>1048</v>
      </c>
      <c r="J72" s="81" t="s">
        <v>1494</v>
      </c>
      <c r="K72" s="80" t="s">
        <v>1050</v>
      </c>
      <c r="L72" s="860" t="s">
        <v>1034</v>
      </c>
      <c r="M72" s="861"/>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5"/>
      <c r="C80" s="896"/>
      <c r="D80" s="896"/>
      <c r="E80" s="896"/>
      <c r="F80" s="896"/>
      <c r="G80" s="896"/>
      <c r="H80" s="896"/>
      <c r="I80" s="50"/>
      <c r="J80" s="50"/>
      <c r="K80" s="50"/>
      <c r="L80" s="974"/>
      <c r="M80" s="975"/>
      <c r="N80" s="51"/>
    </row>
    <row r="81" spans="1:14" ht="15" thickBot="1">
      <c r="B81" s="819" t="s">
        <v>1037</v>
      </c>
      <c r="C81" s="820"/>
      <c r="D81" s="820"/>
      <c r="E81" s="820"/>
      <c r="F81" s="820"/>
      <c r="G81" s="820"/>
      <c r="H81" s="820"/>
      <c r="I81" s="862"/>
      <c r="J81" s="862"/>
      <c r="K81" s="862"/>
      <c r="L81" s="862"/>
      <c r="M81" s="863"/>
      <c r="N81" s="310">
        <f>SUM(N73:N80)</f>
        <v>4022240.8211598997</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N45+N58+N68+N81</f>
        <v>48817386.886196621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9763477.3772393242</v>
      </c>
      <c r="M88" s="855"/>
      <c r="N88" s="57"/>
    </row>
    <row r="89" spans="1:14">
      <c r="B89" s="95" t="s">
        <v>1057</v>
      </c>
      <c r="C89" s="96"/>
      <c r="D89" s="96"/>
      <c r="E89" s="96"/>
      <c r="F89" s="96"/>
      <c r="G89" s="96"/>
      <c r="H89" s="96"/>
      <c r="I89" s="93"/>
      <c r="J89" s="94"/>
      <c r="K89" s="313">
        <v>0.05</v>
      </c>
      <c r="L89" s="854">
        <f>N83*K89</f>
        <v>2440869.344309831</v>
      </c>
      <c r="M89" s="855"/>
      <c r="N89" s="57"/>
    </row>
    <row r="90" spans="1:14" ht="15" thickBot="1">
      <c r="B90" s="97" t="s">
        <v>1058</v>
      </c>
      <c r="C90" s="98"/>
      <c r="D90" s="98"/>
      <c r="E90" s="98"/>
      <c r="F90" s="98"/>
      <c r="G90" s="98"/>
      <c r="H90" s="98"/>
      <c r="I90" s="99"/>
      <c r="J90" s="100"/>
      <c r="K90" s="314">
        <v>0.05</v>
      </c>
      <c r="L90" s="856">
        <f>N83*K90</f>
        <v>2440869.344309831</v>
      </c>
      <c r="M90" s="857"/>
      <c r="N90" s="57"/>
    </row>
    <row r="91" spans="1:14" ht="15" thickBot="1">
      <c r="B91" s="819" t="s">
        <v>1037</v>
      </c>
      <c r="C91" s="820"/>
      <c r="D91" s="820"/>
      <c r="E91" s="820"/>
      <c r="F91" s="820"/>
      <c r="G91" s="820"/>
      <c r="H91" s="820"/>
      <c r="I91" s="820"/>
      <c r="J91" s="820"/>
      <c r="K91" s="820"/>
      <c r="L91" s="820"/>
      <c r="M91" s="821"/>
      <c r="N91" s="58">
        <f>L88+L89+L90</f>
        <v>14645216.065858986</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63462602.952055603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259</v>
      </c>
      <c r="B36" s="868" t="str">
        <f>VLOOKUP(A36,EQUIPOS!A6:D154,3,FALSE)</f>
        <v>Montacargas</v>
      </c>
      <c r="C36" s="869"/>
      <c r="D36" s="869"/>
      <c r="E36" s="869"/>
      <c r="F36" s="869"/>
      <c r="G36" s="869"/>
      <c r="H36" s="870"/>
      <c r="I36" s="276"/>
      <c r="J36" s="277"/>
      <c r="K36" s="278">
        <f>VLOOKUP(A36,EQUIPOS!A6:D163,4,FALSE)</f>
        <v>71689.539999999994</v>
      </c>
      <c r="L36" s="279"/>
      <c r="M36" s="345">
        <v>1.5</v>
      </c>
      <c r="N36" s="281">
        <f>K36/M36</f>
        <v>47793.026666666665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2553.3602603050003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50346.386926971667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10743.52</v>
      </c>
      <c r="N48" s="281">
        <f>K48*M48</f>
        <v>3364882.0627002642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3364882.0627002642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51067.205206099999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3466295.6548333359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693259.1309666672</v>
      </c>
      <c r="M84" s="855"/>
      <c r="N84" s="57"/>
    </row>
    <row r="85" spans="1:14">
      <c r="B85" s="95" t="s">
        <v>1057</v>
      </c>
      <c r="C85" s="96"/>
      <c r="D85" s="96"/>
      <c r="E85" s="96"/>
      <c r="F85" s="96"/>
      <c r="G85" s="96"/>
      <c r="H85" s="96"/>
      <c r="I85" s="93"/>
      <c r="J85" s="94"/>
      <c r="K85" s="313">
        <v>0.05</v>
      </c>
      <c r="L85" s="854">
        <f>N79*K85</f>
        <v>173314.7827416668</v>
      </c>
      <c r="M85" s="855"/>
      <c r="N85" s="57"/>
    </row>
    <row r="86" spans="1:14" ht="15" thickBot="1">
      <c r="B86" s="97" t="s">
        <v>1058</v>
      </c>
      <c r="C86" s="98"/>
      <c r="D86" s="98"/>
      <c r="E86" s="98"/>
      <c r="F86" s="98"/>
      <c r="G86" s="98"/>
      <c r="H86" s="98"/>
      <c r="I86" s="99"/>
      <c r="J86" s="100"/>
      <c r="K86" s="314">
        <v>0.05</v>
      </c>
      <c r="L86" s="856">
        <f>N79*K86</f>
        <v>173314.7827416668</v>
      </c>
      <c r="M86" s="857"/>
      <c r="N86" s="57"/>
    </row>
    <row r="87" spans="1:14" ht="15" thickBot="1">
      <c r="B87" s="819" t="s">
        <v>1037</v>
      </c>
      <c r="C87" s="820"/>
      <c r="D87" s="820"/>
      <c r="E87" s="820"/>
      <c r="F87" s="820"/>
      <c r="G87" s="820"/>
      <c r="H87" s="820"/>
      <c r="I87" s="820"/>
      <c r="J87" s="820"/>
      <c r="K87" s="820"/>
      <c r="L87" s="820"/>
      <c r="M87" s="821"/>
      <c r="N87" s="58">
        <f>L84+L85+L86</f>
        <v>1039888.6964500007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4506184.351283337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267</v>
      </c>
      <c r="B36" s="868" t="str">
        <f>VLOOKUP(A36,EQUIPOS!A6:D154,3,FALSE)</f>
        <v>Motobomba de concreto</v>
      </c>
      <c r="C36" s="869"/>
      <c r="D36" s="869"/>
      <c r="E36" s="869"/>
      <c r="F36" s="869"/>
      <c r="G36" s="869"/>
      <c r="H36" s="870"/>
      <c r="I36" s="276"/>
      <c r="J36" s="277"/>
      <c r="K36" s="278">
        <f>VLOOKUP(A36,EQUIPOS!A6:D163,4,FALSE)</f>
        <v>102525.2</v>
      </c>
      <c r="L36" s="279"/>
      <c r="M36" s="345">
        <v>2.5</v>
      </c>
      <c r="N36" s="281">
        <f>K36/M36</f>
        <v>41010.080000000002</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41010.080000000002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3902.55</v>
      </c>
      <c r="N48" s="281">
        <f>K48*M48</f>
        <v>182478.08529880919</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427230.27</v>
      </c>
      <c r="N49" s="281">
        <f>K49*M49</f>
        <v>285381.76192962943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467859.84722843859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6">
        <f>VLOOKUP(A60,TRANSPORTE!A2:D117,4,FALSE)</f>
        <v>1232.03</v>
      </c>
      <c r="M60" s="907"/>
      <c r="N60" s="296">
        <f>K60*L60</f>
        <v>1069.8646418363796</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1069.8646418363796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509939.79187027499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101987.958374055</v>
      </c>
      <c r="M84" s="855"/>
      <c r="N84" s="57"/>
    </row>
    <row r="85" spans="1:14">
      <c r="B85" s="95" t="s">
        <v>1057</v>
      </c>
      <c r="C85" s="96"/>
      <c r="D85" s="96"/>
      <c r="E85" s="96"/>
      <c r="F85" s="96"/>
      <c r="G85" s="96"/>
      <c r="H85" s="96"/>
      <c r="I85" s="93"/>
      <c r="J85" s="94"/>
      <c r="K85" s="313">
        <v>0.05</v>
      </c>
      <c r="L85" s="854">
        <f>N79*K85</f>
        <v>25496.98959351375</v>
      </c>
      <c r="M85" s="855"/>
      <c r="N85" s="57"/>
    </row>
    <row r="86" spans="1:14" ht="15" thickBot="1">
      <c r="B86" s="97" t="s">
        <v>1058</v>
      </c>
      <c r="C86" s="98"/>
      <c r="D86" s="98"/>
      <c r="E86" s="98"/>
      <c r="F86" s="98"/>
      <c r="G86" s="98"/>
      <c r="H86" s="98"/>
      <c r="I86" s="99"/>
      <c r="J86" s="100"/>
      <c r="K86" s="314">
        <v>0.05</v>
      </c>
      <c r="L86" s="856">
        <f>N79*K86</f>
        <v>25496.98959351375</v>
      </c>
      <c r="M86" s="857"/>
      <c r="N86" s="57"/>
    </row>
    <row r="87" spans="1:14" ht="15" thickBot="1">
      <c r="B87" s="819" t="s">
        <v>1037</v>
      </c>
      <c r="C87" s="820"/>
      <c r="D87" s="820"/>
      <c r="E87" s="820"/>
      <c r="F87" s="820"/>
      <c r="G87" s="820"/>
      <c r="H87" s="820"/>
      <c r="I87" s="820"/>
      <c r="J87" s="820"/>
      <c r="K87" s="820"/>
      <c r="L87" s="820"/>
      <c r="M87" s="821"/>
      <c r="N87" s="58">
        <f>L84+L85+L86</f>
        <v>152981.93756108251</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662921.72943135747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31" zoomScale="77" zoomScaleNormal="77" workbookViewId="0">
      <selection activeCell="K85" sqref="K85"/>
    </sheetView>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121</v>
      </c>
      <c r="B36" s="868" t="str">
        <f>VLOOKUP(A36,EQUIPOS!A6:D154,3,FALSE)</f>
        <v>Bomba eléctrica para accionar la celda</v>
      </c>
      <c r="C36" s="869"/>
      <c r="D36" s="869"/>
      <c r="E36" s="869"/>
      <c r="F36" s="869"/>
      <c r="G36" s="869"/>
      <c r="H36" s="870"/>
      <c r="I36" s="276"/>
      <c r="J36" s="277"/>
      <c r="K36" s="278">
        <f>VLOOKUP(A36,EQUIPOS!A6:D163,4,FALSE)</f>
        <v>77931.759999999995</v>
      </c>
      <c r="L36" s="279"/>
      <c r="M36" s="280">
        <v>0.01</v>
      </c>
      <c r="N36" s="281">
        <f t="shared" ref="N36:N41" si="0">K36/M36</f>
        <v>7793175.9999999991</v>
      </c>
    </row>
    <row r="37" spans="1:14">
      <c r="A37" s="119" t="s">
        <v>192</v>
      </c>
      <c r="B37" s="868" t="str">
        <f>VLOOKUP(A37,EQUIPOS!A7:D154,3,FALSE)</f>
        <v>Equipo de acarreo interno</v>
      </c>
      <c r="C37" s="869"/>
      <c r="D37" s="869"/>
      <c r="E37" s="869"/>
      <c r="F37" s="869"/>
      <c r="G37" s="869"/>
      <c r="H37" s="870"/>
      <c r="I37" s="430"/>
      <c r="J37" s="431"/>
      <c r="K37" s="278">
        <f>VLOOKUP(A37,EQUIPOS!A7:D164,4,FALSE)</f>
        <v>26312.16</v>
      </c>
      <c r="L37" s="344"/>
      <c r="M37" s="345">
        <v>0.05</v>
      </c>
      <c r="N37" s="281">
        <f t="shared" si="0"/>
        <v>526243.19999999995</v>
      </c>
    </row>
    <row r="38" spans="1:14">
      <c r="A38" s="119" t="s">
        <v>214</v>
      </c>
      <c r="B38" s="868" t="str">
        <f>VLOOKUP(A38,EQUIPOS!A8:D154,3,FALSE)</f>
        <v>Equipo de oxigeno y soldadura</v>
      </c>
      <c r="C38" s="869"/>
      <c r="D38" s="869"/>
      <c r="E38" s="869"/>
      <c r="F38" s="869"/>
      <c r="G38" s="869"/>
      <c r="H38" s="870"/>
      <c r="I38" s="430"/>
      <c r="J38" s="431"/>
      <c r="K38" s="447">
        <f>VLOOKUP(A38,EQUIPOS!A8:D165,4,FALSE)</f>
        <v>16480.73</v>
      </c>
      <c r="L38" s="344"/>
      <c r="M38" s="345">
        <v>0.01</v>
      </c>
      <c r="N38" s="281">
        <f t="shared" si="0"/>
        <v>1648073</v>
      </c>
    </row>
    <row r="39" spans="1:14">
      <c r="A39" s="119" t="s">
        <v>248</v>
      </c>
      <c r="B39" s="868" t="str">
        <f>VLOOKUP(A39,EQUIPOS!A9:D154,3,FALSE)</f>
        <v>Grúa telescópica de 50 Ton.</v>
      </c>
      <c r="C39" s="869"/>
      <c r="D39" s="869"/>
      <c r="E39" s="869"/>
      <c r="F39" s="869"/>
      <c r="G39" s="869"/>
      <c r="H39" s="870"/>
      <c r="I39" s="430"/>
      <c r="J39" s="431"/>
      <c r="K39" s="447">
        <f>VLOOKUP(A39,EQUIPOS!A9:D166,4,FALSE)</f>
        <v>274346.58</v>
      </c>
      <c r="L39" s="344"/>
      <c r="M39" s="345">
        <v>0.04</v>
      </c>
      <c r="N39" s="281">
        <f t="shared" si="0"/>
        <v>6858664.5</v>
      </c>
    </row>
    <row r="40" spans="1:14">
      <c r="A40" s="119" t="s">
        <v>255</v>
      </c>
      <c r="B40" s="868" t="str">
        <f>VLOOKUP(A40,EQUIPOS!A10:D154,3,FALSE)</f>
        <v>Manómetro cable de acero para bajar la celda</v>
      </c>
      <c r="C40" s="869"/>
      <c r="D40" s="869"/>
      <c r="E40" s="869"/>
      <c r="F40" s="869"/>
      <c r="G40" s="869"/>
      <c r="H40" s="870"/>
      <c r="I40" s="430"/>
      <c r="J40" s="431"/>
      <c r="K40" s="447">
        <f>VLOOKUP(A40,EQUIPOS!A10:D167,4,FALSE)</f>
        <v>1481922.36</v>
      </c>
      <c r="L40" s="344"/>
      <c r="M40" s="345">
        <v>1</v>
      </c>
      <c r="N40" s="281">
        <f t="shared" si="0"/>
        <v>1481922.36</v>
      </c>
    </row>
    <row r="41" spans="1:14">
      <c r="A41" s="119" t="s">
        <v>322</v>
      </c>
      <c r="B41" s="868" t="str">
        <f>VLOOKUP(A41,EQUIPOS!A11:D155,3,FALSE)</f>
        <v xml:space="preserve">Retroexcavadora sobre llantas JD 410
</v>
      </c>
      <c r="C41" s="869"/>
      <c r="D41" s="869"/>
      <c r="E41" s="869"/>
      <c r="F41" s="869"/>
      <c r="G41" s="869"/>
      <c r="H41" s="870"/>
      <c r="I41" s="430"/>
      <c r="J41" s="431"/>
      <c r="K41" s="447">
        <f>VLOOKUP(A41,EQUIPOS!A11:D168,4,FALSE)</f>
        <v>123584.78</v>
      </c>
      <c r="L41" s="344"/>
      <c r="M41" s="345">
        <v>0.2</v>
      </c>
      <c r="N41" s="281">
        <f t="shared" si="0"/>
        <v>617923.89999999991</v>
      </c>
    </row>
    <row r="42" spans="1:14">
      <c r="A42" s="119"/>
      <c r="B42" s="868"/>
      <c r="C42" s="869"/>
      <c r="D42" s="869"/>
      <c r="E42" s="869"/>
      <c r="F42" s="869"/>
      <c r="G42" s="869"/>
      <c r="H42" s="870"/>
      <c r="I42" s="337"/>
      <c r="J42" s="339"/>
      <c r="K42" s="447"/>
      <c r="L42" s="432"/>
      <c r="M42" s="433"/>
      <c r="N42" s="281"/>
    </row>
    <row r="43" spans="1:14">
      <c r="B43" s="868"/>
      <c r="C43" s="869"/>
      <c r="D43" s="869"/>
      <c r="E43" s="869"/>
      <c r="F43" s="869"/>
      <c r="G43" s="869"/>
      <c r="H43" s="870"/>
      <c r="I43" s="42"/>
      <c r="J43" s="43"/>
      <c r="K43" s="447"/>
      <c r="L43" s="285"/>
      <c r="M43" s="286"/>
      <c r="N43" s="281"/>
    </row>
    <row r="44" spans="1:14">
      <c r="B44" s="329"/>
      <c r="C44" s="330"/>
      <c r="D44" s="330"/>
      <c r="E44" s="330"/>
      <c r="F44" s="332"/>
      <c r="G44" s="332"/>
      <c r="H44" s="131"/>
      <c r="I44" s="42"/>
      <c r="J44" s="43"/>
      <c r="K44" s="447"/>
      <c r="L44" s="285"/>
      <c r="M44" s="286"/>
      <c r="N44" s="282"/>
    </row>
    <row r="45" spans="1:14">
      <c r="B45" s="876" t="s">
        <v>1036</v>
      </c>
      <c r="C45" s="877"/>
      <c r="D45" s="877"/>
      <c r="E45" s="44"/>
      <c r="F45" s="45"/>
      <c r="G45" s="45"/>
      <c r="H45" s="46"/>
      <c r="I45" s="42"/>
      <c r="J45" s="43"/>
      <c r="K45" s="288"/>
      <c r="L45" s="285"/>
      <c r="M45" s="410">
        <v>0.1</v>
      </c>
      <c r="N45" s="353">
        <f>N86*M45</f>
        <v>402224.08211598999</v>
      </c>
    </row>
    <row r="46" spans="1:14" ht="15" thickBot="1">
      <c r="B46" s="868"/>
      <c r="C46" s="869"/>
      <c r="D46" s="869"/>
      <c r="E46" s="869"/>
      <c r="F46" s="869"/>
      <c r="G46" s="869"/>
      <c r="H46" s="870"/>
      <c r="I46" s="878"/>
      <c r="J46" s="879"/>
      <c r="K46" s="47"/>
      <c r="L46" s="880"/>
      <c r="M46" s="881"/>
      <c r="N46" s="111"/>
    </row>
    <row r="47" spans="1:14" ht="15" thickBot="1">
      <c r="B47" s="819" t="s">
        <v>1037</v>
      </c>
      <c r="C47" s="820"/>
      <c r="D47" s="820"/>
      <c r="E47" s="820"/>
      <c r="F47" s="820"/>
      <c r="G47" s="820"/>
      <c r="H47" s="820"/>
      <c r="I47" s="820"/>
      <c r="J47" s="820"/>
      <c r="K47" s="820"/>
      <c r="L47" s="820"/>
      <c r="M47" s="821"/>
      <c r="N47" s="420">
        <f>SUM(N36:N45)</f>
        <v>19328227.042115986</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4" t="s">
        <v>1028</v>
      </c>
      <c r="C51" s="865"/>
      <c r="D51" s="865"/>
      <c r="E51" s="865"/>
      <c r="F51" s="865"/>
      <c r="G51" s="865"/>
      <c r="H51" s="865"/>
      <c r="I51" s="899"/>
      <c r="J51" s="324" t="s">
        <v>1029</v>
      </c>
      <c r="K51" s="91" t="s">
        <v>1030</v>
      </c>
      <c r="L51" s="900" t="s">
        <v>1039</v>
      </c>
      <c r="M51" s="899"/>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14909232.786825119</v>
      </c>
      <c r="N52" s="281">
        <f t="shared" ref="N52:N57" si="1">K52*M52</f>
        <v>14909232.786825119</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96726.56</v>
      </c>
      <c r="N53" s="281">
        <f t="shared" si="1"/>
        <v>2901796.8</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1455227.57</v>
      </c>
      <c r="N54" s="281">
        <f t="shared" si="1"/>
        <v>2910455.14</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891455.22</v>
      </c>
      <c r="N55" s="281">
        <f t="shared" si="1"/>
        <v>4457276.0999999996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57381.19</v>
      </c>
      <c r="N56" s="281">
        <f t="shared" si="1"/>
        <v>3442871.4000000004</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38896.01</v>
      </c>
      <c r="N57" s="281">
        <f t="shared" si="1"/>
        <v>466752.12</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9" t="s">
        <v>1037</v>
      </c>
      <c r="C63" s="820"/>
      <c r="D63" s="820"/>
      <c r="E63" s="820"/>
      <c r="F63" s="820"/>
      <c r="G63" s="820"/>
      <c r="H63" s="820"/>
      <c r="I63" s="820"/>
      <c r="J63" s="820"/>
      <c r="K63" s="820"/>
      <c r="L63" s="820"/>
      <c r="M63" s="821"/>
      <c r="N63" s="403">
        <f>SUM(N52:N62)</f>
        <v>29088384.346825119</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5" t="s">
        <v>1045</v>
      </c>
      <c r="M67" s="884"/>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6">
        <f>VLOOKUP(A68,TRANSPORTE!A5:D117,4,FALSE)</f>
        <v>869306.29</v>
      </c>
      <c r="M68" s="907"/>
      <c r="N68" s="296">
        <f>K68*L68</f>
        <v>869306.29</v>
      </c>
    </row>
    <row r="69" spans="1:15">
      <c r="A69" t="s">
        <v>1483</v>
      </c>
      <c r="B69" s="52" t="str">
        <f>VLOOKUP(A69,TRANSPORTE!A5:D117,3,FALSE)</f>
        <v>Pasajes aéreos</v>
      </c>
      <c r="C69" s="53"/>
      <c r="D69" s="53"/>
      <c r="E69" s="53"/>
      <c r="F69" s="53"/>
      <c r="G69" s="53"/>
      <c r="H69" s="320" t="s">
        <v>1029</v>
      </c>
      <c r="I69" s="288">
        <v>3</v>
      </c>
      <c r="J69" s="295">
        <v>1</v>
      </c>
      <c r="K69" s="288">
        <f>I69*J69</f>
        <v>3</v>
      </c>
      <c r="L69" s="906">
        <f>VLOOKUP(A69,TRANSPORTE!A5:D117,4,FALSE)</f>
        <v>397573.74</v>
      </c>
      <c r="M69" s="907"/>
      <c r="N69" s="296">
        <f>K69*L69</f>
        <v>1192721.22</v>
      </c>
    </row>
    <row r="70" spans="1:15">
      <c r="B70" s="52"/>
      <c r="C70" s="53"/>
      <c r="D70" s="53"/>
      <c r="E70" s="53"/>
      <c r="F70" s="53"/>
      <c r="G70" s="53"/>
      <c r="H70" s="320"/>
      <c r="I70" s="288"/>
      <c r="J70" s="295"/>
      <c r="K70" s="288"/>
      <c r="L70" s="906"/>
      <c r="M70" s="907"/>
      <c r="N70" s="296"/>
    </row>
    <row r="71" spans="1:15">
      <c r="B71" s="52"/>
      <c r="C71" s="53"/>
      <c r="D71" s="53"/>
      <c r="E71" s="53"/>
      <c r="F71" s="53"/>
      <c r="G71" s="53"/>
      <c r="H71" s="320"/>
      <c r="I71" s="288"/>
      <c r="J71" s="295"/>
      <c r="K71" s="288"/>
      <c r="L71" s="906"/>
      <c r="M71" s="907"/>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7"/>
      <c r="M73" s="898"/>
      <c r="N73" s="133"/>
    </row>
    <row r="74" spans="1:15" ht="15" thickBot="1">
      <c r="B74" s="908" t="s">
        <v>1037</v>
      </c>
      <c r="C74" s="862"/>
      <c r="D74" s="862"/>
      <c r="E74" s="862"/>
      <c r="F74" s="862"/>
      <c r="G74" s="862"/>
      <c r="H74" s="862"/>
      <c r="I74" s="862"/>
      <c r="J74" s="862"/>
      <c r="K74" s="862"/>
      <c r="L74" s="862"/>
      <c r="M74" s="863"/>
      <c r="N74" s="110">
        <f>N68+N69+N70+N71+N72</f>
        <v>2062027.51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8" t="s">
        <v>1047</v>
      </c>
      <c r="C78" s="859"/>
      <c r="D78" s="859"/>
      <c r="E78" s="859"/>
      <c r="F78" s="859"/>
      <c r="G78" s="859"/>
      <c r="H78" s="859"/>
      <c r="I78" s="79" t="s">
        <v>1048</v>
      </c>
      <c r="J78" s="81" t="s">
        <v>1494</v>
      </c>
      <c r="K78" s="80" t="s">
        <v>1050</v>
      </c>
      <c r="L78" s="860" t="s">
        <v>1034</v>
      </c>
      <c r="M78" s="861"/>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976" t="str">
        <f>VLOOKUP(A85,'MANO DE OBRA'!A12:D73,3,FALSE)</f>
        <v>Estudios, análisis e informes</v>
      </c>
      <c r="C85" s="977" t="e">
        <f>VLOOKUP(B85,'MANO DE OBRA'!B12:E73,3,FALSE)</f>
        <v>#N/A</v>
      </c>
      <c r="D85" s="977" t="e">
        <f>VLOOKUP(C85,'MANO DE OBRA'!C12:F73,3,FALSE)</f>
        <v>#N/A</v>
      </c>
      <c r="E85" s="977" t="e">
        <f>VLOOKUP(D85,'MANO DE OBRA'!D12:G73,3,FALSE)</f>
        <v>#N/A</v>
      </c>
      <c r="F85" s="977" t="e">
        <f>VLOOKUP(E85,'MANO DE OBRA'!E12:H73,3,FALSE)</f>
        <v>#N/A</v>
      </c>
      <c r="G85" s="977" t="e">
        <f>VLOOKUP(F85,'MANO DE OBRA'!F12:I73,3,FALSE)</f>
        <v>#N/A</v>
      </c>
      <c r="H85" s="977" t="e">
        <f>VLOOKUP(G85,'MANO DE OBRA'!G12:J73,3,FALSE)</f>
        <v>#N/A</v>
      </c>
      <c r="I85" s="659"/>
      <c r="J85" s="660"/>
      <c r="K85" s="661">
        <f>VLOOKUP(A85,'MANO DE OBRA'!A12:D104,4,FALSE)</f>
        <v>2042688.2082439999</v>
      </c>
      <c r="L85" s="978">
        <v>1</v>
      </c>
      <c r="M85" s="978"/>
      <c r="N85" s="662">
        <f>K85*L85</f>
        <v>2042688.2082439999</v>
      </c>
    </row>
    <row r="86" spans="1:14" ht="15" thickBot="1">
      <c r="B86" s="908" t="s">
        <v>1037</v>
      </c>
      <c r="C86" s="862"/>
      <c r="D86" s="862"/>
      <c r="E86" s="862"/>
      <c r="F86" s="862"/>
      <c r="G86" s="862"/>
      <c r="H86" s="862"/>
      <c r="I86" s="862"/>
      <c r="J86" s="862"/>
      <c r="K86" s="862"/>
      <c r="L86" s="862"/>
      <c r="M86" s="863"/>
      <c r="N86" s="469">
        <f>SUM(N79:N85)</f>
        <v>4022240.8211598997</v>
      </c>
    </row>
    <row r="87" spans="1:14" ht="15" thickBot="1">
      <c r="B87" s="39"/>
      <c r="C87" s="40"/>
      <c r="D87" s="40"/>
      <c r="E87" s="40"/>
      <c r="F87" s="40"/>
      <c r="G87" s="40"/>
      <c r="H87" s="40"/>
      <c r="I87" s="40"/>
      <c r="J87" s="40"/>
      <c r="K87" s="40"/>
      <c r="L87" s="40"/>
      <c r="M87" s="40"/>
      <c r="N87" s="41"/>
    </row>
    <row r="88" spans="1:14" ht="15" thickBot="1">
      <c r="B88" s="819" t="s">
        <v>1051</v>
      </c>
      <c r="C88" s="820"/>
      <c r="D88" s="820"/>
      <c r="E88" s="820"/>
      <c r="F88" s="820"/>
      <c r="G88" s="820"/>
      <c r="H88" s="820"/>
      <c r="I88" s="820"/>
      <c r="J88" s="820"/>
      <c r="K88" s="820"/>
      <c r="L88" s="820"/>
      <c r="M88" s="821"/>
      <c r="N88" s="105">
        <f>N86+N74+N63+N47</f>
        <v>54500879.720101006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4" t="s">
        <v>1053</v>
      </c>
      <c r="C92" s="865"/>
      <c r="D92" s="865"/>
      <c r="E92" s="865"/>
      <c r="F92" s="865"/>
      <c r="G92" s="865"/>
      <c r="H92" s="865"/>
      <c r="I92" s="323"/>
      <c r="J92" s="343"/>
      <c r="K92" s="311" t="s">
        <v>1054</v>
      </c>
      <c r="L92" s="866" t="s">
        <v>1055</v>
      </c>
      <c r="M92" s="867"/>
      <c r="N92" s="312"/>
    </row>
    <row r="93" spans="1:14">
      <c r="B93" s="852" t="s">
        <v>1056</v>
      </c>
      <c r="C93" s="853"/>
      <c r="D93" s="853"/>
      <c r="E93" s="853"/>
      <c r="F93" s="853"/>
      <c r="G93" s="853"/>
      <c r="H93" s="853"/>
      <c r="I93" s="93"/>
      <c r="J93" s="94"/>
      <c r="K93" s="313">
        <v>0.2</v>
      </c>
      <c r="L93" s="854">
        <f>N88*K93</f>
        <v>10900175.944020202</v>
      </c>
      <c r="M93" s="855"/>
      <c r="N93" s="57"/>
    </row>
    <row r="94" spans="1:14">
      <c r="B94" s="95" t="s">
        <v>1057</v>
      </c>
      <c r="C94" s="96"/>
      <c r="D94" s="96"/>
      <c r="E94" s="96"/>
      <c r="F94" s="96"/>
      <c r="G94" s="96"/>
      <c r="H94" s="96"/>
      <c r="I94" s="93"/>
      <c r="J94" s="94"/>
      <c r="K94" s="313">
        <v>0.05</v>
      </c>
      <c r="L94" s="854">
        <f>N88*K94</f>
        <v>2725043.9860050506</v>
      </c>
      <c r="M94" s="855"/>
      <c r="N94" s="57"/>
    </row>
    <row r="95" spans="1:14" ht="15" thickBot="1">
      <c r="B95" s="97" t="s">
        <v>1058</v>
      </c>
      <c r="C95" s="98"/>
      <c r="D95" s="98"/>
      <c r="E95" s="98"/>
      <c r="F95" s="98"/>
      <c r="G95" s="98"/>
      <c r="H95" s="98"/>
      <c r="I95" s="99"/>
      <c r="J95" s="100"/>
      <c r="K95" s="314">
        <v>0.05</v>
      </c>
      <c r="L95" s="856">
        <f>N88*K95</f>
        <v>2725043.9860050506</v>
      </c>
      <c r="M95" s="857"/>
      <c r="N95" s="57"/>
    </row>
    <row r="96" spans="1:14" ht="15" thickBot="1">
      <c r="B96" s="819" t="s">
        <v>1037</v>
      </c>
      <c r="C96" s="820"/>
      <c r="D96" s="820"/>
      <c r="E96" s="820"/>
      <c r="F96" s="820"/>
      <c r="G96" s="820"/>
      <c r="H96" s="820"/>
      <c r="I96" s="820"/>
      <c r="J96" s="820"/>
      <c r="K96" s="820"/>
      <c r="L96" s="820"/>
      <c r="M96" s="821"/>
      <c r="N96" s="58">
        <f>L93+L94+L95</f>
        <v>16350263.916030305</v>
      </c>
    </row>
    <row r="97" spans="1:14" ht="15" thickBot="1">
      <c r="B97" s="39"/>
      <c r="C97" s="40"/>
      <c r="D97" s="40"/>
      <c r="E97" s="40"/>
      <c r="F97" s="40"/>
      <c r="G97" s="40"/>
      <c r="H97" s="40"/>
      <c r="I97" s="40"/>
      <c r="J97" s="40"/>
      <c r="K97" s="40"/>
      <c r="L97" s="40"/>
      <c r="M97" s="40"/>
      <c r="N97" s="41"/>
    </row>
    <row r="98" spans="1:14" ht="15" thickBot="1">
      <c r="A98" t="s">
        <v>2122</v>
      </c>
      <c r="B98" s="819" t="s">
        <v>1059</v>
      </c>
      <c r="C98" s="820"/>
      <c r="D98" s="820"/>
      <c r="E98" s="820"/>
      <c r="F98" s="820"/>
      <c r="G98" s="820"/>
      <c r="H98" s="820"/>
      <c r="I98" s="820"/>
      <c r="J98" s="820"/>
      <c r="K98" s="820"/>
      <c r="L98" s="820"/>
      <c r="M98" s="821"/>
      <c r="N98" s="196">
        <f>N88+N96</f>
        <v>70851143.636131316</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3" t="s">
        <v>2324</v>
      </c>
      <c r="C115" s="964"/>
      <c r="D115" s="964"/>
      <c r="E115" s="964"/>
      <c r="F115" s="964"/>
      <c r="G115" s="964"/>
      <c r="H115" s="964"/>
      <c r="I115" s="964"/>
      <c r="J115" s="964"/>
      <c r="K115" s="964"/>
      <c r="L115" s="964"/>
      <c r="M115" s="964"/>
      <c r="N115" s="965"/>
    </row>
    <row r="116" spans="2:14" ht="15" customHeight="1">
      <c r="B116" s="963"/>
      <c r="C116" s="964"/>
      <c r="D116" s="964"/>
      <c r="E116" s="964"/>
      <c r="F116" s="964"/>
      <c r="G116" s="964"/>
      <c r="H116" s="964"/>
      <c r="I116" s="964"/>
      <c r="J116" s="964"/>
      <c r="K116" s="964"/>
      <c r="L116" s="964"/>
      <c r="M116" s="964"/>
      <c r="N116" s="965"/>
    </row>
    <row r="117" spans="2:14" ht="30" customHeight="1">
      <c r="B117" s="966" t="s">
        <v>2325</v>
      </c>
      <c r="C117" s="967"/>
      <c r="D117" s="967"/>
      <c r="E117" s="967"/>
      <c r="F117" s="967"/>
      <c r="G117" s="967"/>
      <c r="H117" s="967"/>
      <c r="I117" s="967"/>
      <c r="J117" s="967"/>
      <c r="K117" s="967"/>
      <c r="L117" s="967"/>
      <c r="M117" s="967"/>
      <c r="N117" s="968"/>
    </row>
    <row r="118" spans="2:14">
      <c r="B118" s="966"/>
      <c r="C118" s="967"/>
      <c r="D118" s="967"/>
      <c r="E118" s="967"/>
      <c r="F118" s="967"/>
      <c r="G118" s="967"/>
      <c r="H118" s="967"/>
      <c r="I118" s="967"/>
      <c r="J118" s="967"/>
      <c r="K118" s="967"/>
      <c r="L118" s="967"/>
      <c r="M118" s="967"/>
      <c r="N118" s="968"/>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9"/>
      <c r="K128" s="969"/>
      <c r="L128" s="969"/>
      <c r="M128" s="969"/>
      <c r="N128" s="970"/>
    </row>
    <row r="129" spans="2:14" ht="15" thickBot="1">
      <c r="B129" s="428" t="s">
        <v>2327</v>
      </c>
      <c r="C129" s="429"/>
      <c r="D129" s="429"/>
      <c r="E129" s="268"/>
      <c r="F129" s="268"/>
      <c r="G129" s="268"/>
      <c r="H129" s="268"/>
      <c r="I129" s="268"/>
      <c r="J129" s="971"/>
      <c r="K129" s="971"/>
      <c r="L129" s="971"/>
      <c r="M129" s="971"/>
      <c r="N129" s="972"/>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326</v>
      </c>
      <c r="B36" s="868" t="str">
        <f>VLOOKUP(A36,EQUIPOS!A6:D154,3,FALSE)</f>
        <v>Sensor de Impacto para prueba de integridad tipo</v>
      </c>
      <c r="C36" s="869"/>
      <c r="D36" s="869"/>
      <c r="E36" s="869"/>
      <c r="F36" s="869"/>
      <c r="G36" s="869"/>
      <c r="H36" s="870"/>
      <c r="I36" s="276"/>
      <c r="J36" s="277"/>
      <c r="K36" s="278">
        <f>VLOOKUP(A36,EQUIPOS!A6:D163,4,FALSE)</f>
        <v>108730.26</v>
      </c>
      <c r="L36" s="279"/>
      <c r="M36" s="345">
        <v>1</v>
      </c>
      <c r="N36" s="281">
        <f>K36/M36</f>
        <v>108730.26</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108730.26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1946758.4055133341</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2055488.6655133341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411097.73310266685</v>
      </c>
      <c r="M84" s="855"/>
      <c r="N84" s="57"/>
    </row>
    <row r="85" spans="1:14">
      <c r="B85" s="95" t="s">
        <v>1057</v>
      </c>
      <c r="C85" s="96"/>
      <c r="D85" s="96"/>
      <c r="E85" s="96"/>
      <c r="F85" s="96"/>
      <c r="G85" s="96"/>
      <c r="H85" s="96"/>
      <c r="I85" s="93"/>
      <c r="J85" s="94"/>
      <c r="K85" s="313">
        <v>0.05</v>
      </c>
      <c r="L85" s="854">
        <f>N79*K85</f>
        <v>102774.43327566671</v>
      </c>
      <c r="M85" s="855"/>
      <c r="N85" s="57"/>
    </row>
    <row r="86" spans="1:14" ht="15" thickBot="1">
      <c r="B86" s="97" t="s">
        <v>1058</v>
      </c>
      <c r="C86" s="98"/>
      <c r="D86" s="98"/>
      <c r="E86" s="98"/>
      <c r="F86" s="98"/>
      <c r="G86" s="98"/>
      <c r="H86" s="98"/>
      <c r="I86" s="99"/>
      <c r="J86" s="100"/>
      <c r="K86" s="314">
        <v>0.05</v>
      </c>
      <c r="L86" s="856">
        <f>N79*K86</f>
        <v>102774.43327566671</v>
      </c>
      <c r="M86" s="857"/>
      <c r="N86" s="57"/>
    </row>
    <row r="87" spans="1:14" ht="15" thickBot="1">
      <c r="B87" s="819" t="s">
        <v>1037</v>
      </c>
      <c r="C87" s="820"/>
      <c r="D87" s="820"/>
      <c r="E87" s="820"/>
      <c r="F87" s="820"/>
      <c r="G87" s="820"/>
      <c r="H87" s="820"/>
      <c r="I87" s="820"/>
      <c r="J87" s="820"/>
      <c r="K87" s="820"/>
      <c r="L87" s="820"/>
      <c r="M87" s="821"/>
      <c r="N87" s="58">
        <f>L84+L85+L86</f>
        <v>616646.59965400025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2672135.2651673341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320</v>
      </c>
      <c r="B36" s="868" t="str">
        <f>VLOOKUP(A36,EQUIPOS!A6:D154,3,FALSE)</f>
        <v>Retroexcavadora sobre llantas, motor 62HP, Profundidad de excavación de 5.41 metros.</v>
      </c>
      <c r="C36" s="869"/>
      <c r="D36" s="869"/>
      <c r="E36" s="869"/>
      <c r="F36" s="869"/>
      <c r="G36" s="869"/>
      <c r="H36" s="870"/>
      <c r="I36" s="276"/>
      <c r="J36" s="277"/>
      <c r="K36" s="278">
        <f>VLOOKUP(A36,EQUIPOS!A6:D163,4,FALSE)</f>
        <v>141902.25</v>
      </c>
      <c r="L36" s="279"/>
      <c r="M36" s="345">
        <v>10</v>
      </c>
      <c r="N36" s="281">
        <f>K36/M36</f>
        <v>14190.225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319.17003253812504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14509.395032538125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31067.469999999998</v>
      </c>
      <c r="N48" s="281">
        <f>K48*M48</f>
        <v>15188.540888888889</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22101.109999999997</v>
      </c>
      <c r="N49" s="281">
        <f>K49*M49</f>
        <v>29468.14666666666</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4480.22</v>
      </c>
      <c r="N50" s="281">
        <f>K50*M50</f>
        <v>6720.33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51377.017555555547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3191.70032538125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69078.112913474921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13815.622582694985</v>
      </c>
      <c r="M84" s="855"/>
      <c r="N84" s="57"/>
    </row>
    <row r="85" spans="1:14">
      <c r="B85" s="95" t="s">
        <v>1057</v>
      </c>
      <c r="C85" s="96"/>
      <c r="D85" s="96"/>
      <c r="E85" s="96"/>
      <c r="F85" s="96"/>
      <c r="G85" s="96"/>
      <c r="H85" s="96"/>
      <c r="I85" s="93"/>
      <c r="J85" s="94"/>
      <c r="K85" s="313">
        <v>0.05</v>
      </c>
      <c r="L85" s="854">
        <f>N79*K85</f>
        <v>3453.9056456737462</v>
      </c>
      <c r="M85" s="855"/>
      <c r="N85" s="57"/>
    </row>
    <row r="86" spans="1:14" ht="15" thickBot="1">
      <c r="B86" s="97" t="s">
        <v>1058</v>
      </c>
      <c r="C86" s="98"/>
      <c r="D86" s="98"/>
      <c r="E86" s="98"/>
      <c r="F86" s="98"/>
      <c r="G86" s="98"/>
      <c r="H86" s="98"/>
      <c r="I86" s="99"/>
      <c r="J86" s="100"/>
      <c r="K86" s="314">
        <v>0.05</v>
      </c>
      <c r="L86" s="856">
        <f>N79*K86</f>
        <v>3453.9056456737462</v>
      </c>
      <c r="M86" s="857"/>
      <c r="N86" s="57"/>
    </row>
    <row r="87" spans="1:14" ht="15" thickBot="1">
      <c r="B87" s="819" t="s">
        <v>1037</v>
      </c>
      <c r="C87" s="820"/>
      <c r="D87" s="820"/>
      <c r="E87" s="820"/>
      <c r="F87" s="820"/>
      <c r="G87" s="820"/>
      <c r="H87" s="820"/>
      <c r="I87" s="820"/>
      <c r="J87" s="820"/>
      <c r="K87" s="820"/>
      <c r="L87" s="820"/>
      <c r="M87" s="821"/>
      <c r="N87" s="58">
        <f>L84+L85+L86</f>
        <v>20723.433874042476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89801.546787517393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ht="27"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204</v>
      </c>
      <c r="B36" s="868" t="str">
        <f>VLOOKUP(A36,EQUIPOS!A6:D154,3,FALSE)</f>
        <v xml:space="preserve">Equipo de soldadura 250 AMP
</v>
      </c>
      <c r="C36" s="869"/>
      <c r="D36" s="869"/>
      <c r="E36" s="869"/>
      <c r="F36" s="869"/>
      <c r="G36" s="869"/>
      <c r="H36" s="870"/>
      <c r="I36" s="276"/>
      <c r="J36" s="277"/>
      <c r="K36" s="278">
        <f>VLOOKUP(A36,EQUIPOS!A6:D163,4,FALSE)</f>
        <v>17201.699999999997</v>
      </c>
      <c r="L36" s="279"/>
      <c r="M36" s="345">
        <v>10</v>
      </c>
      <c r="N36" s="281">
        <f>K36/M36</f>
        <v>1720.1699999999996</v>
      </c>
    </row>
    <row r="37" spans="1:14">
      <c r="A37" s="119" t="s">
        <v>320</v>
      </c>
      <c r="B37" s="868" t="str">
        <f>VLOOKUP(A37,EQUIPOS!A7:D154,3,FALSE)</f>
        <v>Retroexcavadora sobre llantas, motor 62HP, Profundidad de excavación de 5.41 metros.</v>
      </c>
      <c r="C37" s="869"/>
      <c r="D37" s="869"/>
      <c r="E37" s="869"/>
      <c r="F37" s="869"/>
      <c r="G37" s="869"/>
      <c r="H37" s="870"/>
      <c r="I37" s="430"/>
      <c r="J37" s="431"/>
      <c r="K37" s="278">
        <f>VLOOKUP(A37,EQUIPOS!A7:D164,4,FALSE)</f>
        <v>141902.25</v>
      </c>
      <c r="L37" s="344"/>
      <c r="M37" s="345">
        <v>10</v>
      </c>
      <c r="N37" s="281">
        <f>K37/M37</f>
        <v>14190.225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383.00403904575001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16293.399039045751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9151.94</v>
      </c>
      <c r="N48" s="281">
        <f>K48*M48</f>
        <v>302.01402000000002</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65505.94</v>
      </c>
      <c r="N49" s="281">
        <f>K49*M49</f>
        <v>196517.82</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659.26</v>
      </c>
      <c r="N50" s="281">
        <f>K50*M50</f>
        <v>6592.6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203412.43402000002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3830.0403904574996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223535.87344950327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44707.174689900654</v>
      </c>
      <c r="M84" s="855"/>
      <c r="N84" s="57"/>
    </row>
    <row r="85" spans="1:14">
      <c r="B85" s="95" t="s">
        <v>1057</v>
      </c>
      <c r="C85" s="96"/>
      <c r="D85" s="96"/>
      <c r="E85" s="96"/>
      <c r="F85" s="96"/>
      <c r="G85" s="96"/>
      <c r="H85" s="96"/>
      <c r="I85" s="93"/>
      <c r="J85" s="94"/>
      <c r="K85" s="313">
        <v>0.05</v>
      </c>
      <c r="L85" s="854">
        <f>N79*K85</f>
        <v>11176.793672475163</v>
      </c>
      <c r="M85" s="855"/>
      <c r="N85" s="57"/>
    </row>
    <row r="86" spans="1:14" ht="15" thickBot="1">
      <c r="B86" s="97" t="s">
        <v>1058</v>
      </c>
      <c r="C86" s="98"/>
      <c r="D86" s="98"/>
      <c r="E86" s="98"/>
      <c r="F86" s="98"/>
      <c r="G86" s="98"/>
      <c r="H86" s="98"/>
      <c r="I86" s="99"/>
      <c r="J86" s="100"/>
      <c r="K86" s="314">
        <v>0.05</v>
      </c>
      <c r="L86" s="856">
        <f>N79*K86</f>
        <v>11176.793672475163</v>
      </c>
      <c r="M86" s="857"/>
      <c r="N86" s="57"/>
    </row>
    <row r="87" spans="1:14" ht="15" thickBot="1">
      <c r="B87" s="819" t="s">
        <v>1037</v>
      </c>
      <c r="C87" s="820"/>
      <c r="D87" s="820"/>
      <c r="E87" s="820"/>
      <c r="F87" s="820"/>
      <c r="G87" s="820"/>
      <c r="H87" s="820"/>
      <c r="I87" s="820"/>
      <c r="J87" s="820"/>
      <c r="K87" s="820"/>
      <c r="L87" s="820"/>
      <c r="M87" s="821"/>
      <c r="N87" s="58">
        <f>L84+L85+L86</f>
        <v>67060.762034850981</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290596.63548435422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282</v>
      </c>
      <c r="B36" s="868" t="str">
        <f>VLOOKUP(A36,EQUIPOS!A6:D154,3,FALSE)</f>
        <v>Piloteadora potencia 250KW, RPM 1800, fuerza elevadora 200KN</v>
      </c>
      <c r="C36" s="869"/>
      <c r="D36" s="869"/>
      <c r="E36" s="869"/>
      <c r="F36" s="869"/>
      <c r="G36" s="869"/>
      <c r="H36" s="870"/>
      <c r="I36" s="276"/>
      <c r="J36" s="277"/>
      <c r="K36" s="278">
        <f>VLOOKUP(A36,EQUIPOS!A6:D163,4,FALSE)</f>
        <v>443657.96</v>
      </c>
      <c r="L36" s="279"/>
      <c r="M36" s="345">
        <v>2</v>
      </c>
      <c r="N36" s="281">
        <f>K36/M36</f>
        <v>221828.98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4468.3804555337501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226297.36045553375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3902.55</v>
      </c>
      <c r="N48" s="281">
        <f>K48*M48</f>
        <v>109271.40000000001</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458086.73</v>
      </c>
      <c r="N49" s="281">
        <f>K49*M49</f>
        <v>160330.35549999998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23085.969999999998</v>
      </c>
      <c r="N50" s="281">
        <f>K50*M50</f>
        <v>69257.909999999989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338859.66549999994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6">
        <f>VLOOKUP(A60,TRANSPORTE!A2:D117,4,FALSE)</f>
        <v>1229.21</v>
      </c>
      <c r="M60" s="907"/>
      <c r="N60" s="296">
        <f>K60*L60</f>
        <v>430.2235</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430.2235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44683.804555337498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610271.05401087122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122054.21080217425</v>
      </c>
      <c r="M84" s="855"/>
      <c r="N84" s="57"/>
    </row>
    <row r="85" spans="1:14">
      <c r="B85" s="95" t="s">
        <v>1057</v>
      </c>
      <c r="C85" s="96"/>
      <c r="D85" s="96"/>
      <c r="E85" s="96"/>
      <c r="F85" s="96"/>
      <c r="G85" s="96"/>
      <c r="H85" s="96"/>
      <c r="I85" s="93"/>
      <c r="J85" s="94"/>
      <c r="K85" s="313">
        <v>0.05</v>
      </c>
      <c r="L85" s="854">
        <f>N79*K85</f>
        <v>30513.552700543562</v>
      </c>
      <c r="M85" s="855"/>
      <c r="N85" s="57"/>
    </row>
    <row r="86" spans="1:14" ht="15" thickBot="1">
      <c r="B86" s="97" t="s">
        <v>1058</v>
      </c>
      <c r="C86" s="98"/>
      <c r="D86" s="98"/>
      <c r="E86" s="98"/>
      <c r="F86" s="98"/>
      <c r="G86" s="98"/>
      <c r="H86" s="98"/>
      <c r="I86" s="99"/>
      <c r="J86" s="100"/>
      <c r="K86" s="314">
        <v>0.05</v>
      </c>
      <c r="L86" s="856">
        <f>N79*K86</f>
        <v>30513.552700543562</v>
      </c>
      <c r="M86" s="857"/>
      <c r="N86" s="57"/>
    </row>
    <row r="87" spans="1:14" ht="15" thickBot="1">
      <c r="B87" s="819" t="s">
        <v>1037</v>
      </c>
      <c r="C87" s="820"/>
      <c r="D87" s="820"/>
      <c r="E87" s="820"/>
      <c r="F87" s="820"/>
      <c r="G87" s="820"/>
      <c r="H87" s="820"/>
      <c r="I87" s="820"/>
      <c r="J87" s="820"/>
      <c r="K87" s="820"/>
      <c r="L87" s="820"/>
      <c r="M87" s="821"/>
      <c r="N87" s="58">
        <f>L84+L85+L86</f>
        <v>183081.31620326138</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793352.37021413259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282</v>
      </c>
      <c r="B36" s="868" t="str">
        <f>VLOOKUP(A36,EQUIPOS!A6:D154,3,FALSE)</f>
        <v>Piloteadora potencia 250KW, RPM 1800, fuerza elevadora 200KN</v>
      </c>
      <c r="C36" s="869"/>
      <c r="D36" s="869"/>
      <c r="E36" s="869"/>
      <c r="F36" s="869"/>
      <c r="G36" s="869"/>
      <c r="H36" s="870"/>
      <c r="I36" s="276"/>
      <c r="J36" s="277"/>
      <c r="K36" s="278">
        <f>VLOOKUP(A36,EQUIPOS!A6:D163,4,FALSE)</f>
        <v>443657.96</v>
      </c>
      <c r="L36" s="279"/>
      <c r="M36" s="345">
        <v>2</v>
      </c>
      <c r="N36" s="281">
        <f>K36/M36</f>
        <v>221828.98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4468.3804555337501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226297.36045553375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3902.55</v>
      </c>
      <c r="N48" s="281">
        <f>K48*M48</f>
        <v>109271.40000000001</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526352.21</v>
      </c>
      <c r="N49" s="281">
        <f>K49*M49</f>
        <v>184223.27349999998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23085.969999999998</v>
      </c>
      <c r="N50" s="281">
        <f>K50*M50</f>
        <v>46171.939999999995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339666.61349999998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6">
        <f>VLOOKUP(A60,TRANSPORTE!A2:D117,4,FALSE)</f>
        <v>1229.21</v>
      </c>
      <c r="M60" s="907"/>
      <c r="N60" s="296">
        <f>K60*L60</f>
        <v>430.2235</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430.2235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44683.804555337498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611078.00201087119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122215.60040217424</v>
      </c>
      <c r="M84" s="855"/>
      <c r="N84" s="57"/>
    </row>
    <row r="85" spans="1:14">
      <c r="B85" s="95" t="s">
        <v>1057</v>
      </c>
      <c r="C85" s="96"/>
      <c r="D85" s="96"/>
      <c r="E85" s="96"/>
      <c r="F85" s="96"/>
      <c r="G85" s="96"/>
      <c r="H85" s="96"/>
      <c r="I85" s="93"/>
      <c r="J85" s="94"/>
      <c r="K85" s="313">
        <v>0.05</v>
      </c>
      <c r="L85" s="854">
        <f>N79*K85</f>
        <v>30553.90010054356</v>
      </c>
      <c r="M85" s="855"/>
      <c r="N85" s="57"/>
    </row>
    <row r="86" spans="1:14" ht="15" thickBot="1">
      <c r="B86" s="97" t="s">
        <v>1058</v>
      </c>
      <c r="C86" s="98"/>
      <c r="D86" s="98"/>
      <c r="E86" s="98"/>
      <c r="F86" s="98"/>
      <c r="G86" s="98"/>
      <c r="H86" s="98"/>
      <c r="I86" s="99"/>
      <c r="J86" s="100"/>
      <c r="K86" s="314">
        <v>0.05</v>
      </c>
      <c r="L86" s="856">
        <f>N79*K86</f>
        <v>30553.90010054356</v>
      </c>
      <c r="M86" s="857"/>
      <c r="N86" s="57"/>
    </row>
    <row r="87" spans="1:14" ht="15" thickBot="1">
      <c r="B87" s="819" t="s">
        <v>1037</v>
      </c>
      <c r="C87" s="820"/>
      <c r="D87" s="820"/>
      <c r="E87" s="820"/>
      <c r="F87" s="820"/>
      <c r="G87" s="820"/>
      <c r="H87" s="820"/>
      <c r="I87" s="820"/>
      <c r="J87" s="820"/>
      <c r="K87" s="820"/>
      <c r="L87" s="820"/>
      <c r="M87" s="821"/>
      <c r="N87" s="58">
        <f>L84+L85+L86</f>
        <v>183323.40060326137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794401.4026141325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195</v>
      </c>
      <c r="B36" s="868" t="str">
        <f>VLOOKUP(A36,EQUIPOS!A6:D154,3,FALSE)</f>
        <v xml:space="preserve">Equipo de oxicorte, Capacidad de corte: hasta 6´´ (152mm) </v>
      </c>
      <c r="C36" s="869"/>
      <c r="D36" s="869"/>
      <c r="E36" s="869"/>
      <c r="F36" s="869"/>
      <c r="G36" s="869"/>
      <c r="H36" s="870"/>
      <c r="I36" s="276"/>
      <c r="J36" s="277"/>
      <c r="K36" s="278">
        <f>VLOOKUP(A36,EQUIPOS!A6:D163,4,FALSE)</f>
        <v>18094.629999999997</v>
      </c>
      <c r="L36" s="279"/>
      <c r="M36" s="345">
        <v>1.1299999999999999</v>
      </c>
      <c r="N36" s="281">
        <f>K36/M36</f>
        <v>16012.946902654867</v>
      </c>
    </row>
    <row r="37" spans="1:14">
      <c r="A37" s="119" t="s">
        <v>332</v>
      </c>
      <c r="B37" s="868" t="str">
        <f>VLOOKUP(A37,EQUIPOS!A7:D154,3,FALSE)</f>
        <v xml:space="preserve">Taladro de 1/2´´, pulidora, lijadora y circular
</v>
      </c>
      <c r="C37" s="869"/>
      <c r="D37" s="869"/>
      <c r="E37" s="869"/>
      <c r="F37" s="869"/>
      <c r="G37" s="869"/>
      <c r="H37" s="870"/>
      <c r="I37" s="430"/>
      <c r="J37" s="431"/>
      <c r="K37" s="278">
        <f>VLOOKUP(A37,EQUIPOS!A7:D164,4,FALSE)</f>
        <v>4806.2299999999996</v>
      </c>
      <c r="L37" s="344"/>
      <c r="M37" s="345">
        <v>0.53</v>
      </c>
      <c r="N37" s="281">
        <f>K37/M37</f>
        <v>9068.3584905660373</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2553.3602603050003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27634.665653525903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61303.38</v>
      </c>
      <c r="N48" s="281">
        <f>K48*M48</f>
        <v>1226.0676000000001</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5572.73</v>
      </c>
      <c r="N49" s="281">
        <f>K49*M49</f>
        <v>2786.3649999999998</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82663.599999999991</v>
      </c>
      <c r="N50" s="281">
        <f>K50*M50</f>
        <v>6613.0879999999997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10625.5206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25533.60260305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63793.788856575899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12758.75777131518</v>
      </c>
      <c r="M84" s="855"/>
      <c r="N84" s="57"/>
    </row>
    <row r="85" spans="1:14">
      <c r="B85" s="95" t="s">
        <v>1057</v>
      </c>
      <c r="C85" s="96"/>
      <c r="D85" s="96"/>
      <c r="E85" s="96"/>
      <c r="F85" s="96"/>
      <c r="G85" s="96"/>
      <c r="H85" s="96"/>
      <c r="I85" s="93"/>
      <c r="J85" s="94"/>
      <c r="K85" s="313">
        <v>0.05</v>
      </c>
      <c r="L85" s="854">
        <f>N79*K85</f>
        <v>3189.6894428287951</v>
      </c>
      <c r="M85" s="855"/>
      <c r="N85" s="57"/>
    </row>
    <row r="86" spans="1:14" ht="15" thickBot="1">
      <c r="B86" s="97" t="s">
        <v>1058</v>
      </c>
      <c r="C86" s="98"/>
      <c r="D86" s="98"/>
      <c r="E86" s="98"/>
      <c r="F86" s="98"/>
      <c r="G86" s="98"/>
      <c r="H86" s="98"/>
      <c r="I86" s="99"/>
      <c r="J86" s="100"/>
      <c r="K86" s="314">
        <v>0.05</v>
      </c>
      <c r="L86" s="856">
        <f>N79*K86</f>
        <v>3189.6894428287951</v>
      </c>
      <c r="M86" s="857"/>
      <c r="N86" s="57"/>
    </row>
    <row r="87" spans="1:14" ht="15" thickBot="1">
      <c r="B87" s="819" t="s">
        <v>1037</v>
      </c>
      <c r="C87" s="820"/>
      <c r="D87" s="820"/>
      <c r="E87" s="820"/>
      <c r="F87" s="820"/>
      <c r="G87" s="820"/>
      <c r="H87" s="820"/>
      <c r="I87" s="820"/>
      <c r="J87" s="820"/>
      <c r="K87" s="820"/>
      <c r="L87" s="820"/>
      <c r="M87" s="821"/>
      <c r="N87" s="58">
        <f>L84+L85+L86</f>
        <v>19138.136656972772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82931.925513548675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6"/>
      <c r="J36" s="277"/>
      <c r="K36" s="278">
        <f>VLOOKUP(A36,EQUIPOS!A6:D163,4,FALSE)</f>
        <v>20287.3</v>
      </c>
      <c r="L36" s="279"/>
      <c r="M36" s="345">
        <v>12</v>
      </c>
      <c r="N36" s="281">
        <f t="shared" ref="N36:N42" si="0">K36/M36</f>
        <v>1690.6083333333333</v>
      </c>
    </row>
    <row r="37" spans="1:14">
      <c r="A37" s="119" t="s">
        <v>288</v>
      </c>
      <c r="B37" s="868" t="str">
        <f>VLOOKUP(A37,EQUIPOS!A7:D154,3,FALSE)</f>
        <v xml:space="preserve">Planta eléctrica </v>
      </c>
      <c r="C37" s="869"/>
      <c r="D37" s="869"/>
      <c r="E37" s="869"/>
      <c r="F37" s="869"/>
      <c r="G37" s="869"/>
      <c r="H37" s="870"/>
      <c r="I37" s="276"/>
      <c r="J37" s="277"/>
      <c r="K37" s="278">
        <f>VLOOKUP(A37,EQUIPOS!A7:D164,4,FALSE)</f>
        <v>17991.699999999997</v>
      </c>
      <c r="L37" s="279"/>
      <c r="M37" s="345">
        <v>1.3</v>
      </c>
      <c r="N37" s="281">
        <f t="shared" si="0"/>
        <v>13839.769230769229</v>
      </c>
    </row>
    <row r="38" spans="1:14">
      <c r="A38" s="119" t="s">
        <v>125</v>
      </c>
      <c r="B38" s="868" t="str">
        <f>VLOOKUP(A38,EQUIPOS!A8:D154,3,FALSE)</f>
        <v>Bomba para gato de tensionamiento</v>
      </c>
      <c r="C38" s="869"/>
      <c r="D38" s="869"/>
      <c r="E38" s="869"/>
      <c r="F38" s="869"/>
      <c r="G38" s="869"/>
      <c r="H38" s="870"/>
      <c r="I38" s="276"/>
      <c r="J38" s="277"/>
      <c r="K38" s="278">
        <f>VLOOKUP(A38,EQUIPOS!A8:D165,4,FALSE)</f>
        <v>63165.19</v>
      </c>
      <c r="L38" s="279"/>
      <c r="M38" s="345">
        <v>12</v>
      </c>
      <c r="N38" s="281">
        <f t="shared" si="0"/>
        <v>5263.7658333333338</v>
      </c>
    </row>
    <row r="39" spans="1:14">
      <c r="A39" s="119" t="s">
        <v>180</v>
      </c>
      <c r="B39" s="868" t="str">
        <f>VLOOKUP(A39,EQUIPOS!A9:D154,3,FALSE)</f>
        <v>Compresor 120 HP, con martillo.</v>
      </c>
      <c r="C39" s="869"/>
      <c r="D39" s="869"/>
      <c r="E39" s="869"/>
      <c r="F39" s="869"/>
      <c r="G39" s="869"/>
      <c r="H39" s="870"/>
      <c r="I39" s="276"/>
      <c r="J39" s="277"/>
      <c r="K39" s="278">
        <f>VLOOKUP(A39,EQUIPOS!A9:D166,4,FALSE)</f>
        <v>90334.87999999999</v>
      </c>
      <c r="L39" s="279"/>
      <c r="M39" s="345">
        <v>1.3</v>
      </c>
      <c r="N39" s="281">
        <f t="shared" si="0"/>
        <v>69488.369230769225</v>
      </c>
    </row>
    <row r="40" spans="1:14">
      <c r="A40" s="119" t="s">
        <v>197</v>
      </c>
      <c r="B40" s="868" t="str">
        <f>VLOOKUP(A40,EQUIPOS!A10:D154,3,FALSE)</f>
        <v>Equipo de perforación (TRACKDRILL), potencia 40 HP, 2100 golpes / minuto</v>
      </c>
      <c r="C40" s="869"/>
      <c r="D40" s="869"/>
      <c r="E40" s="869"/>
      <c r="F40" s="869"/>
      <c r="G40" s="869"/>
      <c r="H40" s="870"/>
      <c r="I40" s="276"/>
      <c r="J40" s="277"/>
      <c r="K40" s="278">
        <f>VLOOKUP(A40,EQUIPOS!A10:D167,4,FALSE)</f>
        <v>134053.75</v>
      </c>
      <c r="L40" s="279"/>
      <c r="M40" s="345">
        <v>1.3</v>
      </c>
      <c r="N40" s="281">
        <f t="shared" si="0"/>
        <v>103118.26923076923</v>
      </c>
    </row>
    <row r="41" spans="1:14">
      <c r="A41" s="119" t="s">
        <v>195</v>
      </c>
      <c r="B41" s="868" t="str">
        <f>VLOOKUP(A41,EQUIPOS!A11:D155,3,FALSE)</f>
        <v xml:space="preserve">Equipo de oxicorte, Capacidad de corte: hasta 6´´ (152mm) </v>
      </c>
      <c r="C41" s="869"/>
      <c r="D41" s="869"/>
      <c r="E41" s="869"/>
      <c r="F41" s="869"/>
      <c r="G41" s="869"/>
      <c r="H41" s="870"/>
      <c r="I41" s="276"/>
      <c r="J41" s="277"/>
      <c r="K41" s="278">
        <f>VLOOKUP(A41,EQUIPOS!A11:D168,4,FALSE)</f>
        <v>18094.629999999997</v>
      </c>
      <c r="L41" s="279"/>
      <c r="M41" s="345">
        <v>15</v>
      </c>
      <c r="N41" s="281">
        <f t="shared" si="0"/>
        <v>1206.3086666666666</v>
      </c>
    </row>
    <row r="42" spans="1:14">
      <c r="A42" s="119" t="s">
        <v>240</v>
      </c>
      <c r="B42" s="868" t="str">
        <f>VLOOKUP(A42,EQUIPOS!A12:D156,3,FALSE)</f>
        <v>Gato para tensionamiento, fuerza Max 200 ton, área de tensión 314 cm2.</v>
      </c>
      <c r="C42" s="869"/>
      <c r="D42" s="869"/>
      <c r="E42" s="869"/>
      <c r="F42" s="869"/>
      <c r="G42" s="869"/>
      <c r="H42" s="870"/>
      <c r="I42" s="276"/>
      <c r="J42" s="277"/>
      <c r="K42" s="278">
        <f>VLOOKUP(A42,EQUIPOS!A12:D169,4,FALSE)</f>
        <v>165250.49000000002</v>
      </c>
      <c r="L42" s="279"/>
      <c r="M42" s="345">
        <v>12</v>
      </c>
      <c r="N42" s="281">
        <f t="shared" si="0"/>
        <v>13770.874166666668</v>
      </c>
    </row>
    <row r="43" spans="1:14">
      <c r="A43" s="119"/>
      <c r="B43" s="868"/>
      <c r="C43" s="869"/>
      <c r="D43" s="869"/>
      <c r="E43" s="869"/>
      <c r="F43" s="869"/>
      <c r="G43" s="869"/>
      <c r="H43" s="870"/>
      <c r="I43" s="430"/>
      <c r="J43" s="431"/>
      <c r="K43" s="278"/>
      <c r="L43" s="344"/>
      <c r="M43" s="345"/>
      <c r="N43" s="281"/>
    </row>
    <row r="44" spans="1:14">
      <c r="A44" s="119"/>
      <c r="B44" s="868"/>
      <c r="C44" s="869"/>
      <c r="D44" s="869"/>
      <c r="E44" s="869"/>
      <c r="F44" s="869"/>
      <c r="G44" s="869"/>
      <c r="H44" s="870"/>
      <c r="I44" s="337"/>
      <c r="J44" s="339"/>
      <c r="K44" s="278"/>
      <c r="L44" s="432"/>
      <c r="M44" s="433"/>
      <c r="N44" s="281"/>
    </row>
    <row r="45" spans="1:14">
      <c r="B45" s="868"/>
      <c r="C45" s="869"/>
      <c r="D45" s="869"/>
      <c r="E45" s="869"/>
      <c r="F45" s="869"/>
      <c r="G45" s="869"/>
      <c r="H45" s="870"/>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68"/>
      <c r="C48" s="869"/>
      <c r="D48" s="869"/>
      <c r="E48" s="869"/>
      <c r="F48" s="869"/>
      <c r="G48" s="869"/>
      <c r="H48" s="870"/>
      <c r="I48" s="878"/>
      <c r="J48" s="879"/>
      <c r="K48" s="47"/>
      <c r="L48" s="880"/>
      <c r="M48" s="881"/>
      <c r="N48" s="111"/>
    </row>
    <row r="49" spans="1:14" ht="15" thickBot="1">
      <c r="B49" s="819" t="s">
        <v>1037</v>
      </c>
      <c r="C49" s="820"/>
      <c r="D49" s="820"/>
      <c r="E49" s="820"/>
      <c r="F49" s="820"/>
      <c r="G49" s="820"/>
      <c r="H49" s="820"/>
      <c r="I49" s="820"/>
      <c r="J49" s="820"/>
      <c r="K49" s="820"/>
      <c r="L49" s="820"/>
      <c r="M49" s="821"/>
      <c r="N49" s="403">
        <f>SUM(N36:N48)</f>
        <v>212306.2112466231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4130.9400000000005</v>
      </c>
      <c r="N54" s="281">
        <f>K54*M54</f>
        <v>826.1880000000001</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5967.76</v>
      </c>
      <c r="N55" s="281">
        <f t="shared" ref="N55:N67" si="1">K55*M55</f>
        <v>33001.712800000001</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28982.739999999998</v>
      </c>
      <c r="N56" s="281">
        <f t="shared" si="1"/>
        <v>231.86192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41672.03</v>
      </c>
      <c r="N57" s="281">
        <f t="shared" si="1"/>
        <v>916.78465999999992</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1537.67</v>
      </c>
      <c r="N58" s="281">
        <f t="shared" si="1"/>
        <v>461.30099999999999</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1950.21</v>
      </c>
      <c r="N59" s="281">
        <f t="shared" si="1"/>
        <v>195.02100000000002</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15901.1</v>
      </c>
      <c r="N60" s="281">
        <f t="shared" si="1"/>
        <v>7950.55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70738.41</v>
      </c>
      <c r="N61" s="281">
        <f t="shared" si="1"/>
        <v>7073.8410000000003</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1443.06</v>
      </c>
      <c r="N62" s="281">
        <f t="shared" si="1"/>
        <v>14430.599999999999</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12444.65</v>
      </c>
      <c r="N63" s="281">
        <f t="shared" si="1"/>
        <v>12444.65</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13659.32</v>
      </c>
      <c r="N64" s="281">
        <f t="shared" si="1"/>
        <v>6829.66</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5107.1000000000004</v>
      </c>
      <c r="N65" s="281">
        <f t="shared" si="1"/>
        <v>2808.9050000000002</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4480.22</v>
      </c>
      <c r="N66" s="281">
        <f t="shared" si="1"/>
        <v>224.01100000000002</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6454.25</v>
      </c>
      <c r="N67" s="281">
        <f t="shared" si="1"/>
        <v>6454.25</v>
      </c>
    </row>
    <row r="68" spans="1:14" ht="15" thickBot="1">
      <c r="B68" s="49"/>
      <c r="C68" s="319"/>
      <c r="D68" s="319"/>
      <c r="E68" s="319"/>
      <c r="F68" s="319"/>
      <c r="G68" s="319"/>
      <c r="H68" s="319"/>
      <c r="I68" s="319"/>
      <c r="J68" s="444"/>
      <c r="K68" s="132"/>
      <c r="L68" s="334"/>
      <c r="M68" s="411"/>
      <c r="N68" s="281"/>
    </row>
    <row r="69" spans="1:14" ht="15" thickBot="1">
      <c r="B69" s="819" t="s">
        <v>1037</v>
      </c>
      <c r="C69" s="820"/>
      <c r="D69" s="820"/>
      <c r="E69" s="820"/>
      <c r="F69" s="820"/>
      <c r="G69" s="820"/>
      <c r="H69" s="820"/>
      <c r="I69" s="820"/>
      <c r="J69" s="820"/>
      <c r="K69" s="820"/>
      <c r="L69" s="820"/>
      <c r="M69" s="821"/>
      <c r="N69" s="403">
        <f>SUM(N54:N68)</f>
        <v>93849.336380000008</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5" t="s">
        <v>1045</v>
      </c>
      <c r="M73" s="884"/>
      <c r="N73" s="82" t="s">
        <v>1035</v>
      </c>
    </row>
    <row r="74" spans="1:14">
      <c r="B74" s="52"/>
      <c r="C74" s="326"/>
      <c r="D74" s="326"/>
      <c r="E74" s="326"/>
      <c r="F74" s="326"/>
      <c r="G74" s="326"/>
      <c r="H74" s="320"/>
      <c r="I74" s="288"/>
      <c r="J74" s="295"/>
      <c r="K74" s="288"/>
      <c r="L74" s="906"/>
      <c r="M74" s="907"/>
      <c r="N74" s="296"/>
    </row>
    <row r="75" spans="1:14">
      <c r="B75" s="52"/>
      <c r="C75" s="53"/>
      <c r="D75" s="53"/>
      <c r="E75" s="53"/>
      <c r="F75" s="53"/>
      <c r="G75" s="53"/>
      <c r="H75" s="320"/>
      <c r="I75" s="288"/>
      <c r="J75" s="295"/>
      <c r="K75" s="288"/>
      <c r="L75" s="906"/>
      <c r="M75" s="907"/>
      <c r="N75" s="296"/>
    </row>
    <row r="76" spans="1:14">
      <c r="B76" s="52"/>
      <c r="C76" s="53"/>
      <c r="D76" s="53"/>
      <c r="E76" s="53"/>
      <c r="F76" s="53"/>
      <c r="G76" s="53"/>
      <c r="H76" s="320"/>
      <c r="I76" s="288"/>
      <c r="J76" s="295"/>
      <c r="K76" s="288"/>
      <c r="L76" s="906"/>
      <c r="M76" s="907"/>
      <c r="N76" s="296"/>
    </row>
    <row r="77" spans="1:14">
      <c r="B77" s="52"/>
      <c r="C77" s="53"/>
      <c r="D77" s="53"/>
      <c r="E77" s="53"/>
      <c r="F77" s="53"/>
      <c r="G77" s="53"/>
      <c r="H77" s="320"/>
      <c r="I77" s="288"/>
      <c r="J77" s="295"/>
      <c r="K77" s="288"/>
      <c r="L77" s="906"/>
      <c r="M77" s="907"/>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7"/>
      <c r="M79" s="898"/>
      <c r="N79" s="133"/>
    </row>
    <row r="80" spans="1:14" ht="15" thickBot="1">
      <c r="B80" s="908" t="s">
        <v>1037</v>
      </c>
      <c r="C80" s="862"/>
      <c r="D80" s="862"/>
      <c r="E80" s="862"/>
      <c r="F80" s="862"/>
      <c r="G80" s="862"/>
      <c r="H80" s="862"/>
      <c r="I80" s="862"/>
      <c r="J80" s="862"/>
      <c r="K80" s="862"/>
      <c r="L80" s="862"/>
      <c r="M80" s="863"/>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8" t="s">
        <v>1047</v>
      </c>
      <c r="C84" s="859"/>
      <c r="D84" s="859"/>
      <c r="E84" s="859"/>
      <c r="F84" s="859"/>
      <c r="G84" s="859"/>
      <c r="H84" s="859"/>
      <c r="I84" s="79" t="s">
        <v>1048</v>
      </c>
      <c r="J84" s="81" t="s">
        <v>1494</v>
      </c>
      <c r="K84" s="80" t="s">
        <v>1050</v>
      </c>
      <c r="L84" s="860" t="s">
        <v>1034</v>
      </c>
      <c r="M84" s="861"/>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5"/>
      <c r="C90" s="896"/>
      <c r="D90" s="896"/>
      <c r="E90" s="896"/>
      <c r="F90" s="896"/>
      <c r="G90" s="896"/>
      <c r="H90" s="896"/>
      <c r="I90" s="132"/>
      <c r="J90" s="132"/>
      <c r="K90" s="132"/>
      <c r="L90" s="909"/>
      <c r="M90" s="909"/>
      <c r="N90" s="51"/>
    </row>
    <row r="91" spans="1:15" ht="15" thickBot="1">
      <c r="B91" s="908" t="s">
        <v>1037</v>
      </c>
      <c r="C91" s="862"/>
      <c r="D91" s="862"/>
      <c r="E91" s="862"/>
      <c r="F91" s="862"/>
      <c r="G91" s="862"/>
      <c r="H91" s="862"/>
      <c r="I91" s="862"/>
      <c r="J91" s="862"/>
      <c r="K91" s="862"/>
      <c r="L91" s="862"/>
      <c r="M91" s="863"/>
      <c r="N91" s="310">
        <f>SUM(N85:N90)</f>
        <v>39282.465543153841</v>
      </c>
    </row>
    <row r="92" spans="1:15" ht="15" thickBot="1">
      <c r="B92" s="39"/>
      <c r="C92" s="40"/>
      <c r="D92" s="40"/>
      <c r="E92" s="40"/>
      <c r="F92" s="40"/>
      <c r="G92" s="40"/>
      <c r="H92" s="40"/>
      <c r="I92" s="40"/>
      <c r="J92" s="40"/>
      <c r="K92" s="40"/>
      <c r="L92" s="40"/>
      <c r="M92" s="40"/>
      <c r="N92" s="41"/>
    </row>
    <row r="93" spans="1:15" ht="15" thickBot="1">
      <c r="B93" s="819" t="s">
        <v>1051</v>
      </c>
      <c r="C93" s="820"/>
      <c r="D93" s="820"/>
      <c r="E93" s="820"/>
      <c r="F93" s="820"/>
      <c r="G93" s="820"/>
      <c r="H93" s="820"/>
      <c r="I93" s="820"/>
      <c r="J93" s="820"/>
      <c r="K93" s="820"/>
      <c r="L93" s="820"/>
      <c r="M93" s="821"/>
      <c r="N93" s="105">
        <f>N49+N69+N80+N91</f>
        <v>345438.013169777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4" t="s">
        <v>1053</v>
      </c>
      <c r="C97" s="865"/>
      <c r="D97" s="865"/>
      <c r="E97" s="865"/>
      <c r="F97" s="865"/>
      <c r="G97" s="865"/>
      <c r="H97" s="865"/>
      <c r="I97" s="323"/>
      <c r="J97" s="343"/>
      <c r="K97" s="311" t="s">
        <v>1054</v>
      </c>
      <c r="L97" s="866" t="s">
        <v>1055</v>
      </c>
      <c r="M97" s="867"/>
      <c r="N97" s="312"/>
    </row>
    <row r="98" spans="1:14">
      <c r="B98" s="852" t="s">
        <v>1056</v>
      </c>
      <c r="C98" s="853"/>
      <c r="D98" s="853"/>
      <c r="E98" s="853"/>
      <c r="F98" s="853"/>
      <c r="G98" s="853"/>
      <c r="H98" s="853"/>
      <c r="I98" s="93"/>
      <c r="J98" s="94"/>
      <c r="K98" s="313">
        <v>0.2</v>
      </c>
      <c r="L98" s="854">
        <f>N93*K98</f>
        <v>69087.602633955408</v>
      </c>
      <c r="M98" s="855"/>
      <c r="N98" s="57"/>
    </row>
    <row r="99" spans="1:14">
      <c r="B99" s="95" t="s">
        <v>1057</v>
      </c>
      <c r="C99" s="96"/>
      <c r="D99" s="96"/>
      <c r="E99" s="96"/>
      <c r="F99" s="96"/>
      <c r="G99" s="96"/>
      <c r="H99" s="96"/>
      <c r="I99" s="93"/>
      <c r="J99" s="94"/>
      <c r="K99" s="313">
        <v>0.05</v>
      </c>
      <c r="L99" s="854">
        <f>N93*K99</f>
        <v>17271.900658488852</v>
      </c>
      <c r="M99" s="855"/>
      <c r="N99" s="57"/>
    </row>
    <row r="100" spans="1:14" ht="15" thickBot="1">
      <c r="B100" s="97" t="s">
        <v>1058</v>
      </c>
      <c r="C100" s="98"/>
      <c r="D100" s="98"/>
      <c r="E100" s="98"/>
      <c r="F100" s="98"/>
      <c r="G100" s="98"/>
      <c r="H100" s="98"/>
      <c r="I100" s="99"/>
      <c r="J100" s="100"/>
      <c r="K100" s="314">
        <v>0.05</v>
      </c>
      <c r="L100" s="856">
        <f>N93*K100</f>
        <v>17271.900658488852</v>
      </c>
      <c r="M100" s="857"/>
      <c r="N100" s="57"/>
    </row>
    <row r="101" spans="1:14" ht="15" thickBot="1">
      <c r="B101" s="819" t="s">
        <v>1037</v>
      </c>
      <c r="C101" s="820"/>
      <c r="D101" s="820"/>
      <c r="E101" s="820"/>
      <c r="F101" s="820"/>
      <c r="G101" s="820"/>
      <c r="H101" s="820"/>
      <c r="I101" s="820"/>
      <c r="J101" s="820"/>
      <c r="K101" s="820"/>
      <c r="L101" s="820"/>
      <c r="M101" s="821"/>
      <c r="N101" s="58">
        <f>L98+L99+L100</f>
        <v>103631.40395093312</v>
      </c>
    </row>
    <row r="102" spans="1:14" ht="15" thickBot="1">
      <c r="B102" s="39"/>
      <c r="C102" s="40"/>
      <c r="D102" s="40"/>
      <c r="E102" s="40"/>
      <c r="F102" s="40"/>
      <c r="G102" s="40"/>
      <c r="H102" s="40"/>
      <c r="I102" s="40"/>
      <c r="J102" s="40"/>
      <c r="K102" s="40"/>
      <c r="L102" s="40"/>
      <c r="M102" s="40"/>
      <c r="N102" s="41"/>
    </row>
    <row r="103" spans="1:14" ht="15" thickBot="1">
      <c r="A103" t="s">
        <v>2122</v>
      </c>
      <c r="B103" s="819" t="s">
        <v>1059</v>
      </c>
      <c r="C103" s="820"/>
      <c r="D103" s="820"/>
      <c r="E103" s="820"/>
      <c r="F103" s="820"/>
      <c r="G103" s="820"/>
      <c r="H103" s="820"/>
      <c r="I103" s="820"/>
      <c r="J103" s="820"/>
      <c r="K103" s="820"/>
      <c r="L103" s="820"/>
      <c r="M103" s="821"/>
      <c r="N103" s="196">
        <f>N93+N101</f>
        <v>449069.41712071013</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3" t="s">
        <v>2324</v>
      </c>
      <c r="C120" s="964"/>
      <c r="D120" s="964"/>
      <c r="E120" s="964"/>
      <c r="F120" s="964"/>
      <c r="G120" s="964"/>
      <c r="H120" s="964"/>
      <c r="I120" s="964"/>
      <c r="J120" s="964"/>
      <c r="K120" s="964"/>
      <c r="L120" s="964"/>
      <c r="M120" s="964"/>
      <c r="N120" s="965"/>
    </row>
    <row r="121" spans="2:14" ht="15" customHeight="1">
      <c r="B121" s="963"/>
      <c r="C121" s="964"/>
      <c r="D121" s="964"/>
      <c r="E121" s="964"/>
      <c r="F121" s="964"/>
      <c r="G121" s="964"/>
      <c r="H121" s="964"/>
      <c r="I121" s="964"/>
      <c r="J121" s="964"/>
      <c r="K121" s="964"/>
      <c r="L121" s="964"/>
      <c r="M121" s="964"/>
      <c r="N121" s="965"/>
    </row>
    <row r="122" spans="2:14" ht="30" customHeight="1">
      <c r="B122" s="966" t="s">
        <v>2325</v>
      </c>
      <c r="C122" s="967"/>
      <c r="D122" s="967"/>
      <c r="E122" s="967"/>
      <c r="F122" s="967"/>
      <c r="G122" s="967"/>
      <c r="H122" s="967"/>
      <c r="I122" s="967"/>
      <c r="J122" s="967"/>
      <c r="K122" s="967"/>
      <c r="L122" s="967"/>
      <c r="M122" s="967"/>
      <c r="N122" s="968"/>
    </row>
    <row r="123" spans="2:14">
      <c r="B123" s="966"/>
      <c r="C123" s="967"/>
      <c r="D123" s="967"/>
      <c r="E123" s="967"/>
      <c r="F123" s="967"/>
      <c r="G123" s="967"/>
      <c r="H123" s="967"/>
      <c r="I123" s="967"/>
      <c r="J123" s="967"/>
      <c r="K123" s="967"/>
      <c r="L123" s="967"/>
      <c r="M123" s="967"/>
      <c r="N123" s="968"/>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9"/>
      <c r="K133" s="969"/>
      <c r="L133" s="969"/>
      <c r="M133" s="969"/>
      <c r="N133" s="970"/>
    </row>
    <row r="134" spans="2:14" ht="15" thickBot="1">
      <c r="B134" s="428" t="s">
        <v>2327</v>
      </c>
      <c r="C134" s="429"/>
      <c r="D134" s="429"/>
      <c r="E134" s="268"/>
      <c r="F134" s="268"/>
      <c r="G134" s="268"/>
      <c r="H134" s="268"/>
      <c r="I134" s="268"/>
      <c r="J134" s="971"/>
      <c r="K134" s="971"/>
      <c r="L134" s="971"/>
      <c r="M134" s="971"/>
      <c r="N134" s="972"/>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224</v>
      </c>
      <c r="B36" s="868" t="str">
        <f>VLOOKUP(A36,EQUIPOS!A6:D154,3,FALSE)</f>
        <v>Equipo de Medición (Deformimetros Eléctricos, Mecánicos, Celdas de Carga,  Etc.)</v>
      </c>
      <c r="C36" s="869"/>
      <c r="D36" s="869"/>
      <c r="E36" s="869"/>
      <c r="F36" s="869"/>
      <c r="G36" s="869"/>
      <c r="H36" s="870"/>
      <c r="I36" s="276"/>
      <c r="J36" s="277"/>
      <c r="K36" s="278">
        <f>VLOOKUP(A36,EQUIPOS!A6:D163,4,FALSE)</f>
        <v>154362.16</v>
      </c>
      <c r="L36" s="279"/>
      <c r="M36" s="345">
        <v>3.3333333330000001</v>
      </c>
      <c r="N36" s="281">
        <f>K36/M36</f>
        <v>46308.648004630864</v>
      </c>
    </row>
    <row r="37" spans="1:14">
      <c r="A37" s="119" t="s">
        <v>125</v>
      </c>
      <c r="B37" s="868" t="str">
        <f>VLOOKUP(A37,EQUIPOS!A7:D154,3,FALSE)</f>
        <v>Bomba para gato de tensionamiento</v>
      </c>
      <c r="C37" s="869"/>
      <c r="D37" s="869"/>
      <c r="E37" s="869"/>
      <c r="F37" s="869"/>
      <c r="G37" s="869"/>
      <c r="H37" s="870"/>
      <c r="I37" s="430"/>
      <c r="J37" s="431"/>
      <c r="K37" s="278">
        <f>VLOOKUP(A37,EQUIPOS!A7:D164,4,FALSE)</f>
        <v>63165.19</v>
      </c>
      <c r="L37" s="344"/>
      <c r="M37" s="345">
        <v>0.1</v>
      </c>
      <c r="N37" s="281">
        <f>K37/M37</f>
        <v>631651.9</v>
      </c>
    </row>
    <row r="38" spans="1:14">
      <c r="A38" s="119" t="s">
        <v>240</v>
      </c>
      <c r="B38" s="868" t="str">
        <f>VLOOKUP(A38,EQUIPOS!A8:D154,3,FALSE)</f>
        <v>Gato para tensionamiento, fuerza Max 200 ton, área de tensión 314 cm2.</v>
      </c>
      <c r="C38" s="869"/>
      <c r="D38" s="869"/>
      <c r="E38" s="869"/>
      <c r="F38" s="869"/>
      <c r="G38" s="869"/>
      <c r="H38" s="870"/>
      <c r="I38" s="337"/>
      <c r="J38" s="339"/>
      <c r="K38" s="278">
        <f>VLOOKUP(A38,EQUIPOS!A8:D165,4,FALSE)</f>
        <v>165250.49000000002</v>
      </c>
      <c r="L38" s="432"/>
      <c r="M38" s="433">
        <v>0.1</v>
      </c>
      <c r="N38" s="281">
        <f>K38/M38</f>
        <v>1652504.9000000001</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2330465.4480046309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6">
        <f>VLOOKUP(A60,TRANSPORTE!A2:D117,4,FALSE)</f>
        <v>4632.63</v>
      </c>
      <c r="M60" s="907"/>
      <c r="N60" s="296">
        <f>K60*L60</f>
        <v>69489.45</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69489.45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5840.7159380840721</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2405795.6139427153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481159.12278854311</v>
      </c>
      <c r="M84" s="855"/>
      <c r="N84" s="57"/>
    </row>
    <row r="85" spans="1:14">
      <c r="B85" s="95" t="s">
        <v>1057</v>
      </c>
      <c r="C85" s="96"/>
      <c r="D85" s="96"/>
      <c r="E85" s="96"/>
      <c r="F85" s="96"/>
      <c r="G85" s="96"/>
      <c r="H85" s="96"/>
      <c r="I85" s="93"/>
      <c r="J85" s="94"/>
      <c r="K85" s="313">
        <v>0.05</v>
      </c>
      <c r="L85" s="854">
        <f>N79*K85</f>
        <v>120289.78069713578</v>
      </c>
      <c r="M85" s="855"/>
      <c r="N85" s="57"/>
    </row>
    <row r="86" spans="1:14" ht="15" thickBot="1">
      <c r="B86" s="97" t="s">
        <v>1058</v>
      </c>
      <c r="C86" s="98"/>
      <c r="D86" s="98"/>
      <c r="E86" s="98"/>
      <c r="F86" s="98"/>
      <c r="G86" s="98"/>
      <c r="H86" s="98"/>
      <c r="I86" s="99"/>
      <c r="J86" s="100"/>
      <c r="K86" s="314">
        <v>0.05</v>
      </c>
      <c r="L86" s="856">
        <f>N79*K86</f>
        <v>120289.78069713578</v>
      </c>
      <c r="M86" s="857"/>
      <c r="N86" s="57"/>
    </row>
    <row r="87" spans="1:14" ht="15" thickBot="1">
      <c r="B87" s="819" t="s">
        <v>1037</v>
      </c>
      <c r="C87" s="820"/>
      <c r="D87" s="820"/>
      <c r="E87" s="820"/>
      <c r="F87" s="820"/>
      <c r="G87" s="820"/>
      <c r="H87" s="820"/>
      <c r="I87" s="820"/>
      <c r="J87" s="820"/>
      <c r="K87" s="820"/>
      <c r="L87" s="820"/>
      <c r="M87" s="821"/>
      <c r="N87" s="58">
        <f>L84+L85+L86</f>
        <v>721738.68418281456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3127534.2981255297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345">
        <v>2</v>
      </c>
      <c r="N36" s="281">
        <f>K36/M36</f>
        <v>1639.67</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10399.130000000001</v>
      </c>
      <c r="L37" s="344"/>
      <c r="M37" s="345">
        <v>2</v>
      </c>
      <c r="N37" s="281">
        <f>K37/M37</f>
        <v>5199.5650000000005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1595.850162690625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8435.085162690626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57146.51</v>
      </c>
      <c r="N48" s="281">
        <f>K48*M48</f>
        <v>262873.946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6975.5300000000007</v>
      </c>
      <c r="N49" s="281">
        <f>K49*M49</f>
        <v>6975.5300000000007</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526352.21</v>
      </c>
      <c r="N50" s="281">
        <f>K50*M50</f>
        <v>526352.21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19546.84</v>
      </c>
      <c r="N51" s="281">
        <f>K51*M51</f>
        <v>89915.463999999993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886117.15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1229.21</v>
      </c>
      <c r="M60" s="907"/>
      <c r="N60" s="296">
        <f>K60*L60</f>
        <v>1229.21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1229.21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31917.003253812498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927698.44841650315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185539.68968330065</v>
      </c>
      <c r="M84" s="855"/>
      <c r="N84" s="57"/>
    </row>
    <row r="85" spans="1:14">
      <c r="B85" s="95" t="s">
        <v>1057</v>
      </c>
      <c r="C85" s="96"/>
      <c r="D85" s="96"/>
      <c r="E85" s="96"/>
      <c r="F85" s="96"/>
      <c r="G85" s="96"/>
      <c r="H85" s="96"/>
      <c r="I85" s="93"/>
      <c r="J85" s="94"/>
      <c r="K85" s="313">
        <v>0.05</v>
      </c>
      <c r="L85" s="854">
        <f>N79*K85</f>
        <v>46384.922420825162</v>
      </c>
      <c r="M85" s="855"/>
      <c r="N85" s="57"/>
    </row>
    <row r="86" spans="1:14" ht="15" thickBot="1">
      <c r="B86" s="97" t="s">
        <v>1058</v>
      </c>
      <c r="C86" s="98"/>
      <c r="D86" s="98"/>
      <c r="E86" s="98"/>
      <c r="F86" s="98"/>
      <c r="G86" s="98"/>
      <c r="H86" s="98"/>
      <c r="I86" s="99"/>
      <c r="J86" s="100"/>
      <c r="K86" s="314">
        <v>0.05</v>
      </c>
      <c r="L86" s="856">
        <f>N79*K86</f>
        <v>46384.922420825162</v>
      </c>
      <c r="M86" s="857"/>
      <c r="N86" s="57"/>
    </row>
    <row r="87" spans="1:14" ht="15" thickBot="1">
      <c r="B87" s="819" t="s">
        <v>1037</v>
      </c>
      <c r="C87" s="820"/>
      <c r="D87" s="820"/>
      <c r="E87" s="820"/>
      <c r="F87" s="820"/>
      <c r="G87" s="820"/>
      <c r="H87" s="820"/>
      <c r="I87" s="820"/>
      <c r="J87" s="820"/>
      <c r="K87" s="820"/>
      <c r="L87" s="820"/>
      <c r="M87" s="821"/>
      <c r="N87" s="58">
        <f>L84+L85+L86</f>
        <v>278309.53452495096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1206007.982941454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345">
        <v>2</v>
      </c>
      <c r="N36" s="281">
        <f>K36/M36</f>
        <v>1639.67</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10399.130000000001</v>
      </c>
      <c r="L37" s="344"/>
      <c r="M37" s="345">
        <v>2</v>
      </c>
      <c r="N37" s="281">
        <f>K37/M37</f>
        <v>5199.5650000000005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8115.9151301525008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57146.51</v>
      </c>
      <c r="N48" s="281">
        <f>K48*M48</f>
        <v>262873.946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6975.5300000000007</v>
      </c>
      <c r="N49" s="281">
        <f>K49*M49</f>
        <v>6975.5300000000007</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478856.76</v>
      </c>
      <c r="N50" s="281">
        <f>K50*M50</f>
        <v>478856.76</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19546.84</v>
      </c>
      <c r="N51" s="281">
        <f>K51*M51</f>
        <v>89915.463999999993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838621.70000000007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1229.21</v>
      </c>
      <c r="M60" s="907"/>
      <c r="N60" s="296">
        <f>K60*L60</f>
        <v>1229.21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1229.21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25533.60260305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873500.42773320246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174700.0855466405</v>
      </c>
      <c r="M84" s="855"/>
      <c r="N84" s="57"/>
    </row>
    <row r="85" spans="1:14">
      <c r="B85" s="95" t="s">
        <v>1057</v>
      </c>
      <c r="C85" s="96"/>
      <c r="D85" s="96"/>
      <c r="E85" s="96"/>
      <c r="F85" s="96"/>
      <c r="G85" s="96"/>
      <c r="H85" s="96"/>
      <c r="I85" s="93"/>
      <c r="J85" s="94"/>
      <c r="K85" s="313">
        <v>0.05</v>
      </c>
      <c r="L85" s="854">
        <f>N79*K85</f>
        <v>43675.021386660126</v>
      </c>
      <c r="M85" s="855"/>
      <c r="N85" s="57"/>
    </row>
    <row r="86" spans="1:14" ht="15" thickBot="1">
      <c r="B86" s="97" t="s">
        <v>1058</v>
      </c>
      <c r="C86" s="98"/>
      <c r="D86" s="98"/>
      <c r="E86" s="98"/>
      <c r="F86" s="98"/>
      <c r="G86" s="98"/>
      <c r="H86" s="98"/>
      <c r="I86" s="99"/>
      <c r="J86" s="100"/>
      <c r="K86" s="314">
        <v>0.05</v>
      </c>
      <c r="L86" s="856">
        <f>N79*K86</f>
        <v>43675.021386660126</v>
      </c>
      <c r="M86" s="857"/>
      <c r="N86" s="57"/>
    </row>
    <row r="87" spans="1:14" ht="15" thickBot="1">
      <c r="B87" s="819" t="s">
        <v>1037</v>
      </c>
      <c r="C87" s="820"/>
      <c r="D87" s="820"/>
      <c r="E87" s="820"/>
      <c r="F87" s="820"/>
      <c r="G87" s="820"/>
      <c r="H87" s="820"/>
      <c r="I87" s="820"/>
      <c r="J87" s="820"/>
      <c r="K87" s="820"/>
      <c r="L87" s="820"/>
      <c r="M87" s="821"/>
      <c r="N87" s="58">
        <f>L84+L85+L86</f>
        <v>262050.12831996073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1135550.5560531633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345">
        <v>2</v>
      </c>
      <c r="N36" s="281">
        <f>K36/M36</f>
        <v>1639.67</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10399.130000000001</v>
      </c>
      <c r="L37" s="344"/>
      <c r="M37" s="345">
        <v>2</v>
      </c>
      <c r="N37" s="281">
        <f>K37/M37</f>
        <v>5199.5650000000005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8115.9151301525008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458086.73</v>
      </c>
      <c r="N48" s="281">
        <f>K48*M48</f>
        <v>458086.73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6975.5300000000007</v>
      </c>
      <c r="N49" s="281">
        <f>K49*M49</f>
        <v>6975.5300000000007</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19546.84</v>
      </c>
      <c r="N50" s="281">
        <f>K50*M50</f>
        <v>89915.463999999993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554977.72400000005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1229.21</v>
      </c>
      <c r="M60" s="907"/>
      <c r="N60" s="296">
        <f>K60*L60</f>
        <v>1229.21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1229.21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25533.60260305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589856.45173320244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117971.2903466405</v>
      </c>
      <c r="M84" s="855"/>
      <c r="N84" s="57"/>
    </row>
    <row r="85" spans="1:14">
      <c r="B85" s="95" t="s">
        <v>1057</v>
      </c>
      <c r="C85" s="96"/>
      <c r="D85" s="96"/>
      <c r="E85" s="96"/>
      <c r="F85" s="96"/>
      <c r="G85" s="96"/>
      <c r="H85" s="96"/>
      <c r="I85" s="93"/>
      <c r="J85" s="94"/>
      <c r="K85" s="313">
        <v>0.05</v>
      </c>
      <c r="L85" s="854">
        <f>N79*K85</f>
        <v>29492.822586660124</v>
      </c>
      <c r="M85" s="855"/>
      <c r="N85" s="57"/>
    </row>
    <row r="86" spans="1:14" ht="15" thickBot="1">
      <c r="B86" s="97" t="s">
        <v>1058</v>
      </c>
      <c r="C86" s="98"/>
      <c r="D86" s="98"/>
      <c r="E86" s="98"/>
      <c r="F86" s="98"/>
      <c r="G86" s="98"/>
      <c r="H86" s="98"/>
      <c r="I86" s="99"/>
      <c r="J86" s="100"/>
      <c r="K86" s="314">
        <v>0.05</v>
      </c>
      <c r="L86" s="856">
        <f>N79*K86</f>
        <v>29492.822586660124</v>
      </c>
      <c r="M86" s="857"/>
      <c r="N86" s="57"/>
    </row>
    <row r="87" spans="1:14" ht="15" thickBot="1">
      <c r="B87" s="819" t="s">
        <v>1037</v>
      </c>
      <c r="C87" s="820"/>
      <c r="D87" s="820"/>
      <c r="E87" s="820"/>
      <c r="F87" s="820"/>
      <c r="G87" s="820"/>
      <c r="H87" s="820"/>
      <c r="I87" s="820"/>
      <c r="J87" s="820"/>
      <c r="K87" s="820"/>
      <c r="L87" s="820"/>
      <c r="M87" s="821"/>
      <c r="N87" s="58">
        <f>L84+L85+L86</f>
        <v>176956.93551996074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766813.38725316315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3279.34</v>
      </c>
      <c r="L36" s="279"/>
      <c r="M36" s="345">
        <v>2</v>
      </c>
      <c r="N36" s="281">
        <f>K36/M36</f>
        <v>1639.67</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10399.130000000001</v>
      </c>
      <c r="L37" s="344"/>
      <c r="M37" s="345">
        <v>2</v>
      </c>
      <c r="N37" s="281">
        <f>K37/M37</f>
        <v>5199.5650000000005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8115.9151301525008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427230.27</v>
      </c>
      <c r="N48" s="281">
        <f>K48*M48</f>
        <v>427230.27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6975.5300000000007</v>
      </c>
      <c r="N49" s="281">
        <f>K49*M49</f>
        <v>6975.5300000000007</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6512.83</v>
      </c>
      <c r="N50" s="281">
        <f>K50*M50</f>
        <v>29959.017999999996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9" t="s">
        <v>1037</v>
      </c>
      <c r="C55" s="820"/>
      <c r="D55" s="820"/>
      <c r="E55" s="820"/>
      <c r="F55" s="820"/>
      <c r="G55" s="820"/>
      <c r="H55" s="820"/>
      <c r="I55" s="820"/>
      <c r="J55" s="820"/>
      <c r="K55" s="820"/>
      <c r="L55" s="820"/>
      <c r="M55" s="821"/>
      <c r="N55" s="403">
        <f>SUM(N48:N54)</f>
        <v>464164.81800000003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1229.21</v>
      </c>
      <c r="M60" s="907"/>
      <c r="N60" s="296">
        <f>K60*L60</f>
        <v>1229.21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1229.21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25533.60260305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499043.54573320254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99808.709146640511</v>
      </c>
      <c r="M84" s="855"/>
      <c r="N84" s="57"/>
    </row>
    <row r="85" spans="1:14">
      <c r="B85" s="95" t="s">
        <v>1057</v>
      </c>
      <c r="C85" s="96"/>
      <c r="D85" s="96"/>
      <c r="E85" s="96"/>
      <c r="F85" s="96"/>
      <c r="G85" s="96"/>
      <c r="H85" s="96"/>
      <c r="I85" s="93"/>
      <c r="J85" s="94"/>
      <c r="K85" s="313">
        <v>0.05</v>
      </c>
      <c r="L85" s="854">
        <f>N79*K85</f>
        <v>24952.177286660128</v>
      </c>
      <c r="M85" s="855"/>
      <c r="N85" s="57"/>
    </row>
    <row r="86" spans="1:14" ht="15" thickBot="1">
      <c r="B86" s="97" t="s">
        <v>1058</v>
      </c>
      <c r="C86" s="98"/>
      <c r="D86" s="98"/>
      <c r="E86" s="98"/>
      <c r="F86" s="98"/>
      <c r="G86" s="98"/>
      <c r="H86" s="98"/>
      <c r="I86" s="99"/>
      <c r="J86" s="100"/>
      <c r="K86" s="314">
        <v>0.05</v>
      </c>
      <c r="L86" s="856">
        <f>N79*K86</f>
        <v>24952.177286660128</v>
      </c>
      <c r="M86" s="857"/>
      <c r="N86" s="57"/>
    </row>
    <row r="87" spans="1:14" ht="15" thickBot="1">
      <c r="B87" s="819" t="s">
        <v>1037</v>
      </c>
      <c r="C87" s="820"/>
      <c r="D87" s="820"/>
      <c r="E87" s="820"/>
      <c r="F87" s="820"/>
      <c r="G87" s="820"/>
      <c r="H87" s="820"/>
      <c r="I87" s="820"/>
      <c r="J87" s="820"/>
      <c r="K87" s="820"/>
      <c r="L87" s="820"/>
      <c r="M87" s="821"/>
      <c r="N87" s="58">
        <f>L84+L85+L86</f>
        <v>149713.06371996077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648756.60945316334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ht="25.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10975.48</v>
      </c>
      <c r="L36" s="279"/>
      <c r="M36" s="345">
        <v>1</v>
      </c>
      <c r="N36" s="281">
        <f>K36/M36</f>
        <v>10975.48</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10399.130000000001</v>
      </c>
      <c r="L37" s="344"/>
      <c r="M37" s="345">
        <v>1</v>
      </c>
      <c r="N37" s="281">
        <f>K37/M37</f>
        <v>10399.130000000001</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N81*M41</f>
        <v>3191.7003253812504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24566.310325381251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59568.03</v>
      </c>
      <c r="N48" s="281">
        <f>K48*M48</f>
        <v>56589.628499999999</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50</v>
      </c>
      <c r="N49" s="281">
        <f>K49*M49</f>
        <v>8500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51763.950000000004</v>
      </c>
      <c r="N50" s="281">
        <f>K50*M50</f>
        <v>28470.172500000004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440</v>
      </c>
      <c r="N51" s="281">
        <f>K51*M51</f>
        <v>132000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6512.83</v>
      </c>
      <c r="N52" s="281">
        <f>K52*M52</f>
        <v>20189.773000000001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9" t="s">
        <v>1037</v>
      </c>
      <c r="C59" s="820"/>
      <c r="D59" s="820"/>
      <c r="E59" s="820"/>
      <c r="F59" s="820"/>
      <c r="G59" s="820"/>
      <c r="H59" s="820"/>
      <c r="I59" s="820"/>
      <c r="J59" s="820"/>
      <c r="K59" s="820"/>
      <c r="L59" s="820"/>
      <c r="M59" s="821"/>
      <c r="N59" s="403">
        <f>SUM(N48:N58)</f>
        <v>245749.57400000002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6">
        <f>VLOOKUP(A64,TRANSPORTE!A2:D117,4,FALSE)</f>
        <v>1229.21</v>
      </c>
      <c r="M64" s="907"/>
      <c r="N64" s="296">
        <f>K64*L64</f>
        <v>676.06550000000004</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6">
        <f>VLOOKUP(A65,TRANSPORTE!A3:D117,4,FALSE)</f>
        <v>1232.03</v>
      </c>
      <c r="M65" s="907"/>
      <c r="N65" s="296">
        <f>K65*L65</f>
        <v>1170.4285</v>
      </c>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1846.4940000000001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63834.006507625003</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N43+N59+N70+N81</f>
        <v>335996.38483300625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67199.276966601246</v>
      </c>
      <c r="M88" s="855"/>
      <c r="N88" s="57"/>
    </row>
    <row r="89" spans="1:14">
      <c r="B89" s="95" t="s">
        <v>1057</v>
      </c>
      <c r="C89" s="96"/>
      <c r="D89" s="96"/>
      <c r="E89" s="96"/>
      <c r="F89" s="96"/>
      <c r="G89" s="96"/>
      <c r="H89" s="96"/>
      <c r="I89" s="93"/>
      <c r="J89" s="94"/>
      <c r="K89" s="313">
        <v>0.05</v>
      </c>
      <c r="L89" s="854">
        <f>N83*K89</f>
        <v>16799.819241650312</v>
      </c>
      <c r="M89" s="855"/>
      <c r="N89" s="57"/>
    </row>
    <row r="90" spans="1:14" ht="15" thickBot="1">
      <c r="B90" s="97" t="s">
        <v>1058</v>
      </c>
      <c r="C90" s="98"/>
      <c r="D90" s="98"/>
      <c r="E90" s="98"/>
      <c r="F90" s="98"/>
      <c r="G90" s="98"/>
      <c r="H90" s="98"/>
      <c r="I90" s="99"/>
      <c r="J90" s="100"/>
      <c r="K90" s="314">
        <v>0.05</v>
      </c>
      <c r="L90" s="856">
        <f>N83*K90</f>
        <v>16799.819241650312</v>
      </c>
      <c r="M90" s="857"/>
      <c r="N90" s="57"/>
    </row>
    <row r="91" spans="1:14" ht="15" thickBot="1">
      <c r="B91" s="819" t="s">
        <v>1037</v>
      </c>
      <c r="C91" s="820"/>
      <c r="D91" s="820"/>
      <c r="E91" s="820"/>
      <c r="F91" s="820"/>
      <c r="G91" s="820"/>
      <c r="H91" s="820"/>
      <c r="I91" s="820"/>
      <c r="J91" s="820"/>
      <c r="K91" s="820"/>
      <c r="L91" s="820"/>
      <c r="M91" s="821"/>
      <c r="N91" s="58">
        <f>L88+L89+L90</f>
        <v>100798.91544990188</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436795.30028290814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10975.48</v>
      </c>
      <c r="L36" s="279"/>
      <c r="M36" s="345">
        <v>1</v>
      </c>
      <c r="N36" s="281">
        <f>K36/M36</f>
        <v>10975.48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N81*M41</f>
        <v>3191.7003253812504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14167.18032538125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59568.03</v>
      </c>
      <c r="N48" s="281">
        <f>K48*M48</f>
        <v>50037.145199999999</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50</v>
      </c>
      <c r="N49" s="281">
        <f>K49*M49</f>
        <v>9250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51763.950000000004</v>
      </c>
      <c r="N50" s="281">
        <f>K50*M50</f>
        <v>32611.288500000002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440</v>
      </c>
      <c r="N51" s="281">
        <f>K51*M51</f>
        <v>114400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9" t="s">
        <v>1037</v>
      </c>
      <c r="C59" s="820"/>
      <c r="D59" s="820"/>
      <c r="E59" s="820"/>
      <c r="F59" s="820"/>
      <c r="G59" s="820"/>
      <c r="H59" s="820"/>
      <c r="I59" s="820"/>
      <c r="J59" s="820"/>
      <c r="K59" s="820"/>
      <c r="L59" s="820"/>
      <c r="M59" s="821"/>
      <c r="N59" s="403">
        <f>SUM(N48:N58)</f>
        <v>206298.43369999999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6">
        <f>VLOOKUP(A64,TRANSPORTE!A2:D117,4,FALSE)</f>
        <v>1229.21</v>
      </c>
      <c r="M64" s="907"/>
      <c r="N64" s="296">
        <f>K64*L64</f>
        <v>774.40230000000008</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6">
        <f>VLOOKUP(A65,TRANSPORTE!A3:D117,4,FALSE)</f>
        <v>1232.03</v>
      </c>
      <c r="M65" s="907"/>
      <c r="N65" s="296">
        <f>K65*L65</f>
        <v>1034.9051999999999</v>
      </c>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1809.3074999999999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63834.006507625003</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N43+N59+N70+N81</f>
        <v>286108.92803300626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57221.785606601254</v>
      </c>
      <c r="M88" s="855"/>
      <c r="N88" s="57"/>
    </row>
    <row r="89" spans="1:14">
      <c r="B89" s="95" t="s">
        <v>1057</v>
      </c>
      <c r="C89" s="96"/>
      <c r="D89" s="96"/>
      <c r="E89" s="96"/>
      <c r="F89" s="96"/>
      <c r="G89" s="96"/>
      <c r="H89" s="96"/>
      <c r="I89" s="93"/>
      <c r="J89" s="94"/>
      <c r="K89" s="313">
        <v>0.05</v>
      </c>
      <c r="L89" s="854">
        <f>N83*K89</f>
        <v>14305.446401650313</v>
      </c>
      <c r="M89" s="855"/>
      <c r="N89" s="57"/>
    </row>
    <row r="90" spans="1:14" ht="15" thickBot="1">
      <c r="B90" s="97" t="s">
        <v>1058</v>
      </c>
      <c r="C90" s="98"/>
      <c r="D90" s="98"/>
      <c r="E90" s="98"/>
      <c r="F90" s="98"/>
      <c r="G90" s="98"/>
      <c r="H90" s="98"/>
      <c r="I90" s="99"/>
      <c r="J90" s="100"/>
      <c r="K90" s="314">
        <v>0.05</v>
      </c>
      <c r="L90" s="856">
        <f>N83*K90</f>
        <v>14305.446401650313</v>
      </c>
      <c r="M90" s="857"/>
      <c r="N90" s="57"/>
    </row>
    <row r="91" spans="1:14" ht="15" thickBot="1">
      <c r="B91" s="819" t="s">
        <v>1037</v>
      </c>
      <c r="C91" s="820"/>
      <c r="D91" s="820"/>
      <c r="E91" s="820"/>
      <c r="F91" s="820"/>
      <c r="G91" s="820"/>
      <c r="H91" s="820"/>
      <c r="I91" s="820"/>
      <c r="J91" s="820"/>
      <c r="K91" s="820"/>
      <c r="L91" s="820"/>
      <c r="M91" s="821"/>
      <c r="N91" s="58">
        <f>L88+L89+L90</f>
        <v>85832.678409901884</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371941.60644290817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10975.48</v>
      </c>
      <c r="L36" s="279"/>
      <c r="M36" s="345">
        <v>1</v>
      </c>
      <c r="N36" s="281">
        <f>K36/M36</f>
        <v>10975.48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N81*M41</f>
        <v>2553.3602603050003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13528.840260305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59568.03</v>
      </c>
      <c r="N48" s="281">
        <f>K48*M48</f>
        <v>30022.287120000001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50</v>
      </c>
      <c r="N49" s="281">
        <f>K49*M49</f>
        <v>5550</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41811.33</v>
      </c>
      <c r="N50" s="281">
        <f>K50*M50</f>
        <v>16724.532000000003</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51763.950000000004</v>
      </c>
      <c r="N51" s="281">
        <f>K51*M51</f>
        <v>19566.773100000002</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440</v>
      </c>
      <c r="N52" s="281">
        <f>K52*M52</f>
        <v>68640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9" t="s">
        <v>1037</v>
      </c>
      <c r="C59" s="820"/>
      <c r="D59" s="820"/>
      <c r="E59" s="820"/>
      <c r="F59" s="820"/>
      <c r="G59" s="820"/>
      <c r="H59" s="820"/>
      <c r="I59" s="820"/>
      <c r="J59" s="820"/>
      <c r="K59" s="820"/>
      <c r="L59" s="820"/>
      <c r="M59" s="821"/>
      <c r="N59" s="403">
        <f>SUM(N48:N58)</f>
        <v>140503.59221999999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6">
        <f>VLOOKUP(A64,TRANSPORTE!A2:D117,4,FALSE)</f>
        <v>1229.21</v>
      </c>
      <c r="M64" s="907"/>
      <c r="N64" s="296">
        <f>K64*L64</f>
        <v>464.64138000000003</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6">
        <f>VLOOKUP(A65,TRANSPORTE!A3:D117,4,FALSE)</f>
        <v>1232.03</v>
      </c>
      <c r="M65" s="907"/>
      <c r="N65" s="296">
        <f>K65*L65</f>
        <v>620.94312000000002</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6">
        <f>VLOOKUP(A66,TRANSPORTE!A3:D117,4,FALSE)</f>
        <v>1229.21</v>
      </c>
      <c r="M66" s="907"/>
      <c r="N66" s="296">
        <f>K66*L66</f>
        <v>491.68400000000003</v>
      </c>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f>N64+N65+N66+N67+N68</f>
        <v>1577.2684999999999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5"/>
      <c r="C80" s="896"/>
      <c r="D80" s="896"/>
      <c r="E80" s="896"/>
      <c r="F80" s="896"/>
      <c r="G80" s="896"/>
      <c r="H80" s="896"/>
      <c r="I80" s="132"/>
      <c r="J80" s="132"/>
      <c r="K80" s="132"/>
      <c r="L80" s="909"/>
      <c r="M80" s="909"/>
      <c r="N80" s="51"/>
    </row>
    <row r="81" spans="1:14" ht="15" thickBot="1">
      <c r="B81" s="908" t="s">
        <v>1037</v>
      </c>
      <c r="C81" s="862"/>
      <c r="D81" s="862"/>
      <c r="E81" s="862"/>
      <c r="F81" s="862"/>
      <c r="G81" s="862"/>
      <c r="H81" s="862"/>
      <c r="I81" s="862"/>
      <c r="J81" s="862"/>
      <c r="K81" s="862"/>
      <c r="L81" s="862"/>
      <c r="M81" s="863"/>
      <c r="N81" s="310">
        <f>SUM(N75:N80)</f>
        <v>51067.205206099999</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N43+N59+N70+N81</f>
        <v>206676.90618640499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41335.381237280999</v>
      </c>
      <c r="M88" s="855"/>
      <c r="N88" s="57"/>
    </row>
    <row r="89" spans="1:14">
      <c r="B89" s="95" t="s">
        <v>1057</v>
      </c>
      <c r="C89" s="96"/>
      <c r="D89" s="96"/>
      <c r="E89" s="96"/>
      <c r="F89" s="96"/>
      <c r="G89" s="96"/>
      <c r="H89" s="96"/>
      <c r="I89" s="93"/>
      <c r="J89" s="94"/>
      <c r="K89" s="313">
        <v>0.05</v>
      </c>
      <c r="L89" s="854">
        <f>N83*K89</f>
        <v>10333.84530932025</v>
      </c>
      <c r="M89" s="855"/>
      <c r="N89" s="57"/>
    </row>
    <row r="90" spans="1:14" ht="15" thickBot="1">
      <c r="B90" s="97" t="s">
        <v>1058</v>
      </c>
      <c r="C90" s="98"/>
      <c r="D90" s="98"/>
      <c r="E90" s="98"/>
      <c r="F90" s="98"/>
      <c r="G90" s="98"/>
      <c r="H90" s="98"/>
      <c r="I90" s="99"/>
      <c r="J90" s="100"/>
      <c r="K90" s="314">
        <v>0.05</v>
      </c>
      <c r="L90" s="856">
        <f>N83*K90</f>
        <v>10333.84530932025</v>
      </c>
      <c r="M90" s="857"/>
      <c r="N90" s="57"/>
    </row>
    <row r="91" spans="1:14" ht="15" thickBot="1">
      <c r="B91" s="819" t="s">
        <v>1037</v>
      </c>
      <c r="C91" s="820"/>
      <c r="D91" s="820"/>
      <c r="E91" s="820"/>
      <c r="F91" s="820"/>
      <c r="G91" s="820"/>
      <c r="H91" s="820"/>
      <c r="I91" s="820"/>
      <c r="J91" s="820"/>
      <c r="K91" s="820"/>
      <c r="L91" s="820"/>
      <c r="M91" s="821"/>
      <c r="N91" s="58">
        <f>L88+L89+L90</f>
        <v>62003.071855921495</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268679.97804232646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6"/>
      <c r="J36" s="277"/>
      <c r="K36" s="278">
        <f>VLOOKUP(A36,EQUIPOS!A6:D163,4,FALSE)</f>
        <v>10399.130000000001</v>
      </c>
      <c r="L36" s="279"/>
      <c r="M36" s="345">
        <v>1</v>
      </c>
      <c r="N36" s="281">
        <f>K36/M36</f>
        <v>10399.130000000001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1501.9766237088236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11901.106623708825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3902.55</v>
      </c>
      <c r="N48" s="281">
        <f>K48*M48</f>
        <v>133123.7856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51914.61</v>
      </c>
      <c r="N49" s="281">
        <f>K49*M49</f>
        <v>7787.1914999999999</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427230.27</v>
      </c>
      <c r="N50" s="281">
        <f>K50*M50</f>
        <v>53831.014020000002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26543.05</v>
      </c>
      <c r="N51" s="281">
        <f>K51*M51</f>
        <v>26543.05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221285.04111999998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6">
        <f>VLOOKUP(A61,TRANSPORTE!A3:D117,4,FALSE)</f>
        <v>1229.21</v>
      </c>
      <c r="M61" s="907"/>
      <c r="N61" s="296">
        <f>K61*L61</f>
        <v>154.88046</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154.88046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908" t="s">
        <v>1037</v>
      </c>
      <c r="C78" s="862"/>
      <c r="D78" s="862"/>
      <c r="E78" s="862"/>
      <c r="F78" s="862"/>
      <c r="G78" s="862"/>
      <c r="H78" s="862"/>
      <c r="I78" s="862"/>
      <c r="J78" s="862"/>
      <c r="K78" s="862"/>
      <c r="L78" s="862"/>
      <c r="M78" s="863"/>
      <c r="N78" s="310">
        <f>SUM(N72:N77)</f>
        <v>75098.831185441173</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308439.85938914993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61687.971877829987</v>
      </c>
      <c r="M85" s="855"/>
      <c r="N85" s="57"/>
    </row>
    <row r="86" spans="1:14">
      <c r="B86" s="95" t="s">
        <v>1057</v>
      </c>
      <c r="C86" s="96"/>
      <c r="D86" s="96"/>
      <c r="E86" s="96"/>
      <c r="F86" s="96"/>
      <c r="G86" s="96"/>
      <c r="H86" s="96"/>
      <c r="I86" s="93"/>
      <c r="J86" s="94"/>
      <c r="K86" s="313">
        <v>0.05</v>
      </c>
      <c r="L86" s="854">
        <f>N80*K86</f>
        <v>15421.992969457497</v>
      </c>
      <c r="M86" s="855"/>
      <c r="N86" s="57"/>
    </row>
    <row r="87" spans="1:14" ht="15" thickBot="1">
      <c r="B87" s="97" t="s">
        <v>1058</v>
      </c>
      <c r="C87" s="98"/>
      <c r="D87" s="98"/>
      <c r="E87" s="98"/>
      <c r="F87" s="98"/>
      <c r="G87" s="98"/>
      <c r="H87" s="98"/>
      <c r="I87" s="99"/>
      <c r="J87" s="100"/>
      <c r="K87" s="314">
        <v>0.05</v>
      </c>
      <c r="L87" s="856">
        <f>N80*K87</f>
        <v>15421.992969457497</v>
      </c>
      <c r="M87" s="857"/>
      <c r="N87" s="57"/>
    </row>
    <row r="88" spans="1:14" ht="15" thickBot="1">
      <c r="B88" s="819" t="s">
        <v>1037</v>
      </c>
      <c r="C88" s="820"/>
      <c r="D88" s="820"/>
      <c r="E88" s="820"/>
      <c r="F88" s="820"/>
      <c r="G88" s="820"/>
      <c r="H88" s="820"/>
      <c r="I88" s="820"/>
      <c r="J88" s="820"/>
      <c r="K88" s="820"/>
      <c r="L88" s="820"/>
      <c r="M88" s="821"/>
      <c r="N88" s="58">
        <f>L85+L86+L87</f>
        <v>92531.95781674498</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400971.81720589491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6"/>
      <c r="J36" s="277"/>
      <c r="K36" s="278">
        <f>VLOOKUP(A36,EQUIPOS!A6:D163,4,FALSE)</f>
        <v>10399.130000000001</v>
      </c>
      <c r="L36" s="279"/>
      <c r="M36" s="345">
        <v>1</v>
      </c>
      <c r="N36" s="281">
        <f>K36/M36</f>
        <v>10399.130000000001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1501.9766237088236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11901.106623708825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3902.55</v>
      </c>
      <c r="N48" s="281">
        <f>K48*M48</f>
        <v>133123.7856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51914.61</v>
      </c>
      <c r="N49" s="281">
        <f>K49*M49</f>
        <v>7787.1914999999999</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458094.07</v>
      </c>
      <c r="N50" s="281">
        <f>K50*M50</f>
        <v>57719.85282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26543.05</v>
      </c>
      <c r="N51" s="281">
        <f>K51*M51</f>
        <v>26543.05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225173.87991999998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6">
        <f>VLOOKUP(A61,TRANSPORTE!A3:D117,4,FALSE)</f>
        <v>1229.21</v>
      </c>
      <c r="M61" s="907"/>
      <c r="N61" s="296">
        <f>K61*L61</f>
        <v>154.88046</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154.88046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133"/>
    </row>
    <row r="78" spans="1:15" ht="15" thickBot="1">
      <c r="B78" s="908" t="s">
        <v>1037</v>
      </c>
      <c r="C78" s="862"/>
      <c r="D78" s="862"/>
      <c r="E78" s="862"/>
      <c r="F78" s="862"/>
      <c r="G78" s="862"/>
      <c r="H78" s="862"/>
      <c r="I78" s="862"/>
      <c r="J78" s="862"/>
      <c r="K78" s="862"/>
      <c r="L78" s="862"/>
      <c r="M78" s="863"/>
      <c r="N78" s="469">
        <f>SUM(N72:N77)</f>
        <v>75098.831185441173</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312328.69818914996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62465.739637829996</v>
      </c>
      <c r="M85" s="855"/>
      <c r="N85" s="57"/>
    </row>
    <row r="86" spans="1:14">
      <c r="B86" s="95" t="s">
        <v>1057</v>
      </c>
      <c r="C86" s="96"/>
      <c r="D86" s="96"/>
      <c r="E86" s="96"/>
      <c r="F86" s="96"/>
      <c r="G86" s="96"/>
      <c r="H86" s="96"/>
      <c r="I86" s="93"/>
      <c r="J86" s="94"/>
      <c r="K86" s="313">
        <v>0.05</v>
      </c>
      <c r="L86" s="854">
        <f>N80*K86</f>
        <v>15616.434909457499</v>
      </c>
      <c r="M86" s="855"/>
      <c r="N86" s="57"/>
    </row>
    <row r="87" spans="1:14" ht="15" thickBot="1">
      <c r="B87" s="97" t="s">
        <v>1058</v>
      </c>
      <c r="C87" s="98"/>
      <c r="D87" s="98"/>
      <c r="E87" s="98"/>
      <c r="F87" s="98"/>
      <c r="G87" s="98"/>
      <c r="H87" s="98"/>
      <c r="I87" s="99"/>
      <c r="J87" s="100"/>
      <c r="K87" s="314">
        <v>0.05</v>
      </c>
      <c r="L87" s="856">
        <f>N80*K87</f>
        <v>15616.434909457499</v>
      </c>
      <c r="M87" s="857"/>
      <c r="N87" s="57"/>
    </row>
    <row r="88" spans="1:14" ht="15" thickBot="1">
      <c r="B88" s="819" t="s">
        <v>1037</v>
      </c>
      <c r="C88" s="820"/>
      <c r="D88" s="820"/>
      <c r="E88" s="820"/>
      <c r="F88" s="820"/>
      <c r="G88" s="820"/>
      <c r="H88" s="820"/>
      <c r="I88" s="820"/>
      <c r="J88" s="820"/>
      <c r="K88" s="820"/>
      <c r="L88" s="820"/>
      <c r="M88" s="821"/>
      <c r="N88" s="58">
        <f>L85+L86+L87</f>
        <v>93698.609456744991</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406027.30764589494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156</v>
      </c>
      <c r="B36" s="868" t="str">
        <f>VLOOKUP(A36,EQUIPOS!A6:D154,3,FALSE)</f>
        <v>Cizalla manual de 90 cm.</v>
      </c>
      <c r="C36" s="869"/>
      <c r="D36" s="869"/>
      <c r="E36" s="869"/>
      <c r="F36" s="869"/>
      <c r="G36" s="869"/>
      <c r="H36" s="870"/>
      <c r="I36" s="276"/>
      <c r="J36" s="277"/>
      <c r="K36" s="278">
        <f>VLOOKUP(A36,EQUIPOS!A6:D163,4,FALSE)</f>
        <v>936.63</v>
      </c>
      <c r="L36" s="279"/>
      <c r="M36" s="345">
        <v>37.5</v>
      </c>
      <c r="N36" s="281">
        <f>K36/M36</f>
        <v>24.976800000000001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15.32016156183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40.296961561830003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3902.55</v>
      </c>
      <c r="N48" s="281">
        <f>K48*M48</f>
        <v>4097.6775000000007</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4480.22</v>
      </c>
      <c r="N49" s="281">
        <f>K49*M49</f>
        <v>134.4066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4232.0841000000009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6">
        <f>VLOOKUP(A61,TRANSPORTE!A3:D117,4,FALSE)</f>
        <v>0.53</v>
      </c>
      <c r="M61" s="907"/>
      <c r="N61" s="296">
        <f>K61*L61</f>
        <v>0.55650000000000011</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0.55650000000000011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908" t="s">
        <v>1037</v>
      </c>
      <c r="C78" s="862"/>
      <c r="D78" s="862"/>
      <c r="E78" s="862"/>
      <c r="F78" s="862"/>
      <c r="G78" s="862"/>
      <c r="H78" s="862"/>
      <c r="I78" s="862"/>
      <c r="J78" s="862"/>
      <c r="K78" s="862"/>
      <c r="L78" s="862"/>
      <c r="M78" s="863"/>
      <c r="N78" s="310">
        <f>SUM(N72:N77)</f>
        <v>766.00807809150001</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5038.9456396533315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1007.7891279306664</v>
      </c>
      <c r="M85" s="855"/>
      <c r="N85" s="57"/>
    </row>
    <row r="86" spans="1:14">
      <c r="B86" s="95" t="s">
        <v>1057</v>
      </c>
      <c r="C86" s="96"/>
      <c r="D86" s="96"/>
      <c r="E86" s="96"/>
      <c r="F86" s="96"/>
      <c r="G86" s="96"/>
      <c r="H86" s="96"/>
      <c r="I86" s="93"/>
      <c r="J86" s="94"/>
      <c r="K86" s="313">
        <v>0.05</v>
      </c>
      <c r="L86" s="854">
        <f>N80*K86</f>
        <v>251.9472819826666</v>
      </c>
      <c r="M86" s="855"/>
      <c r="N86" s="57"/>
    </row>
    <row r="87" spans="1:14" ht="15" thickBot="1">
      <c r="B87" s="97" t="s">
        <v>1058</v>
      </c>
      <c r="C87" s="98"/>
      <c r="D87" s="98"/>
      <c r="E87" s="98"/>
      <c r="F87" s="98"/>
      <c r="G87" s="98"/>
      <c r="H87" s="98"/>
      <c r="I87" s="99"/>
      <c r="J87" s="100"/>
      <c r="K87" s="314">
        <v>0.05</v>
      </c>
      <c r="L87" s="856">
        <f>N80*K87</f>
        <v>251.9472819826666</v>
      </c>
      <c r="M87" s="857"/>
      <c r="N87" s="57"/>
    </row>
    <row r="88" spans="1:14" ht="15" thickBot="1">
      <c r="B88" s="819" t="s">
        <v>1037</v>
      </c>
      <c r="C88" s="820"/>
      <c r="D88" s="820"/>
      <c r="E88" s="820"/>
      <c r="F88" s="820"/>
      <c r="G88" s="820"/>
      <c r="H88" s="820"/>
      <c r="I88" s="820"/>
      <c r="J88" s="820"/>
      <c r="K88" s="820"/>
      <c r="L88" s="820"/>
      <c r="M88" s="821"/>
      <c r="N88" s="58">
        <f>L85+L86+L87</f>
        <v>1511.6836918959993</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6550.6293315493313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156</v>
      </c>
      <c r="B36" s="868" t="str">
        <f>VLOOKUP(A36,EQUIPOS!A6:D154,3,FALSE)</f>
        <v>Cizalla manual de 90 cm.</v>
      </c>
      <c r="C36" s="869"/>
      <c r="D36" s="869"/>
      <c r="E36" s="869"/>
      <c r="F36" s="869"/>
      <c r="G36" s="869"/>
      <c r="H36" s="870"/>
      <c r="I36" s="276"/>
      <c r="J36" s="277"/>
      <c r="K36" s="278">
        <f>VLOOKUP(A36,EQUIPOS!A6:D163,4,FALSE)</f>
        <v>936.63</v>
      </c>
      <c r="L36" s="279"/>
      <c r="M36" s="345">
        <v>37.5</v>
      </c>
      <c r="N36" s="281">
        <f>K36/M36</f>
        <v>24.976800000000001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15.32016156183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40.296961561830003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3836.1600000000003</v>
      </c>
      <c r="N48" s="281">
        <f>K48*M48</f>
        <v>4027.9680000000003</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4480.22</v>
      </c>
      <c r="N49" s="281">
        <f>K49*M49</f>
        <v>134.4066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4162.3746000000001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6">
        <f>VLOOKUP(A61,TRANSPORTE!A3:D117,4,FALSE)</f>
        <v>0.53</v>
      </c>
      <c r="M61" s="907"/>
      <c r="N61" s="296">
        <f>K61*L61</f>
        <v>0.55650000000000011</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0.55650000000000011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908" t="s">
        <v>1037</v>
      </c>
      <c r="C78" s="862"/>
      <c r="D78" s="862"/>
      <c r="E78" s="862"/>
      <c r="F78" s="862"/>
      <c r="G78" s="862"/>
      <c r="H78" s="862"/>
      <c r="I78" s="862"/>
      <c r="J78" s="862"/>
      <c r="K78" s="862"/>
      <c r="L78" s="862"/>
      <c r="M78" s="863"/>
      <c r="N78" s="310">
        <f>SUM(N72:N77)</f>
        <v>766.00807809150001</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4969.2361396533306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993.84722793066612</v>
      </c>
      <c r="M85" s="855"/>
      <c r="N85" s="57"/>
    </row>
    <row r="86" spans="1:14">
      <c r="B86" s="95" t="s">
        <v>1057</v>
      </c>
      <c r="C86" s="96"/>
      <c r="D86" s="96"/>
      <c r="E86" s="96"/>
      <c r="F86" s="96"/>
      <c r="G86" s="96"/>
      <c r="H86" s="96"/>
      <c r="I86" s="93"/>
      <c r="J86" s="94"/>
      <c r="K86" s="313">
        <v>0.05</v>
      </c>
      <c r="L86" s="854">
        <f>N80*K86</f>
        <v>248.46180698266653</v>
      </c>
      <c r="M86" s="855"/>
      <c r="N86" s="57"/>
    </row>
    <row r="87" spans="1:14" ht="15" thickBot="1">
      <c r="B87" s="97" t="s">
        <v>1058</v>
      </c>
      <c r="C87" s="98"/>
      <c r="D87" s="98"/>
      <c r="E87" s="98"/>
      <c r="F87" s="98"/>
      <c r="G87" s="98"/>
      <c r="H87" s="98"/>
      <c r="I87" s="99"/>
      <c r="J87" s="100"/>
      <c r="K87" s="314">
        <v>0.05</v>
      </c>
      <c r="L87" s="856">
        <f>N80*K87</f>
        <v>248.46180698266653</v>
      </c>
      <c r="M87" s="857"/>
      <c r="N87" s="57"/>
    </row>
    <row r="88" spans="1:14" ht="15" thickBot="1">
      <c r="B88" s="819" t="s">
        <v>1037</v>
      </c>
      <c r="C88" s="820"/>
      <c r="D88" s="820"/>
      <c r="E88" s="820"/>
      <c r="F88" s="820"/>
      <c r="G88" s="820"/>
      <c r="H88" s="820"/>
      <c r="I88" s="820"/>
      <c r="J88" s="820"/>
      <c r="K88" s="820"/>
      <c r="L88" s="820"/>
      <c r="M88" s="821"/>
      <c r="N88" s="58">
        <f>L85+L86+L87</f>
        <v>1490.7708418959992</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6460.0069815493298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6"/>
      <c r="J36" s="277"/>
      <c r="K36" s="278">
        <f>VLOOKUP(A36,EQUIPOS!A6:D163,4,FALSE)</f>
        <v>20287.3</v>
      </c>
      <c r="L36" s="279"/>
      <c r="M36" s="345">
        <v>670</v>
      </c>
      <c r="N36" s="281">
        <f>K36/M36</f>
        <v>30.279552238805969</v>
      </c>
    </row>
    <row r="37" spans="1:14">
      <c r="A37" s="119" t="s">
        <v>125</v>
      </c>
      <c r="B37" s="868" t="str">
        <f>VLOOKUP(A37,EQUIPOS!A7:D154,3,FALSE)</f>
        <v>Bomba para gato de tensionamiento</v>
      </c>
      <c r="C37" s="869"/>
      <c r="D37" s="869"/>
      <c r="E37" s="869"/>
      <c r="F37" s="869"/>
      <c r="G37" s="869"/>
      <c r="H37" s="870"/>
      <c r="I37" s="430"/>
      <c r="J37" s="431"/>
      <c r="K37" s="278">
        <f>VLOOKUP(A37,EQUIPOS!A7:D164,4,FALSE)</f>
        <v>63165.19</v>
      </c>
      <c r="L37" s="344"/>
      <c r="M37" s="345">
        <v>670</v>
      </c>
      <c r="N37" s="281">
        <f>K37/M37</f>
        <v>94.276402985074625</v>
      </c>
    </row>
    <row r="38" spans="1:14">
      <c r="A38" s="119" t="s">
        <v>240</v>
      </c>
      <c r="B38" s="868" t="str">
        <f>VLOOKUP(A38,EQUIPOS!A8:D154,3,FALSE)</f>
        <v>Gato para tensionamiento, fuerza Max 200 ton, área de tensión 314 cm2.</v>
      </c>
      <c r="C38" s="869"/>
      <c r="D38" s="869"/>
      <c r="E38" s="869"/>
      <c r="F38" s="869"/>
      <c r="G38" s="869"/>
      <c r="H38" s="870"/>
      <c r="I38" s="337"/>
      <c r="J38" s="339"/>
      <c r="K38" s="278">
        <f>VLOOKUP(A38,EQUIPOS!A8:D165,4,FALSE)</f>
        <v>165250.49000000002</v>
      </c>
      <c r="L38" s="432"/>
      <c r="M38" s="433">
        <v>670</v>
      </c>
      <c r="N38" s="281">
        <f>K38/M38</f>
        <v>246.64252238805972</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6.0975767410268658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377.29605435296719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15901.1</v>
      </c>
      <c r="N48" s="281">
        <f t="shared" ref="N48:N53" si="0">K48*M48</f>
        <v>63.604400000000005</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12444.65</v>
      </c>
      <c r="N49" s="281">
        <f t="shared" si="0"/>
        <v>49.778599999999997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1272.5899999999999</v>
      </c>
      <c r="N50" s="281">
        <f t="shared" si="0"/>
        <v>25.451799999999999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5967.76</v>
      </c>
      <c r="N51" s="281">
        <f t="shared" si="0"/>
        <v>507.25960000000003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70738.41</v>
      </c>
      <c r="N52" s="281">
        <f t="shared" si="0"/>
        <v>70.738410000000002</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4480.22</v>
      </c>
      <c r="N53" s="281">
        <f t="shared" si="0"/>
        <v>89.604400000000012</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806.43721000000016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133"/>
    </row>
    <row r="78" spans="1:15" ht="15" thickBot="1">
      <c r="B78" s="908" t="s">
        <v>1037</v>
      </c>
      <c r="C78" s="862"/>
      <c r="D78" s="862"/>
      <c r="E78" s="862"/>
      <c r="F78" s="862"/>
      <c r="G78" s="862"/>
      <c r="H78" s="862"/>
      <c r="I78" s="862"/>
      <c r="J78" s="862"/>
      <c r="K78" s="862"/>
      <c r="L78" s="862"/>
      <c r="M78" s="863"/>
      <c r="N78" s="469">
        <f>SUM(N72:N77)</f>
        <v>304.87883705134328</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1488.6121014043106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297.72242028086214</v>
      </c>
      <c r="M85" s="855"/>
      <c r="N85" s="57"/>
    </row>
    <row r="86" spans="1:14">
      <c r="B86" s="95" t="s">
        <v>1057</v>
      </c>
      <c r="C86" s="96"/>
      <c r="D86" s="96"/>
      <c r="E86" s="96"/>
      <c r="F86" s="96"/>
      <c r="G86" s="96"/>
      <c r="H86" s="96"/>
      <c r="I86" s="93"/>
      <c r="J86" s="94"/>
      <c r="K86" s="313">
        <v>0.05</v>
      </c>
      <c r="L86" s="854">
        <f>N80*K86</f>
        <v>74.430605070215535</v>
      </c>
      <c r="M86" s="855"/>
      <c r="N86" s="57"/>
    </row>
    <row r="87" spans="1:14" ht="15" thickBot="1">
      <c r="B87" s="97" t="s">
        <v>1058</v>
      </c>
      <c r="C87" s="98"/>
      <c r="D87" s="98"/>
      <c r="E87" s="98"/>
      <c r="F87" s="98"/>
      <c r="G87" s="98"/>
      <c r="H87" s="98"/>
      <c r="I87" s="99"/>
      <c r="J87" s="100"/>
      <c r="K87" s="314">
        <v>0.05</v>
      </c>
      <c r="L87" s="856">
        <f>N80*K87</f>
        <v>74.430605070215535</v>
      </c>
      <c r="M87" s="857"/>
      <c r="N87" s="57"/>
    </row>
    <row r="88" spans="1:14" ht="15" thickBot="1">
      <c r="B88" s="819" t="s">
        <v>1037</v>
      </c>
      <c r="C88" s="820"/>
      <c r="D88" s="820"/>
      <c r="E88" s="820"/>
      <c r="F88" s="820"/>
      <c r="G88" s="820"/>
      <c r="H88" s="820"/>
      <c r="I88" s="820"/>
      <c r="J88" s="820"/>
      <c r="K88" s="820"/>
      <c r="L88" s="820"/>
      <c r="M88" s="821"/>
      <c r="N88" s="58">
        <f>L85+L86+L87</f>
        <v>446.58363042129315</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1935.1957318256036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6"/>
      <c r="J36" s="277"/>
      <c r="K36" s="278">
        <f>VLOOKUP(A36,EQUIPOS!A6:D163,4,FALSE)</f>
        <v>20287.3</v>
      </c>
      <c r="L36" s="279"/>
      <c r="M36" s="345">
        <v>670</v>
      </c>
      <c r="N36" s="281">
        <f>K36/M36</f>
        <v>30.279552238805969</v>
      </c>
    </row>
    <row r="37" spans="1:14">
      <c r="A37" s="119" t="s">
        <v>125</v>
      </c>
      <c r="B37" s="868" t="str">
        <f>VLOOKUP(A37,EQUIPOS!A7:D154,3,FALSE)</f>
        <v>Bomba para gato de tensionamiento</v>
      </c>
      <c r="C37" s="869"/>
      <c r="D37" s="869"/>
      <c r="E37" s="869"/>
      <c r="F37" s="869"/>
      <c r="G37" s="869"/>
      <c r="H37" s="870"/>
      <c r="I37" s="430"/>
      <c r="J37" s="431"/>
      <c r="K37" s="278">
        <f>VLOOKUP(A37,EQUIPOS!A7:D164,4,FALSE)</f>
        <v>63165.19</v>
      </c>
      <c r="L37" s="344"/>
      <c r="M37" s="345">
        <v>670</v>
      </c>
      <c r="N37" s="281">
        <f>K37/M37</f>
        <v>94.276402985074625</v>
      </c>
    </row>
    <row r="38" spans="1:14">
      <c r="A38" s="119" t="s">
        <v>240</v>
      </c>
      <c r="B38" s="868" t="str">
        <f>VLOOKUP(A38,EQUIPOS!A8:D154,3,FALSE)</f>
        <v>Gato para tensionamiento, fuerza Max 200 ton, área de tensión 314 cm2.</v>
      </c>
      <c r="C38" s="869"/>
      <c r="D38" s="869"/>
      <c r="E38" s="869"/>
      <c r="F38" s="869"/>
      <c r="G38" s="869"/>
      <c r="H38" s="870"/>
      <c r="I38" s="337"/>
      <c r="J38" s="339"/>
      <c r="K38" s="278">
        <f>VLOOKUP(A38,EQUIPOS!A8:D165,4,FALSE)</f>
        <v>165250.49000000002</v>
      </c>
      <c r="L38" s="432"/>
      <c r="M38" s="433">
        <v>670</v>
      </c>
      <c r="N38" s="281">
        <f>K38/M38</f>
        <v>246.64252238805972</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6.0975767410268658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377.29605435296719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15901.1</v>
      </c>
      <c r="N48" s="281">
        <f t="shared" ref="N48:N53" si="0">K48*M48</f>
        <v>63.604400000000005</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12444.65</v>
      </c>
      <c r="N49" s="281">
        <f t="shared" si="0"/>
        <v>49.778599999999997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1272.5899999999999</v>
      </c>
      <c r="N50" s="281">
        <f t="shared" si="0"/>
        <v>25.451799999999999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5967.76</v>
      </c>
      <c r="N51" s="281">
        <f t="shared" si="0"/>
        <v>33001.712800000001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70738.41</v>
      </c>
      <c r="N52" s="281">
        <f t="shared" si="0"/>
        <v>70.738410000000002</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4480.22</v>
      </c>
      <c r="N53" s="281">
        <f t="shared" si="0"/>
        <v>89.604400000000012</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33300.890409999993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908" t="s">
        <v>1037</v>
      </c>
      <c r="C78" s="862"/>
      <c r="D78" s="862"/>
      <c r="E78" s="862"/>
      <c r="F78" s="862"/>
      <c r="G78" s="862"/>
      <c r="H78" s="862"/>
      <c r="I78" s="862"/>
      <c r="J78" s="862"/>
      <c r="K78" s="862"/>
      <c r="L78" s="862"/>
      <c r="M78" s="863"/>
      <c r="N78" s="310">
        <f>SUM(N72:N77)</f>
        <v>304.87883705134328</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33983.065301404306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6796.6130602808616</v>
      </c>
      <c r="M85" s="855"/>
      <c r="N85" s="57"/>
    </row>
    <row r="86" spans="1:14">
      <c r="B86" s="95" t="s">
        <v>1057</v>
      </c>
      <c r="C86" s="96"/>
      <c r="D86" s="96"/>
      <c r="E86" s="96"/>
      <c r="F86" s="96"/>
      <c r="G86" s="96"/>
      <c r="H86" s="96"/>
      <c r="I86" s="93"/>
      <c r="J86" s="94"/>
      <c r="K86" s="313">
        <v>0.05</v>
      </c>
      <c r="L86" s="854">
        <f>N80*K86</f>
        <v>1699.1532650702154</v>
      </c>
      <c r="M86" s="855"/>
      <c r="N86" s="57"/>
    </row>
    <row r="87" spans="1:14" ht="15" thickBot="1">
      <c r="B87" s="97" t="s">
        <v>1058</v>
      </c>
      <c r="C87" s="98"/>
      <c r="D87" s="98"/>
      <c r="E87" s="98"/>
      <c r="F87" s="98"/>
      <c r="G87" s="98"/>
      <c r="H87" s="98"/>
      <c r="I87" s="99"/>
      <c r="J87" s="100"/>
      <c r="K87" s="314">
        <v>0.05</v>
      </c>
      <c r="L87" s="856">
        <f>N80*K87</f>
        <v>1699.1532650702154</v>
      </c>
      <c r="M87" s="857"/>
      <c r="N87" s="57"/>
    </row>
    <row r="88" spans="1:14" ht="15" thickBot="1">
      <c r="B88" s="819" t="s">
        <v>1037</v>
      </c>
      <c r="C88" s="820"/>
      <c r="D88" s="820"/>
      <c r="E88" s="820"/>
      <c r="F88" s="820"/>
      <c r="G88" s="820"/>
      <c r="H88" s="820"/>
      <c r="I88" s="820"/>
      <c r="J88" s="820"/>
      <c r="K88" s="820"/>
      <c r="L88" s="820"/>
      <c r="M88" s="821"/>
      <c r="N88" s="58">
        <f>L85+L86+L87</f>
        <v>10194.919590421292</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44177.984891825596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3"/>
      <c r="C1" s="925"/>
      <c r="D1" s="926"/>
      <c r="E1" s="926"/>
      <c r="F1" s="926"/>
      <c r="G1" s="926"/>
      <c r="H1" s="926"/>
      <c r="I1" s="926"/>
      <c r="J1" s="927"/>
      <c r="K1" s="980" t="s">
        <v>1017</v>
      </c>
      <c r="L1" s="930" t="s">
        <v>2304</v>
      </c>
      <c r="M1" s="931"/>
      <c r="N1" s="932"/>
    </row>
    <row r="2" spans="2:14">
      <c r="B2" s="914"/>
      <c r="C2" s="936" t="s">
        <v>1018</v>
      </c>
      <c r="D2" s="937"/>
      <c r="E2" s="937"/>
      <c r="F2" s="937"/>
      <c r="G2" s="937"/>
      <c r="H2" s="937"/>
      <c r="I2" s="937"/>
      <c r="J2" s="938"/>
      <c r="K2" s="97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79"/>
      <c r="L4" s="933"/>
      <c r="M4" s="934"/>
      <c r="N4" s="93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981" t="s">
        <v>1029</v>
      </c>
      <c r="M30" s="796"/>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4" t="s">
        <v>1032</v>
      </c>
      <c r="J35" s="891"/>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954"/>
      <c r="D41" s="954"/>
      <c r="E41" s="44"/>
      <c r="F41" s="45"/>
      <c r="G41" s="45"/>
      <c r="H41" s="46"/>
      <c r="I41" s="42"/>
      <c r="J41" s="43"/>
      <c r="K41" s="288"/>
      <c r="L41" s="285"/>
      <c r="M41" s="410">
        <v>0.01</v>
      </c>
      <c r="N41" s="353">
        <f>N78*M41</f>
        <v>15.95850162690625</v>
      </c>
    </row>
    <row r="42" spans="1:14" ht="15" thickBot="1">
      <c r="B42" s="955"/>
      <c r="C42" s="956"/>
      <c r="D42" s="956"/>
      <c r="E42" s="956"/>
      <c r="F42" s="956"/>
      <c r="G42" s="956"/>
      <c r="H42" s="957"/>
      <c r="I42" s="878"/>
      <c r="J42" s="879"/>
      <c r="K42" s="47"/>
      <c r="L42" s="880"/>
      <c r="M42" s="958"/>
      <c r="N42" s="111"/>
    </row>
    <row r="43" spans="1:14" ht="15" thickBot="1">
      <c r="B43" s="819" t="s">
        <v>1037</v>
      </c>
      <c r="C43" s="820"/>
      <c r="D43" s="820"/>
      <c r="E43" s="820"/>
      <c r="F43" s="820"/>
      <c r="G43" s="820"/>
      <c r="H43" s="820"/>
      <c r="I43" s="820"/>
      <c r="J43" s="820"/>
      <c r="K43" s="820"/>
      <c r="L43" s="820"/>
      <c r="M43" s="821"/>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459819.33</v>
      </c>
      <c r="N48" s="281">
        <f>K48*M48</f>
        <v>459819.33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459819.33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982"/>
      <c r="I71" s="79" t="s">
        <v>1048</v>
      </c>
      <c r="J71" s="81" t="s">
        <v>1494</v>
      </c>
      <c r="K71" s="80" t="s">
        <v>1050</v>
      </c>
      <c r="L71" s="860" t="s">
        <v>1034</v>
      </c>
      <c r="M71" s="973"/>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79"/>
      <c r="I77" s="132"/>
      <c r="J77" s="132"/>
      <c r="K77" s="132"/>
      <c r="L77" s="983"/>
      <c r="M77" s="881"/>
      <c r="N77" s="133"/>
    </row>
    <row r="78" spans="1:15" ht="15" thickBot="1">
      <c r="B78" s="908" t="s">
        <v>1037</v>
      </c>
      <c r="C78" s="862"/>
      <c r="D78" s="862"/>
      <c r="E78" s="862"/>
      <c r="F78" s="862"/>
      <c r="G78" s="862"/>
      <c r="H78" s="862"/>
      <c r="I78" s="862"/>
      <c r="J78" s="862"/>
      <c r="K78" s="862"/>
      <c r="L78" s="862"/>
      <c r="M78" s="863"/>
      <c r="N78" s="469">
        <f>SUM(N72:N77)</f>
        <v>1595.850162690625</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461431.13866431755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92286.22773286351</v>
      </c>
      <c r="M85" s="855"/>
      <c r="N85" s="57"/>
    </row>
    <row r="86" spans="1:14">
      <c r="B86" s="95" t="s">
        <v>1057</v>
      </c>
      <c r="C86" s="96"/>
      <c r="D86" s="96"/>
      <c r="E86" s="96"/>
      <c r="F86" s="96"/>
      <c r="G86" s="96"/>
      <c r="H86" s="96"/>
      <c r="I86" s="93"/>
      <c r="J86" s="94"/>
      <c r="K86" s="313">
        <v>0.05</v>
      </c>
      <c r="L86" s="854">
        <f>N80*K86</f>
        <v>23071.556933215878</v>
      </c>
      <c r="M86" s="855"/>
      <c r="N86" s="57"/>
    </row>
    <row r="87" spans="1:14" ht="15" thickBot="1">
      <c r="B87" s="97" t="s">
        <v>1058</v>
      </c>
      <c r="C87" s="98"/>
      <c r="D87" s="98"/>
      <c r="E87" s="98"/>
      <c r="F87" s="98"/>
      <c r="G87" s="98"/>
      <c r="H87" s="98"/>
      <c r="I87" s="99"/>
      <c r="J87" s="100"/>
      <c r="K87" s="314">
        <v>0.05</v>
      </c>
      <c r="L87" s="856">
        <f>N80*K87</f>
        <v>23071.556933215878</v>
      </c>
      <c r="M87" s="857"/>
      <c r="N87" s="57"/>
    </row>
    <row r="88" spans="1:14" ht="15" thickBot="1">
      <c r="B88" s="819" t="s">
        <v>1037</v>
      </c>
      <c r="C88" s="820"/>
      <c r="D88" s="820"/>
      <c r="E88" s="820"/>
      <c r="F88" s="820"/>
      <c r="G88" s="820"/>
      <c r="H88" s="820"/>
      <c r="I88" s="820"/>
      <c r="J88" s="820"/>
      <c r="K88" s="820"/>
      <c r="L88" s="820"/>
      <c r="M88" s="821"/>
      <c r="N88" s="58">
        <f>L85+L86+L87</f>
        <v>138429.34159929527</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599860.48026361282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N78*M41</f>
        <v>51.067205206099999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26455.109999999997</v>
      </c>
      <c r="N48" s="281">
        <f>K48*M48</f>
        <v>27777.865499999996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f>SUM(N48:N55)</f>
        <v>27777.865499999996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973"/>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51"/>
    </row>
    <row r="78" spans="1:15" ht="15" thickBot="1">
      <c r="B78" s="908" t="s">
        <v>1037</v>
      </c>
      <c r="C78" s="862"/>
      <c r="D78" s="862"/>
      <c r="E78" s="862"/>
      <c r="F78" s="862"/>
      <c r="G78" s="862"/>
      <c r="H78" s="862"/>
      <c r="I78" s="862"/>
      <c r="J78" s="862"/>
      <c r="K78" s="862"/>
      <c r="L78" s="862"/>
      <c r="M78" s="863"/>
      <c r="N78" s="310">
        <f>SUM(N72:N77)</f>
        <v>1021.344104122</v>
      </c>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28850.276809328097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5770.0553618656195</v>
      </c>
      <c r="M85" s="855"/>
      <c r="N85" s="57"/>
    </row>
    <row r="86" spans="1:14">
      <c r="B86" s="95" t="s">
        <v>1057</v>
      </c>
      <c r="C86" s="96"/>
      <c r="D86" s="96"/>
      <c r="E86" s="96"/>
      <c r="F86" s="96"/>
      <c r="G86" s="96"/>
      <c r="H86" s="96"/>
      <c r="I86" s="93"/>
      <c r="J86" s="94"/>
      <c r="K86" s="313">
        <v>0.05</v>
      </c>
      <c r="L86" s="854">
        <f>N80*K86</f>
        <v>1442.5138404664049</v>
      </c>
      <c r="M86" s="855"/>
      <c r="N86" s="57"/>
    </row>
    <row r="87" spans="1:14" ht="15" thickBot="1">
      <c r="B87" s="97" t="s">
        <v>1058</v>
      </c>
      <c r="C87" s="98"/>
      <c r="D87" s="98"/>
      <c r="E87" s="98"/>
      <c r="F87" s="98"/>
      <c r="G87" s="98"/>
      <c r="H87" s="98"/>
      <c r="I87" s="99"/>
      <c r="J87" s="100"/>
      <c r="K87" s="314">
        <v>0.05</v>
      </c>
      <c r="L87" s="856">
        <f>N80*K87</f>
        <v>1442.5138404664049</v>
      </c>
      <c r="M87" s="857"/>
      <c r="N87" s="57"/>
    </row>
    <row r="88" spans="1:14" ht="15" thickBot="1">
      <c r="B88" s="819" t="s">
        <v>1037</v>
      </c>
      <c r="C88" s="820"/>
      <c r="D88" s="820"/>
      <c r="E88" s="820"/>
      <c r="F88" s="820"/>
      <c r="G88" s="820"/>
      <c r="H88" s="820"/>
      <c r="I88" s="820"/>
      <c r="J88" s="820"/>
      <c r="K88" s="820"/>
      <c r="L88" s="820"/>
      <c r="M88" s="821"/>
      <c r="N88" s="58">
        <f>L85+L86+L87</f>
        <v>8655.0830427984292</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196">
        <f>N80+N88</f>
        <v>37505.359852126523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6"/>
      <c r="J36" s="277"/>
      <c r="K36" s="278">
        <f>VLOOKUP(A36,EQUIPOS!A6:D163,4,FALSE)</f>
        <v>6148.9400000000005</v>
      </c>
      <c r="L36" s="279"/>
      <c r="M36" s="345">
        <v>40</v>
      </c>
      <c r="N36" s="281">
        <f>K36/M36</f>
        <v>153.7235</v>
      </c>
    </row>
    <row r="37" spans="1:14">
      <c r="A37" s="119" t="s">
        <v>195</v>
      </c>
      <c r="B37" s="868" t="str">
        <f>VLOOKUP(A37,EQUIPOS!A7:D154,3,FALSE)</f>
        <v xml:space="preserve">Equipo de oxicorte, Capacidad de corte: hasta 6´´ (152mm) </v>
      </c>
      <c r="C37" s="869"/>
      <c r="D37" s="869"/>
      <c r="E37" s="869"/>
      <c r="F37" s="869"/>
      <c r="G37" s="869"/>
      <c r="H37" s="870"/>
      <c r="I37" s="430"/>
      <c r="J37" s="431"/>
      <c r="K37" s="278">
        <f>VLOOKUP(A37,EQUIPOS!A7:D164,4,FALSE)</f>
        <v>18094.629999999997</v>
      </c>
      <c r="L37" s="344"/>
      <c r="M37" s="345">
        <v>40</v>
      </c>
      <c r="N37" s="281">
        <f t="shared" ref="N37:N43" si="0">K37/M37</f>
        <v>452.36574999999993</v>
      </c>
    </row>
    <row r="38" spans="1:14">
      <c r="A38" s="119" t="s">
        <v>204</v>
      </c>
      <c r="B38" s="868" t="str">
        <f>VLOOKUP(A38,EQUIPOS!A8:D154,3,FALSE)</f>
        <v xml:space="preserve">Equipo de soldadura 250 AMP
</v>
      </c>
      <c r="C38" s="869"/>
      <c r="D38" s="869"/>
      <c r="E38" s="869"/>
      <c r="F38" s="869"/>
      <c r="G38" s="869"/>
      <c r="H38" s="870"/>
      <c r="I38" s="430"/>
      <c r="J38" s="431"/>
      <c r="K38" s="278">
        <f>VLOOKUP(A38,EQUIPOS!A8:D165,4,FALSE)</f>
        <v>17201.699999999997</v>
      </c>
      <c r="L38" s="344"/>
      <c r="M38" s="345">
        <v>40</v>
      </c>
      <c r="N38" s="281">
        <f t="shared" si="0"/>
        <v>430.0424999999999</v>
      </c>
    </row>
    <row r="39" spans="1:14">
      <c r="A39" s="119" t="s">
        <v>208</v>
      </c>
      <c r="B39" s="868" t="str">
        <f>VLOOKUP(A39,EQUIPOS!A9:D154,3,FALSE)</f>
        <v>Equipo de soldadura 400</v>
      </c>
      <c r="C39" s="869"/>
      <c r="D39" s="869"/>
      <c r="E39" s="869"/>
      <c r="F39" s="869"/>
      <c r="G39" s="869"/>
      <c r="H39" s="870"/>
      <c r="I39" s="430"/>
      <c r="J39" s="431"/>
      <c r="K39" s="278">
        <f>VLOOKUP(A39,EQUIPOS!A9:D166,4,FALSE)</f>
        <v>16287.960000000001</v>
      </c>
      <c r="L39" s="344"/>
      <c r="M39" s="345">
        <v>40</v>
      </c>
      <c r="N39" s="281">
        <f t="shared" si="0"/>
        <v>407.19900000000001</v>
      </c>
    </row>
    <row r="40" spans="1:14">
      <c r="A40" s="119" t="s">
        <v>210</v>
      </c>
      <c r="B40" s="868" t="str">
        <f>VLOOKUP(A40,EQUIPOS!A10:D154,3,FALSE)</f>
        <v>Equipo de soldadura 600</v>
      </c>
      <c r="C40" s="869"/>
      <c r="D40" s="869"/>
      <c r="E40" s="869"/>
      <c r="F40" s="869"/>
      <c r="G40" s="869"/>
      <c r="H40" s="870"/>
      <c r="I40" s="430"/>
      <c r="J40" s="431"/>
      <c r="K40" s="278">
        <f>VLOOKUP(A40,EQUIPOS!A10:D167,4,FALSE)</f>
        <v>21063.82</v>
      </c>
      <c r="L40" s="344"/>
      <c r="M40" s="345">
        <v>40</v>
      </c>
      <c r="N40" s="281">
        <f t="shared" si="0"/>
        <v>526.59550000000002</v>
      </c>
    </row>
    <row r="41" spans="1:14">
      <c r="A41" s="119" t="s">
        <v>202</v>
      </c>
      <c r="B41" s="868" t="str">
        <f>VLOOKUP(A41,EQUIPOS!A11:D155,3,FALSE)</f>
        <v xml:space="preserve">Equipo de rayos X y/o ultrasonido
</v>
      </c>
      <c r="C41" s="869"/>
      <c r="D41" s="869"/>
      <c r="E41" s="869"/>
      <c r="F41" s="869"/>
      <c r="G41" s="869"/>
      <c r="H41" s="870"/>
      <c r="I41" s="430"/>
      <c r="J41" s="431"/>
      <c r="K41" s="278">
        <f>VLOOKUP(A41,EQUIPOS!A11:D168,4,FALSE)</f>
        <v>72259.599999999991</v>
      </c>
      <c r="L41" s="344"/>
      <c r="M41" s="345">
        <v>4000</v>
      </c>
      <c r="N41" s="281">
        <f t="shared" si="0"/>
        <v>18.064899999999998</v>
      </c>
    </row>
    <row r="42" spans="1:14">
      <c r="A42" s="119" t="s">
        <v>294</v>
      </c>
      <c r="B42" s="868" t="str">
        <f>VLOOKUP(A42,EQUIPOS!A12:D156,3,FALSE)</f>
        <v>Puente grúa</v>
      </c>
      <c r="C42" s="869"/>
      <c r="D42" s="869"/>
      <c r="E42" s="869"/>
      <c r="F42" s="869"/>
      <c r="G42" s="869"/>
      <c r="H42" s="870"/>
      <c r="I42" s="430"/>
      <c r="J42" s="431"/>
      <c r="K42" s="278">
        <f>VLOOKUP(A42,EQUIPOS!A12:D169,4,FALSE)</f>
        <v>831277.26</v>
      </c>
      <c r="L42" s="344"/>
      <c r="M42" s="345">
        <v>40000</v>
      </c>
      <c r="N42" s="281">
        <f t="shared" si="0"/>
        <v>20.781931499999999</v>
      </c>
    </row>
    <row r="43" spans="1:14">
      <c r="A43" s="119" t="s">
        <v>334</v>
      </c>
      <c r="B43" s="868" t="str">
        <f>VLOOKUP(A43,EQUIPOS!A13:D157,3,FALSE)</f>
        <v>Taladro industrial</v>
      </c>
      <c r="C43" s="869"/>
      <c r="D43" s="869"/>
      <c r="E43" s="869"/>
      <c r="F43" s="869"/>
      <c r="G43" s="869"/>
      <c r="H43" s="870"/>
      <c r="I43" s="430"/>
      <c r="J43" s="431"/>
      <c r="K43" s="278">
        <f>VLOOKUP(A43,EQUIPOS!A13:D170,4,FALSE)</f>
        <v>7331.46</v>
      </c>
      <c r="L43" s="344"/>
      <c r="M43" s="345">
        <v>40</v>
      </c>
      <c r="N43" s="281">
        <f t="shared" si="0"/>
        <v>183.28649999999999</v>
      </c>
    </row>
    <row r="44" spans="1:14">
      <c r="B44" s="868"/>
      <c r="C44" s="869"/>
      <c r="D44" s="869"/>
      <c r="E44" s="869"/>
      <c r="F44" s="869"/>
      <c r="G44" s="869"/>
      <c r="H44" s="870"/>
      <c r="I44" s="42"/>
      <c r="J44" s="43"/>
      <c r="K44" s="278"/>
      <c r="L44" s="285"/>
      <c r="M44" s="345"/>
      <c r="N44" s="281"/>
    </row>
    <row r="45" spans="1:14">
      <c r="B45" s="329"/>
      <c r="C45" s="330"/>
      <c r="D45" s="330"/>
      <c r="E45" s="330"/>
      <c r="F45" s="332"/>
      <c r="G45" s="332"/>
      <c r="H45" s="131"/>
      <c r="I45" s="42"/>
      <c r="J45" s="43"/>
      <c r="K45" s="278"/>
      <c r="L45" s="285"/>
      <c r="M45" s="286"/>
      <c r="N45" s="282"/>
    </row>
    <row r="46" spans="1:14">
      <c r="B46" s="876" t="s">
        <v>1036</v>
      </c>
      <c r="C46" s="877"/>
      <c r="D46" s="877"/>
      <c r="E46" s="44"/>
      <c r="F46" s="45"/>
      <c r="G46" s="45"/>
      <c r="H46" s="46"/>
      <c r="I46" s="42"/>
      <c r="J46" s="43"/>
      <c r="K46" s="288"/>
      <c r="L46" s="285"/>
      <c r="M46" s="410">
        <v>0.1</v>
      </c>
      <c r="N46" s="353">
        <f>N83*M46</f>
        <v>316.77546014452503</v>
      </c>
    </row>
    <row r="47" spans="1:14" ht="15" thickBot="1">
      <c r="B47" s="868"/>
      <c r="C47" s="869"/>
      <c r="D47" s="869"/>
      <c r="E47" s="869"/>
      <c r="F47" s="869"/>
      <c r="G47" s="869"/>
      <c r="H47" s="870"/>
      <c r="I47" s="878"/>
      <c r="J47" s="879"/>
      <c r="K47" s="47"/>
      <c r="L47" s="880"/>
      <c r="M47" s="881"/>
      <c r="N47" s="111"/>
    </row>
    <row r="48" spans="1:14" ht="15" thickBot="1">
      <c r="B48" s="819" t="s">
        <v>1037</v>
      </c>
      <c r="C48" s="820"/>
      <c r="D48" s="820"/>
      <c r="E48" s="820"/>
      <c r="F48" s="820"/>
      <c r="G48" s="820"/>
      <c r="H48" s="820"/>
      <c r="I48" s="820"/>
      <c r="J48" s="820"/>
      <c r="K48" s="820"/>
      <c r="L48" s="820"/>
      <c r="M48" s="821"/>
      <c r="N48" s="403">
        <f>SUM(N36:N46)</f>
        <v>2508.8350416445251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35058.200000000004</v>
      </c>
      <c r="N53" s="281">
        <f t="shared" ref="N53:N58" si="1">K53*M53</f>
        <v>175.29100000000003</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3460.78</v>
      </c>
      <c r="N54" s="281">
        <f t="shared" si="1"/>
        <v>17.303900000000002</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13659.32</v>
      </c>
      <c r="N55" s="281">
        <f t="shared" si="1"/>
        <v>68.296599999999998</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9151.94</v>
      </c>
      <c r="N56" s="281">
        <f t="shared" si="1"/>
        <v>91.519400000000005</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22094.449999999997</v>
      </c>
      <c r="N57" s="281">
        <f t="shared" si="1"/>
        <v>220.94449999999998</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4544.24</v>
      </c>
      <c r="N58" s="281">
        <f t="shared" si="1"/>
        <v>4544.24</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9" t="s">
        <v>1037</v>
      </c>
      <c r="C61" s="820"/>
      <c r="D61" s="820"/>
      <c r="E61" s="820"/>
      <c r="F61" s="820"/>
      <c r="G61" s="820"/>
      <c r="H61" s="820"/>
      <c r="I61" s="820"/>
      <c r="J61" s="820"/>
      <c r="K61" s="820"/>
      <c r="L61" s="820"/>
      <c r="M61" s="821"/>
      <c r="N61" s="403">
        <f>SUM(N53:N60)</f>
        <v>5117.5954000000002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5" t="s">
        <v>1045</v>
      </c>
      <c r="M65" s="884"/>
      <c r="N65" s="82" t="s">
        <v>1035</v>
      </c>
    </row>
    <row r="66" spans="1:15">
      <c r="B66" s="52"/>
      <c r="C66" s="326"/>
      <c r="D66" s="326"/>
      <c r="E66" s="326"/>
      <c r="F66" s="326"/>
      <c r="G66" s="326"/>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320"/>
      <c r="I68" s="288"/>
      <c r="J68" s="295"/>
      <c r="K68" s="288"/>
      <c r="L68" s="906"/>
      <c r="M68" s="907"/>
      <c r="N68" s="296"/>
    </row>
    <row r="69" spans="1:15">
      <c r="B69" s="52"/>
      <c r="C69" s="53"/>
      <c r="D69" s="53"/>
      <c r="E69" s="53"/>
      <c r="F69" s="53"/>
      <c r="G69" s="53"/>
      <c r="H69" s="320"/>
      <c r="I69" s="288"/>
      <c r="J69" s="295"/>
      <c r="K69" s="288"/>
      <c r="L69" s="906"/>
      <c r="M69" s="907"/>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7"/>
      <c r="M71" s="898"/>
      <c r="N71" s="133"/>
    </row>
    <row r="72" spans="1:15" ht="15" thickBot="1">
      <c r="B72" s="908" t="s">
        <v>1037</v>
      </c>
      <c r="C72" s="862"/>
      <c r="D72" s="862"/>
      <c r="E72" s="862"/>
      <c r="F72" s="862"/>
      <c r="G72" s="862"/>
      <c r="H72" s="862"/>
      <c r="I72" s="862"/>
      <c r="J72" s="862"/>
      <c r="K72" s="862"/>
      <c r="L72" s="862"/>
      <c r="M72" s="863"/>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8" t="s">
        <v>1047</v>
      </c>
      <c r="C76" s="859"/>
      <c r="D76" s="859"/>
      <c r="E76" s="859"/>
      <c r="F76" s="859"/>
      <c r="G76" s="859"/>
      <c r="H76" s="859"/>
      <c r="I76" s="79" t="s">
        <v>1048</v>
      </c>
      <c r="J76" s="81" t="s">
        <v>1494</v>
      </c>
      <c r="K76" s="80" t="s">
        <v>1050</v>
      </c>
      <c r="L76" s="860" t="s">
        <v>1034</v>
      </c>
      <c r="M76" s="861"/>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5" t="str">
        <f>VLOOKUP(A82,'MANO DE OBRA'!A12:D73,3,FALSE)</f>
        <v>Dibujante 2</v>
      </c>
      <c r="C82" s="896" t="e">
        <f>VLOOKUP(B82,'MANO DE OBRA'!B12:E73,3,FALSE)</f>
        <v>#N/A</v>
      </c>
      <c r="D82" s="896" t="e">
        <f>VLOOKUP(C82,'MANO DE OBRA'!C12:F73,3,FALSE)</f>
        <v>#N/A</v>
      </c>
      <c r="E82" s="896" t="e">
        <f>VLOOKUP(D82,'MANO DE OBRA'!D12:G73,3,FALSE)</f>
        <v>#N/A</v>
      </c>
      <c r="F82" s="896" t="e">
        <f>VLOOKUP(E82,'MANO DE OBRA'!E12:H73,3,FALSE)</f>
        <v>#N/A</v>
      </c>
      <c r="G82" s="896" t="e">
        <f>VLOOKUP(F82,'MANO DE OBRA'!F12:I73,3,FALSE)</f>
        <v>#N/A</v>
      </c>
      <c r="H82" s="896" t="e">
        <f>VLOOKUP(G82,'MANO DE OBRA'!G12:J73,3,FALSE)</f>
        <v>#N/A</v>
      </c>
      <c r="I82" s="479">
        <f t="shared" si="2"/>
        <v>49687.010470799993</v>
      </c>
      <c r="J82" s="480">
        <v>185</v>
      </c>
      <c r="K82" s="482">
        <f>VLOOKUP(A82,'MANO DE OBRA'!A12:D104,4,FALSE)</f>
        <v>91920.96937097999</v>
      </c>
      <c r="L82" s="483"/>
      <c r="M82" s="484">
        <v>320</v>
      </c>
      <c r="N82" s="449">
        <f t="shared" si="3"/>
        <v>287.25302928431245</v>
      </c>
    </row>
    <row r="83" spans="1:14" ht="15" thickBot="1">
      <c r="B83" s="908" t="s">
        <v>1037</v>
      </c>
      <c r="C83" s="862"/>
      <c r="D83" s="862"/>
      <c r="E83" s="862"/>
      <c r="F83" s="862"/>
      <c r="G83" s="862"/>
      <c r="H83" s="862"/>
      <c r="I83" s="862"/>
      <c r="J83" s="862"/>
      <c r="K83" s="862"/>
      <c r="L83" s="862"/>
      <c r="M83" s="863"/>
      <c r="N83" s="469">
        <f>SUM(N77:N82)</f>
        <v>3167.75460144525</v>
      </c>
    </row>
    <row r="84" spans="1:14" ht="15" thickBot="1">
      <c r="B84" s="39"/>
      <c r="C84" s="40"/>
      <c r="D84" s="40"/>
      <c r="E84" s="40"/>
      <c r="F84" s="40"/>
      <c r="G84" s="40"/>
      <c r="H84" s="40"/>
      <c r="I84" s="40"/>
      <c r="J84" s="40"/>
      <c r="K84" s="40"/>
      <c r="L84" s="40"/>
      <c r="M84" s="40"/>
      <c r="N84" s="41"/>
    </row>
    <row r="85" spans="1:14" ht="15" thickBot="1">
      <c r="B85" s="819" t="s">
        <v>1051</v>
      </c>
      <c r="C85" s="820"/>
      <c r="D85" s="820"/>
      <c r="E85" s="820"/>
      <c r="F85" s="820"/>
      <c r="G85" s="820"/>
      <c r="H85" s="820"/>
      <c r="I85" s="820"/>
      <c r="J85" s="820"/>
      <c r="K85" s="820"/>
      <c r="L85" s="820"/>
      <c r="M85" s="821"/>
      <c r="N85" s="105">
        <f>N48+N61+N72+N83</f>
        <v>10794.185043089776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2158.8370086179552</v>
      </c>
      <c r="M90" s="855"/>
      <c r="N90" s="57"/>
    </row>
    <row r="91" spans="1:14">
      <c r="B91" s="95" t="s">
        <v>1057</v>
      </c>
      <c r="C91" s="96"/>
      <c r="D91" s="96"/>
      <c r="E91" s="96"/>
      <c r="F91" s="96"/>
      <c r="G91" s="96"/>
      <c r="H91" s="96"/>
      <c r="I91" s="93"/>
      <c r="J91" s="94"/>
      <c r="K91" s="313">
        <v>0.05</v>
      </c>
      <c r="L91" s="854">
        <f>N85*K91</f>
        <v>539.70925215448881</v>
      </c>
      <c r="M91" s="855"/>
      <c r="N91" s="57"/>
    </row>
    <row r="92" spans="1:14" ht="15" thickBot="1">
      <c r="B92" s="97" t="s">
        <v>1058</v>
      </c>
      <c r="C92" s="98"/>
      <c r="D92" s="98"/>
      <c r="E92" s="98"/>
      <c r="F92" s="98"/>
      <c r="G92" s="98"/>
      <c r="H92" s="98"/>
      <c r="I92" s="99"/>
      <c r="J92" s="100"/>
      <c r="K92" s="314">
        <v>0.05</v>
      </c>
      <c r="L92" s="856">
        <f>N85*K92</f>
        <v>539.70925215448881</v>
      </c>
      <c r="M92" s="857"/>
      <c r="N92" s="57"/>
    </row>
    <row r="93" spans="1:14" ht="15" thickBot="1">
      <c r="B93" s="819" t="s">
        <v>1037</v>
      </c>
      <c r="C93" s="820"/>
      <c r="D93" s="820"/>
      <c r="E93" s="820"/>
      <c r="F93" s="820"/>
      <c r="G93" s="820"/>
      <c r="H93" s="820"/>
      <c r="I93" s="820"/>
      <c r="J93" s="820"/>
      <c r="K93" s="820"/>
      <c r="L93" s="820"/>
      <c r="M93" s="821"/>
      <c r="N93" s="58">
        <f>L90+L91+L92</f>
        <v>3238.2555129269326</v>
      </c>
    </row>
    <row r="94" spans="1:14" ht="15" thickBot="1">
      <c r="B94" s="39"/>
      <c r="C94" s="40"/>
      <c r="D94" s="40"/>
      <c r="E94" s="40"/>
      <c r="F94" s="40"/>
      <c r="G94" s="40"/>
      <c r="H94" s="40"/>
      <c r="I94" s="40"/>
      <c r="J94" s="40"/>
      <c r="K94" s="40"/>
      <c r="L94" s="40"/>
      <c r="M94" s="40"/>
      <c r="N94" s="41"/>
    </row>
    <row r="95" spans="1:14" ht="15" thickBot="1">
      <c r="A95" t="s">
        <v>2122</v>
      </c>
      <c r="B95" s="819" t="s">
        <v>1059</v>
      </c>
      <c r="C95" s="820"/>
      <c r="D95" s="820"/>
      <c r="E95" s="820"/>
      <c r="F95" s="820"/>
      <c r="G95" s="820"/>
      <c r="H95" s="820"/>
      <c r="I95" s="820"/>
      <c r="J95" s="820"/>
      <c r="K95" s="820"/>
      <c r="L95" s="820"/>
      <c r="M95" s="821"/>
      <c r="N95" s="196">
        <f>N85+N93</f>
        <v>14032.440556016709</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 thickBot="1">
      <c r="B126" s="428" t="s">
        <v>2327</v>
      </c>
      <c r="C126" s="429"/>
      <c r="D126" s="429"/>
      <c r="E126" s="268"/>
      <c r="F126" s="268"/>
      <c r="G126" s="268"/>
      <c r="H126" s="268"/>
      <c r="I126" s="268"/>
      <c r="J126" s="971"/>
      <c r="K126" s="971"/>
      <c r="L126" s="971"/>
      <c r="M126" s="971"/>
      <c r="N126" s="972"/>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6"/>
      <c r="J36" s="277"/>
      <c r="K36" s="278">
        <f>VLOOKUP(A36,EQUIPOS!A6:D163,4,FALSE)</f>
        <v>6148.9400000000005</v>
      </c>
      <c r="L36" s="279"/>
      <c r="M36" s="345">
        <v>40</v>
      </c>
      <c r="N36" s="281">
        <f t="shared" ref="N36:N41" si="0">K36/M36</f>
        <v>153.7235</v>
      </c>
    </row>
    <row r="37" spans="1:14">
      <c r="A37" s="119" t="s">
        <v>334</v>
      </c>
      <c r="B37" s="868" t="str">
        <f>VLOOKUP(A37,EQUIPOS!A7:D154,3,FALSE)</f>
        <v>Taladro industrial</v>
      </c>
      <c r="C37" s="869"/>
      <c r="D37" s="869"/>
      <c r="E37" s="869"/>
      <c r="F37" s="869"/>
      <c r="G37" s="869"/>
      <c r="H37" s="870"/>
      <c r="I37" s="430"/>
      <c r="J37" s="431"/>
      <c r="K37" s="278">
        <f>VLOOKUP(A37,EQUIPOS!A7:D164,4,FALSE)</f>
        <v>7331.46</v>
      </c>
      <c r="L37" s="344"/>
      <c r="M37" s="345">
        <v>40</v>
      </c>
      <c r="N37" s="281">
        <f t="shared" si="0"/>
        <v>183.28649999999999</v>
      </c>
    </row>
    <row r="38" spans="1:14">
      <c r="A38" s="119" t="s">
        <v>195</v>
      </c>
      <c r="B38" s="868" t="str">
        <f>VLOOKUP(A38,EQUIPOS!A8:D154,3,FALSE)</f>
        <v xml:space="preserve">Equipo de oxicorte, Capacidad de corte: hasta 6´´ (152mm) </v>
      </c>
      <c r="C38" s="869"/>
      <c r="D38" s="869"/>
      <c r="E38" s="869"/>
      <c r="F38" s="869"/>
      <c r="G38" s="869"/>
      <c r="H38" s="870"/>
      <c r="I38" s="430"/>
      <c r="J38" s="431"/>
      <c r="K38" s="278">
        <f>VLOOKUP(A38,EQUIPOS!A8:D165,4,FALSE)</f>
        <v>18094.629999999997</v>
      </c>
      <c r="L38" s="344"/>
      <c r="M38" s="345">
        <v>40</v>
      </c>
      <c r="N38" s="281">
        <f t="shared" si="0"/>
        <v>452.36574999999993</v>
      </c>
    </row>
    <row r="39" spans="1:14">
      <c r="A39" s="119" t="s">
        <v>204</v>
      </c>
      <c r="B39" s="868" t="str">
        <f>VLOOKUP(A39,EQUIPOS!A9:D154,3,FALSE)</f>
        <v xml:space="preserve">Equipo de soldadura 250 AMP
</v>
      </c>
      <c r="C39" s="869"/>
      <c r="D39" s="869"/>
      <c r="E39" s="869"/>
      <c r="F39" s="869"/>
      <c r="G39" s="869"/>
      <c r="H39" s="870"/>
      <c r="I39" s="430"/>
      <c r="J39" s="431"/>
      <c r="K39" s="278">
        <f>VLOOKUP(A39,EQUIPOS!A9:D166,4,FALSE)</f>
        <v>17201.699999999997</v>
      </c>
      <c r="L39" s="344"/>
      <c r="M39" s="345">
        <v>40</v>
      </c>
      <c r="N39" s="281">
        <f t="shared" si="0"/>
        <v>430.0424999999999</v>
      </c>
    </row>
    <row r="40" spans="1:14">
      <c r="A40" s="119" t="s">
        <v>208</v>
      </c>
      <c r="B40" s="868" t="str">
        <f>VLOOKUP(A40,EQUIPOS!A10:D154,3,FALSE)</f>
        <v>Equipo de soldadura 400</v>
      </c>
      <c r="C40" s="869"/>
      <c r="D40" s="869"/>
      <c r="E40" s="869"/>
      <c r="F40" s="869"/>
      <c r="G40" s="869"/>
      <c r="H40" s="870"/>
      <c r="I40" s="430"/>
      <c r="J40" s="431"/>
      <c r="K40" s="278">
        <f>VLOOKUP(A40,EQUIPOS!A10:D167,4,FALSE)</f>
        <v>16287.960000000001</v>
      </c>
      <c r="L40" s="344"/>
      <c r="M40" s="345">
        <v>40</v>
      </c>
      <c r="N40" s="281">
        <f t="shared" si="0"/>
        <v>407.19900000000001</v>
      </c>
    </row>
    <row r="41" spans="1:14">
      <c r="A41" s="119" t="s">
        <v>210</v>
      </c>
      <c r="B41" s="868" t="str">
        <f>VLOOKUP(A41,EQUIPOS!A11:D155,3,FALSE)</f>
        <v>Equipo de soldadura 600</v>
      </c>
      <c r="C41" s="869"/>
      <c r="D41" s="869"/>
      <c r="E41" s="869"/>
      <c r="F41" s="869"/>
      <c r="G41" s="869"/>
      <c r="H41" s="870"/>
      <c r="I41" s="430"/>
      <c r="J41" s="431"/>
      <c r="K41" s="278">
        <f>VLOOKUP(A41,EQUIPOS!A11:D168,4,FALSE)</f>
        <v>21063.82</v>
      </c>
      <c r="L41" s="344"/>
      <c r="M41" s="345">
        <v>40</v>
      </c>
      <c r="N41" s="281">
        <f t="shared" si="0"/>
        <v>526.59550000000002</v>
      </c>
    </row>
    <row r="42" spans="1:14">
      <c r="B42" s="868"/>
      <c r="C42" s="869"/>
      <c r="D42" s="869"/>
      <c r="E42" s="869"/>
      <c r="F42" s="869"/>
      <c r="G42" s="869"/>
      <c r="H42" s="870"/>
      <c r="I42" s="42"/>
      <c r="J42" s="43"/>
      <c r="K42" s="278"/>
      <c r="L42" s="285"/>
      <c r="M42" s="345"/>
      <c r="N42" s="281"/>
    </row>
    <row r="43" spans="1:14">
      <c r="B43" s="329"/>
      <c r="C43" s="330"/>
      <c r="D43" s="330"/>
      <c r="E43" s="330"/>
      <c r="F43" s="332"/>
      <c r="G43" s="332"/>
      <c r="H43" s="131"/>
      <c r="I43" s="42"/>
      <c r="J43" s="43"/>
      <c r="K43" s="278"/>
      <c r="L43" s="285"/>
      <c r="M43" s="286"/>
      <c r="N43" s="282"/>
    </row>
    <row r="44" spans="1:14">
      <c r="B44" s="876" t="s">
        <v>1036</v>
      </c>
      <c r="C44" s="877"/>
      <c r="D44" s="877"/>
      <c r="E44" s="44"/>
      <c r="F44" s="45"/>
      <c r="G44" s="45"/>
      <c r="H44" s="46"/>
      <c r="I44" s="42"/>
      <c r="J44" s="43"/>
      <c r="K44" s="288"/>
      <c r="L44" s="285"/>
      <c r="M44" s="410">
        <v>0.05</v>
      </c>
      <c r="N44" s="353">
        <f>N81*M44</f>
        <v>96.149573727328132</v>
      </c>
    </row>
    <row r="45" spans="1:14" ht="15" thickBot="1">
      <c r="B45" s="868"/>
      <c r="C45" s="869"/>
      <c r="D45" s="869"/>
      <c r="E45" s="869"/>
      <c r="F45" s="869"/>
      <c r="G45" s="869"/>
      <c r="H45" s="870"/>
      <c r="I45" s="878"/>
      <c r="J45" s="879"/>
      <c r="K45" s="47"/>
      <c r="L45" s="880"/>
      <c r="M45" s="881"/>
      <c r="N45" s="111"/>
    </row>
    <row r="46" spans="1:14" ht="15" thickBot="1">
      <c r="B46" s="819" t="s">
        <v>1037</v>
      </c>
      <c r="C46" s="820"/>
      <c r="D46" s="820"/>
      <c r="E46" s="820"/>
      <c r="F46" s="820"/>
      <c r="G46" s="820"/>
      <c r="H46" s="820"/>
      <c r="I46" s="820"/>
      <c r="J46" s="820"/>
      <c r="K46" s="820"/>
      <c r="L46" s="820"/>
      <c r="M46" s="821"/>
      <c r="N46" s="403">
        <f>SUM(N36:N44)</f>
        <v>2249.3623237273277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4" t="s">
        <v>1028</v>
      </c>
      <c r="C50" s="865"/>
      <c r="D50" s="865"/>
      <c r="E50" s="865"/>
      <c r="F50" s="865"/>
      <c r="G50" s="865"/>
      <c r="H50" s="865"/>
      <c r="I50" s="899"/>
      <c r="J50" s="324" t="s">
        <v>1029</v>
      </c>
      <c r="K50" s="91" t="s">
        <v>1030</v>
      </c>
      <c r="L50" s="900" t="s">
        <v>1039</v>
      </c>
      <c r="M50" s="89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35058.200000000004</v>
      </c>
      <c r="N51" s="281">
        <f t="shared" ref="N51:N56" si="1">K51*M51</f>
        <v>175.29100000000003</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3460.78</v>
      </c>
      <c r="N52" s="281">
        <f t="shared" si="1"/>
        <v>17.303900000000002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13659.32</v>
      </c>
      <c r="N53" s="281">
        <f t="shared" si="1"/>
        <v>68.296599999999998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9151.94</v>
      </c>
      <c r="N54" s="281">
        <f t="shared" si="1"/>
        <v>91.519400000000005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22094.449999999997</v>
      </c>
      <c r="N55" s="281">
        <f t="shared" si="1"/>
        <v>220.94449999999998</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4544.24</v>
      </c>
      <c r="N56" s="281">
        <f t="shared" si="1"/>
        <v>4544.24</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9" t="s">
        <v>1037</v>
      </c>
      <c r="C59" s="820"/>
      <c r="D59" s="820"/>
      <c r="E59" s="820"/>
      <c r="F59" s="820"/>
      <c r="G59" s="820"/>
      <c r="H59" s="820"/>
      <c r="I59" s="820"/>
      <c r="J59" s="820"/>
      <c r="K59" s="820"/>
      <c r="L59" s="820"/>
      <c r="M59" s="821"/>
      <c r="N59" s="403">
        <f>SUM(N51:N58)</f>
        <v>5117.5954000000002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B64" s="52"/>
      <c r="C64" s="326"/>
      <c r="D64" s="326"/>
      <c r="E64" s="326"/>
      <c r="F64" s="326"/>
      <c r="G64" s="326"/>
      <c r="H64" s="320"/>
      <c r="I64" s="288"/>
      <c r="J64" s="295"/>
      <c r="K64" s="288"/>
      <c r="L64" s="906"/>
      <c r="M64" s="907"/>
      <c r="N64" s="296"/>
    </row>
    <row r="65" spans="1:15">
      <c r="B65" s="52"/>
      <c r="C65" s="53"/>
      <c r="D65" s="53"/>
      <c r="E65" s="53"/>
      <c r="F65" s="53"/>
      <c r="G65" s="53"/>
      <c r="H65" s="320"/>
      <c r="I65" s="288"/>
      <c r="J65" s="295"/>
      <c r="K65" s="288"/>
      <c r="L65" s="906"/>
      <c r="M65" s="907"/>
      <c r="N65" s="296"/>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5"/>
      <c r="C80" s="896"/>
      <c r="D80" s="896"/>
      <c r="E80" s="896"/>
      <c r="F80" s="896"/>
      <c r="G80" s="896"/>
      <c r="H80" s="896"/>
      <c r="I80" s="479"/>
      <c r="J80" s="480"/>
      <c r="K80" s="481"/>
      <c r="L80" s="483"/>
      <c r="M80" s="484"/>
      <c r="N80" s="449"/>
    </row>
    <row r="81" spans="1:14" ht="15" thickBot="1">
      <c r="B81" s="908" t="s">
        <v>1037</v>
      </c>
      <c r="C81" s="862"/>
      <c r="D81" s="862"/>
      <c r="E81" s="862"/>
      <c r="F81" s="862"/>
      <c r="G81" s="862"/>
      <c r="H81" s="862"/>
      <c r="I81" s="862"/>
      <c r="J81" s="862"/>
      <c r="K81" s="862"/>
      <c r="L81" s="862"/>
      <c r="M81" s="863"/>
      <c r="N81" s="310">
        <f>SUM(N75:N80)</f>
        <v>1922.9914745465626</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N46+N59+N70+N81</f>
        <v>9289.9491982738909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1857.9898396547783</v>
      </c>
      <c r="M88" s="855"/>
      <c r="N88" s="57"/>
    </row>
    <row r="89" spans="1:14">
      <c r="B89" s="95" t="s">
        <v>1057</v>
      </c>
      <c r="C89" s="96"/>
      <c r="D89" s="96"/>
      <c r="E89" s="96"/>
      <c r="F89" s="96"/>
      <c r="G89" s="96"/>
      <c r="H89" s="96"/>
      <c r="I89" s="93"/>
      <c r="J89" s="94"/>
      <c r="K89" s="313">
        <v>0.05</v>
      </c>
      <c r="L89" s="854">
        <f>N83*K89</f>
        <v>464.49745991369457</v>
      </c>
      <c r="M89" s="855"/>
      <c r="N89" s="57"/>
    </row>
    <row r="90" spans="1:14" ht="15" thickBot="1">
      <c r="B90" s="97" t="s">
        <v>1058</v>
      </c>
      <c r="C90" s="98"/>
      <c r="D90" s="98"/>
      <c r="E90" s="98"/>
      <c r="F90" s="98"/>
      <c r="G90" s="98"/>
      <c r="H90" s="98"/>
      <c r="I90" s="99"/>
      <c r="J90" s="100"/>
      <c r="K90" s="314">
        <v>0.05</v>
      </c>
      <c r="L90" s="856">
        <f>N83*K90</f>
        <v>464.49745991369457</v>
      </c>
      <c r="M90" s="857"/>
      <c r="N90" s="57"/>
    </row>
    <row r="91" spans="1:14" ht="15" thickBot="1">
      <c r="B91" s="819" t="s">
        <v>1037</v>
      </c>
      <c r="C91" s="820"/>
      <c r="D91" s="820"/>
      <c r="E91" s="820"/>
      <c r="F91" s="820"/>
      <c r="G91" s="820"/>
      <c r="H91" s="820"/>
      <c r="I91" s="820"/>
      <c r="J91" s="820"/>
      <c r="K91" s="820"/>
      <c r="L91" s="820"/>
      <c r="M91" s="821"/>
      <c r="N91" s="58">
        <f>L88+L89+L90</f>
        <v>2786.9847594821672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12076.933957756059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9" t="s">
        <v>1037</v>
      </c>
      <c r="C56" s="820"/>
      <c r="D56" s="820"/>
      <c r="E56" s="820"/>
      <c r="F56" s="820"/>
      <c r="G56" s="820"/>
      <c r="H56" s="820"/>
      <c r="I56" s="820"/>
      <c r="J56" s="820"/>
      <c r="K56" s="820"/>
      <c r="L56" s="820"/>
      <c r="M56" s="821"/>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5" t="s">
        <v>1045</v>
      </c>
      <c r="M60" s="884"/>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6">
        <f>VLOOKUP(A61,TRANSPORTE!A3:D117,4,FALSE)</f>
        <v>0.57000000000000006</v>
      </c>
      <c r="M61" s="907"/>
      <c r="N61" s="296">
        <f>K61*L61</f>
        <v>0.57000000000000006</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7"/>
      <c r="M66" s="898"/>
      <c r="N66" s="133"/>
    </row>
    <row r="67" spans="1:15" ht="15" thickBot="1">
      <c r="B67" s="908" t="s">
        <v>1037</v>
      </c>
      <c r="C67" s="862"/>
      <c r="D67" s="862"/>
      <c r="E67" s="862"/>
      <c r="F67" s="862"/>
      <c r="G67" s="862"/>
      <c r="H67" s="862"/>
      <c r="I67" s="862"/>
      <c r="J67" s="862"/>
      <c r="K67" s="862"/>
      <c r="L67" s="862"/>
      <c r="M67" s="863"/>
      <c r="N67" s="110">
        <f>N61+N62+N63+N64+N65</f>
        <v>0.57000000000000006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8" t="s">
        <v>1047</v>
      </c>
      <c r="C71" s="859"/>
      <c r="D71" s="859"/>
      <c r="E71" s="859"/>
      <c r="F71" s="859"/>
      <c r="G71" s="859"/>
      <c r="H71" s="859"/>
      <c r="I71" s="79" t="s">
        <v>1048</v>
      </c>
      <c r="J71" s="81" t="s">
        <v>1494</v>
      </c>
      <c r="K71" s="80" t="s">
        <v>1050</v>
      </c>
      <c r="L71" s="860" t="s">
        <v>1034</v>
      </c>
      <c r="M71" s="861"/>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5"/>
      <c r="C77" s="896"/>
      <c r="D77" s="896"/>
      <c r="E77" s="896"/>
      <c r="F77" s="896"/>
      <c r="G77" s="896"/>
      <c r="H77" s="896"/>
      <c r="I77" s="132"/>
      <c r="J77" s="132"/>
      <c r="K77" s="132"/>
      <c r="L77" s="909"/>
      <c r="M77" s="909"/>
      <c r="N77" s="133"/>
    </row>
    <row r="78" spans="1:15" ht="15" thickBot="1">
      <c r="B78" s="908" t="s">
        <v>1037</v>
      </c>
      <c r="C78" s="862"/>
      <c r="D78" s="862"/>
      <c r="E78" s="862"/>
      <c r="F78" s="862"/>
      <c r="G78" s="862"/>
      <c r="H78" s="862"/>
      <c r="I78" s="862"/>
      <c r="J78" s="862"/>
      <c r="K78" s="862"/>
      <c r="L78" s="862"/>
      <c r="M78" s="863"/>
      <c r="N78" s="469"/>
    </row>
    <row r="79" spans="1:15" ht="15" thickBot="1">
      <c r="B79" s="39"/>
      <c r="C79" s="40"/>
      <c r="D79" s="40"/>
      <c r="E79" s="40"/>
      <c r="F79" s="40"/>
      <c r="G79" s="40"/>
      <c r="H79" s="40"/>
      <c r="I79" s="40"/>
      <c r="J79" s="40"/>
      <c r="K79" s="40"/>
      <c r="L79" s="40"/>
      <c r="M79" s="40"/>
      <c r="N79" s="41"/>
    </row>
    <row r="80" spans="1:15" ht="15" thickBot="1">
      <c r="B80" s="819" t="s">
        <v>1051</v>
      </c>
      <c r="C80" s="820"/>
      <c r="D80" s="820"/>
      <c r="E80" s="820"/>
      <c r="F80" s="820"/>
      <c r="G80" s="820"/>
      <c r="H80" s="820"/>
      <c r="I80" s="820"/>
      <c r="J80" s="820"/>
      <c r="K80" s="820"/>
      <c r="L80" s="820"/>
      <c r="M80" s="821"/>
      <c r="N80" s="105">
        <f>N43+N56+N67+N78</f>
        <v>0.57000000000000006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0.11400000000000002</v>
      </c>
      <c r="M85" s="855"/>
      <c r="N85" s="57"/>
    </row>
    <row r="86" spans="1:14">
      <c r="B86" s="95" t="s">
        <v>1057</v>
      </c>
      <c r="C86" s="96"/>
      <c r="D86" s="96"/>
      <c r="E86" s="96"/>
      <c r="F86" s="96"/>
      <c r="G86" s="96"/>
      <c r="H86" s="96"/>
      <c r="I86" s="93"/>
      <c r="J86" s="94"/>
      <c r="K86" s="313">
        <v>0.05</v>
      </c>
      <c r="L86" s="854">
        <f>N80*K86</f>
        <v>2.8500000000000004E-2</v>
      </c>
      <c r="M86" s="855"/>
      <c r="N86" s="57"/>
    </row>
    <row r="87" spans="1:14" ht="15" thickBot="1">
      <c r="B87" s="97" t="s">
        <v>1058</v>
      </c>
      <c r="C87" s="98"/>
      <c r="D87" s="98"/>
      <c r="E87" s="98"/>
      <c r="F87" s="98"/>
      <c r="G87" s="98"/>
      <c r="H87" s="98"/>
      <c r="I87" s="99"/>
      <c r="J87" s="100"/>
      <c r="K87" s="314">
        <v>0.05</v>
      </c>
      <c r="L87" s="856">
        <f>N80*K87</f>
        <v>2.8500000000000004E-2</v>
      </c>
      <c r="M87" s="857"/>
      <c r="N87" s="57"/>
    </row>
    <row r="88" spans="1:14" ht="15" thickBot="1">
      <c r="B88" s="819" t="s">
        <v>1037</v>
      </c>
      <c r="C88" s="820"/>
      <c r="D88" s="820"/>
      <c r="E88" s="820"/>
      <c r="F88" s="820"/>
      <c r="G88" s="820"/>
      <c r="H88" s="820"/>
      <c r="I88" s="820"/>
      <c r="J88" s="820"/>
      <c r="K88" s="820"/>
      <c r="L88" s="820"/>
      <c r="M88" s="821"/>
      <c r="N88" s="58">
        <f>L85+L86+L87</f>
        <v>0.17100000000000001</v>
      </c>
    </row>
    <row r="89" spans="1:14" ht="15" thickBot="1">
      <c r="B89" s="39"/>
      <c r="C89" s="40"/>
      <c r="D89" s="40"/>
      <c r="E89" s="40"/>
      <c r="F89" s="40"/>
      <c r="G89" s="40"/>
      <c r="H89" s="40"/>
      <c r="I89" s="40"/>
      <c r="J89" s="40"/>
      <c r="K89" s="40"/>
      <c r="L89" s="40"/>
      <c r="M89" s="40"/>
      <c r="N89" s="41"/>
    </row>
    <row r="90" spans="1:14" ht="15" thickBot="1">
      <c r="A90" t="s">
        <v>2122</v>
      </c>
      <c r="B90" s="819" t="s">
        <v>1059</v>
      </c>
      <c r="C90" s="820"/>
      <c r="D90" s="820"/>
      <c r="E90" s="820"/>
      <c r="F90" s="820"/>
      <c r="G90" s="820"/>
      <c r="H90" s="820"/>
      <c r="I90" s="820"/>
      <c r="J90" s="820"/>
      <c r="K90" s="820"/>
      <c r="L90" s="820"/>
      <c r="M90" s="821"/>
      <c r="N90" s="58">
        <f>N80+N88</f>
        <v>0.7410000000000001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6"/>
      <c r="J36" s="277"/>
      <c r="K36" s="278">
        <f>VLOOKUP(A36,EQUIPOS!A6:D163,4,FALSE)</f>
        <v>6148.9400000000005</v>
      </c>
      <c r="L36" s="279"/>
      <c r="M36" s="345">
        <v>40</v>
      </c>
      <c r="N36" s="281">
        <f t="shared" ref="N36:N41" si="0">K36/M36</f>
        <v>153.7235</v>
      </c>
    </row>
    <row r="37" spans="1:14">
      <c r="A37" s="119" t="s">
        <v>195</v>
      </c>
      <c r="B37" s="868" t="str">
        <f>VLOOKUP(A37,EQUIPOS!A7:D154,3,FALSE)</f>
        <v xml:space="preserve">Equipo de oxicorte, Capacidad de corte: hasta 6´´ (152mm) </v>
      </c>
      <c r="C37" s="869"/>
      <c r="D37" s="869"/>
      <c r="E37" s="869"/>
      <c r="F37" s="869"/>
      <c r="G37" s="869"/>
      <c r="H37" s="870"/>
      <c r="I37" s="430"/>
      <c r="J37" s="431"/>
      <c r="K37" s="278">
        <f>VLOOKUP(A37,EQUIPOS!A7:D164,4,FALSE)</f>
        <v>18094.629999999997</v>
      </c>
      <c r="L37" s="344"/>
      <c r="M37" s="345">
        <v>400</v>
      </c>
      <c r="N37" s="281">
        <f t="shared" si="0"/>
        <v>45.236574999999995</v>
      </c>
    </row>
    <row r="38" spans="1:14">
      <c r="A38" s="119" t="s">
        <v>204</v>
      </c>
      <c r="B38" s="868" t="str">
        <f>VLOOKUP(A38,EQUIPOS!A8:D154,3,FALSE)</f>
        <v xml:space="preserve">Equipo de soldadura 250 AMP
</v>
      </c>
      <c r="C38" s="869"/>
      <c r="D38" s="869"/>
      <c r="E38" s="869"/>
      <c r="F38" s="869"/>
      <c r="G38" s="869"/>
      <c r="H38" s="870"/>
      <c r="I38" s="430"/>
      <c r="J38" s="431"/>
      <c r="K38" s="278">
        <f>VLOOKUP(A38,EQUIPOS!A8:D165,4,FALSE)</f>
        <v>17201.699999999997</v>
      </c>
      <c r="L38" s="344"/>
      <c r="M38" s="345">
        <v>400</v>
      </c>
      <c r="N38" s="281">
        <f t="shared" si="0"/>
        <v>43.004249999999992</v>
      </c>
    </row>
    <row r="39" spans="1:14">
      <c r="A39" s="119" t="s">
        <v>208</v>
      </c>
      <c r="B39" s="868" t="str">
        <f>VLOOKUP(A39,EQUIPOS!A9:D154,3,FALSE)</f>
        <v>Equipo de soldadura 400</v>
      </c>
      <c r="C39" s="869"/>
      <c r="D39" s="869"/>
      <c r="E39" s="869"/>
      <c r="F39" s="869"/>
      <c r="G39" s="869"/>
      <c r="H39" s="870"/>
      <c r="I39" s="430"/>
      <c r="J39" s="431"/>
      <c r="K39" s="278">
        <f>VLOOKUP(A39,EQUIPOS!A9:D166,4,FALSE)</f>
        <v>16287.960000000001</v>
      </c>
      <c r="L39" s="344"/>
      <c r="M39" s="345">
        <v>400</v>
      </c>
      <c r="N39" s="281">
        <f t="shared" si="0"/>
        <v>40.719900000000003</v>
      </c>
    </row>
    <row r="40" spans="1:14">
      <c r="A40" s="119" t="s">
        <v>210</v>
      </c>
      <c r="B40" s="868" t="str">
        <f>VLOOKUP(A40,EQUIPOS!A10:D154,3,FALSE)</f>
        <v>Equipo de soldadura 600</v>
      </c>
      <c r="C40" s="869"/>
      <c r="D40" s="869"/>
      <c r="E40" s="869"/>
      <c r="F40" s="869"/>
      <c r="G40" s="869"/>
      <c r="H40" s="870"/>
      <c r="I40" s="430"/>
      <c r="J40" s="431"/>
      <c r="K40" s="278">
        <f>VLOOKUP(A40,EQUIPOS!A10:D167,4,FALSE)</f>
        <v>21063.82</v>
      </c>
      <c r="L40" s="344"/>
      <c r="M40" s="345">
        <v>400</v>
      </c>
      <c r="N40" s="281">
        <f t="shared" si="0"/>
        <v>52.659549999999996</v>
      </c>
    </row>
    <row r="41" spans="1:14">
      <c r="A41" s="119" t="s">
        <v>243</v>
      </c>
      <c r="B41" s="868" t="str">
        <f>VLOOKUP(A41,EQUIPOS!A11:D155,3,FALSE)</f>
        <v>Grúa 10 ton</v>
      </c>
      <c r="C41" s="869"/>
      <c r="D41" s="869"/>
      <c r="E41" s="869"/>
      <c r="F41" s="869"/>
      <c r="G41" s="869"/>
      <c r="H41" s="870"/>
      <c r="I41" s="430"/>
      <c r="J41" s="431"/>
      <c r="K41" s="278">
        <f>VLOOKUP(A41,EQUIPOS!A11:D168,4,FALSE)</f>
        <v>164897.68000000002</v>
      </c>
      <c r="L41" s="344"/>
      <c r="M41" s="345">
        <v>400</v>
      </c>
      <c r="N41" s="281">
        <f t="shared" si="0"/>
        <v>412.24420000000003</v>
      </c>
    </row>
    <row r="42" spans="1:14">
      <c r="B42" s="868"/>
      <c r="C42" s="869"/>
      <c r="D42" s="869"/>
      <c r="E42" s="869"/>
      <c r="F42" s="869"/>
      <c r="G42" s="869"/>
      <c r="H42" s="870"/>
      <c r="I42" s="42"/>
      <c r="J42" s="43"/>
      <c r="K42" s="278"/>
      <c r="L42" s="285"/>
      <c r="M42" s="345"/>
      <c r="N42" s="281"/>
    </row>
    <row r="43" spans="1:14">
      <c r="B43" s="329"/>
      <c r="C43" s="330"/>
      <c r="D43" s="330"/>
      <c r="E43" s="330"/>
      <c r="F43" s="332"/>
      <c r="G43" s="332"/>
      <c r="H43" s="131"/>
      <c r="I43" s="42"/>
      <c r="J43" s="43"/>
      <c r="K43" s="278"/>
      <c r="L43" s="285"/>
      <c r="M43" s="286"/>
      <c r="N43" s="282"/>
    </row>
    <row r="44" spans="1:14">
      <c r="B44" s="876" t="s">
        <v>1036</v>
      </c>
      <c r="C44" s="877"/>
      <c r="D44" s="877"/>
      <c r="E44" s="44"/>
      <c r="F44" s="45"/>
      <c r="G44" s="45"/>
      <c r="H44" s="46"/>
      <c r="I44" s="42"/>
      <c r="J44" s="43"/>
      <c r="K44" s="288"/>
      <c r="L44" s="285"/>
      <c r="M44" s="410">
        <v>0.05</v>
      </c>
      <c r="N44" s="353">
        <f>N81*M44</f>
        <v>96.149573727328132</v>
      </c>
    </row>
    <row r="45" spans="1:14" ht="15" thickBot="1">
      <c r="B45" s="868"/>
      <c r="C45" s="869"/>
      <c r="D45" s="869"/>
      <c r="E45" s="869"/>
      <c r="F45" s="869"/>
      <c r="G45" s="869"/>
      <c r="H45" s="870"/>
      <c r="I45" s="878"/>
      <c r="J45" s="879"/>
      <c r="K45" s="47"/>
      <c r="L45" s="880"/>
      <c r="M45" s="881"/>
      <c r="N45" s="111"/>
    </row>
    <row r="46" spans="1:14" ht="15" thickBot="1">
      <c r="B46" s="819" t="s">
        <v>1037</v>
      </c>
      <c r="C46" s="820"/>
      <c r="D46" s="820"/>
      <c r="E46" s="820"/>
      <c r="F46" s="820"/>
      <c r="G46" s="820"/>
      <c r="H46" s="820"/>
      <c r="I46" s="820"/>
      <c r="J46" s="820"/>
      <c r="K46" s="820"/>
      <c r="L46" s="820"/>
      <c r="M46" s="821"/>
      <c r="N46" s="403">
        <f>SUM(N36:N44)</f>
        <v>843.73754872732809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4" t="s">
        <v>1028</v>
      </c>
      <c r="C50" s="865"/>
      <c r="D50" s="865"/>
      <c r="E50" s="865"/>
      <c r="F50" s="865"/>
      <c r="G50" s="865"/>
      <c r="H50" s="865"/>
      <c r="I50" s="899"/>
      <c r="J50" s="324" t="s">
        <v>1029</v>
      </c>
      <c r="K50" s="91" t="s">
        <v>1030</v>
      </c>
      <c r="L50" s="900" t="s">
        <v>1039</v>
      </c>
      <c r="M50" s="89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35058.200000000004</v>
      </c>
      <c r="N51" s="281">
        <f>K51*M51</f>
        <v>175.29100000000003</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3460.78</v>
      </c>
      <c r="N52" s="281">
        <f t="shared" ref="N52:N58" si="1">K52*M52</f>
        <v>17.303900000000002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13659.32</v>
      </c>
      <c r="N53" s="281">
        <f t="shared" si="1"/>
        <v>68.296599999999998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9151.94</v>
      </c>
      <c r="N54" s="281">
        <f t="shared" si="1"/>
        <v>91.519400000000005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22094.449999999997</v>
      </c>
      <c r="N55" s="281">
        <f t="shared" si="1"/>
        <v>220.94449999999998</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51914.61</v>
      </c>
      <c r="N56" s="281">
        <f t="shared" si="1"/>
        <v>25.957305000000002</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69044.81</v>
      </c>
      <c r="N57" s="281">
        <f t="shared" si="1"/>
        <v>69.044809999999998</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21897.94</v>
      </c>
      <c r="N58" s="281">
        <f t="shared" si="1"/>
        <v>21.897939999999998</v>
      </c>
    </row>
    <row r="59" spans="1:14" ht="15" thickBot="1">
      <c r="B59" s="819" t="s">
        <v>1037</v>
      </c>
      <c r="C59" s="820"/>
      <c r="D59" s="820"/>
      <c r="E59" s="820"/>
      <c r="F59" s="820"/>
      <c r="G59" s="820"/>
      <c r="H59" s="820"/>
      <c r="I59" s="820"/>
      <c r="J59" s="820"/>
      <c r="K59" s="820"/>
      <c r="L59" s="820"/>
      <c r="M59" s="821"/>
      <c r="N59" s="403">
        <f>SUM(N51:N58)</f>
        <v>690.25545499999998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5" t="s">
        <v>1045</v>
      </c>
      <c r="M63" s="884"/>
      <c r="N63" s="82" t="s">
        <v>1035</v>
      </c>
    </row>
    <row r="64" spans="1:14">
      <c r="B64" s="52"/>
      <c r="C64" s="326"/>
      <c r="D64" s="326"/>
      <c r="E64" s="326"/>
      <c r="F64" s="326"/>
      <c r="G64" s="326"/>
      <c r="H64" s="320"/>
      <c r="I64" s="288"/>
      <c r="J64" s="295"/>
      <c r="K64" s="288"/>
      <c r="L64" s="906"/>
      <c r="M64" s="907"/>
      <c r="N64" s="296"/>
    </row>
    <row r="65" spans="1:15">
      <c r="B65" s="52"/>
      <c r="C65" s="53"/>
      <c r="D65" s="53"/>
      <c r="E65" s="53"/>
      <c r="F65" s="53"/>
      <c r="G65" s="53"/>
      <c r="H65" s="320"/>
      <c r="I65" s="288"/>
      <c r="J65" s="295"/>
      <c r="K65" s="288"/>
      <c r="L65" s="906"/>
      <c r="M65" s="907"/>
      <c r="N65" s="296"/>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7"/>
      <c r="M69" s="898"/>
      <c r="N69" s="133"/>
    </row>
    <row r="70" spans="1:15" ht="15" thickBot="1">
      <c r="B70" s="908" t="s">
        <v>1037</v>
      </c>
      <c r="C70" s="862"/>
      <c r="D70" s="862"/>
      <c r="E70" s="862"/>
      <c r="F70" s="862"/>
      <c r="G70" s="862"/>
      <c r="H70" s="862"/>
      <c r="I70" s="862"/>
      <c r="J70" s="862"/>
      <c r="K70" s="862"/>
      <c r="L70" s="862"/>
      <c r="M70" s="86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8" t="s">
        <v>1047</v>
      </c>
      <c r="C74" s="859"/>
      <c r="D74" s="859"/>
      <c r="E74" s="859"/>
      <c r="F74" s="859"/>
      <c r="G74" s="859"/>
      <c r="H74" s="859"/>
      <c r="I74" s="79" t="s">
        <v>1048</v>
      </c>
      <c r="J74" s="81" t="s">
        <v>1494</v>
      </c>
      <c r="K74" s="80" t="s">
        <v>1050</v>
      </c>
      <c r="L74" s="860" t="s">
        <v>1034</v>
      </c>
      <c r="M74" s="861"/>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5"/>
      <c r="C80" s="896"/>
      <c r="D80" s="896"/>
      <c r="E80" s="896"/>
      <c r="F80" s="896"/>
      <c r="G80" s="896"/>
      <c r="H80" s="896"/>
      <c r="I80" s="479"/>
      <c r="J80" s="480"/>
      <c r="K80" s="482"/>
      <c r="L80" s="483"/>
      <c r="M80" s="484"/>
      <c r="N80" s="404"/>
    </row>
    <row r="81" spans="1:14" ht="15" thickBot="1">
      <c r="B81" s="908" t="s">
        <v>1037</v>
      </c>
      <c r="C81" s="862"/>
      <c r="D81" s="862"/>
      <c r="E81" s="862"/>
      <c r="F81" s="862"/>
      <c r="G81" s="862"/>
      <c r="H81" s="862"/>
      <c r="I81" s="862"/>
      <c r="J81" s="862"/>
      <c r="K81" s="862"/>
      <c r="L81" s="862"/>
      <c r="M81" s="863"/>
      <c r="N81" s="310">
        <f>SUM(N75:N80)</f>
        <v>1922.9914745465626</v>
      </c>
    </row>
    <row r="82" spans="1:14" ht="15" thickBot="1">
      <c r="B82" s="39"/>
      <c r="C82" s="40"/>
      <c r="D82" s="40"/>
      <c r="E82" s="40"/>
      <c r="F82" s="40"/>
      <c r="G82" s="40"/>
      <c r="H82" s="40"/>
      <c r="I82" s="40"/>
      <c r="J82" s="40"/>
      <c r="K82" s="40"/>
      <c r="L82" s="40"/>
      <c r="M82" s="40"/>
      <c r="N82" s="41"/>
    </row>
    <row r="83" spans="1:14" ht="15" thickBot="1">
      <c r="B83" s="819" t="s">
        <v>1051</v>
      </c>
      <c r="C83" s="820"/>
      <c r="D83" s="820"/>
      <c r="E83" s="820"/>
      <c r="F83" s="820"/>
      <c r="G83" s="820"/>
      <c r="H83" s="820"/>
      <c r="I83" s="820"/>
      <c r="J83" s="820"/>
      <c r="K83" s="820"/>
      <c r="L83" s="820"/>
      <c r="M83" s="821"/>
      <c r="N83" s="105">
        <f>N46+N59+N70+N81</f>
        <v>3456.9844782738905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691.39689565477818</v>
      </c>
      <c r="M88" s="855"/>
      <c r="N88" s="57"/>
    </row>
    <row r="89" spans="1:14">
      <c r="B89" s="95" t="s">
        <v>1057</v>
      </c>
      <c r="C89" s="96"/>
      <c r="D89" s="96"/>
      <c r="E89" s="96"/>
      <c r="F89" s="96"/>
      <c r="G89" s="96"/>
      <c r="H89" s="96"/>
      <c r="I89" s="93"/>
      <c r="J89" s="94"/>
      <c r="K89" s="313">
        <v>0.05</v>
      </c>
      <c r="L89" s="854">
        <f>N83*K89</f>
        <v>172.84922391369454</v>
      </c>
      <c r="M89" s="855"/>
      <c r="N89" s="57"/>
    </row>
    <row r="90" spans="1:14" ht="15" thickBot="1">
      <c r="B90" s="97" t="s">
        <v>1058</v>
      </c>
      <c r="C90" s="98"/>
      <c r="D90" s="98"/>
      <c r="E90" s="98"/>
      <c r="F90" s="98"/>
      <c r="G90" s="98"/>
      <c r="H90" s="98"/>
      <c r="I90" s="99"/>
      <c r="J90" s="100"/>
      <c r="K90" s="314">
        <v>0.05</v>
      </c>
      <c r="L90" s="856">
        <f>N83*K90</f>
        <v>172.84922391369454</v>
      </c>
      <c r="M90" s="857"/>
      <c r="N90" s="57"/>
    </row>
    <row r="91" spans="1:14" ht="15" thickBot="1">
      <c r="B91" s="819" t="s">
        <v>1037</v>
      </c>
      <c r="C91" s="820"/>
      <c r="D91" s="820"/>
      <c r="E91" s="820"/>
      <c r="F91" s="820"/>
      <c r="G91" s="820"/>
      <c r="H91" s="820"/>
      <c r="I91" s="820"/>
      <c r="J91" s="820"/>
      <c r="K91" s="820"/>
      <c r="L91" s="820"/>
      <c r="M91" s="821"/>
      <c r="N91" s="58">
        <f>L88+L89+L90</f>
        <v>1037.0953434821672</v>
      </c>
    </row>
    <row r="92" spans="1:14" ht="15" thickBot="1">
      <c r="B92" s="39"/>
      <c r="C92" s="40"/>
      <c r="D92" s="40"/>
      <c r="E92" s="40"/>
      <c r="F92" s="40"/>
      <c r="G92" s="40"/>
      <c r="H92" s="40"/>
      <c r="I92" s="40"/>
      <c r="J92" s="40"/>
      <c r="K92" s="40"/>
      <c r="L92" s="40"/>
      <c r="M92" s="40"/>
      <c r="N92" s="41"/>
    </row>
    <row r="93" spans="1:14" ht="15" thickBot="1">
      <c r="A93" t="s">
        <v>2122</v>
      </c>
      <c r="B93" s="819" t="s">
        <v>1059</v>
      </c>
      <c r="C93" s="820"/>
      <c r="D93" s="820"/>
      <c r="E93" s="820"/>
      <c r="F93" s="820"/>
      <c r="G93" s="820"/>
      <c r="H93" s="820"/>
      <c r="I93" s="820"/>
      <c r="J93" s="820"/>
      <c r="K93" s="820"/>
      <c r="L93" s="820"/>
      <c r="M93" s="821"/>
      <c r="N93" s="196">
        <f>N83+N91</f>
        <v>4494.0798217560578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42.75" customHeight="1" thickBot="1">
      <c r="A31" t="s">
        <v>1929</v>
      </c>
      <c r="B31" s="86" t="s">
        <v>1212</v>
      </c>
      <c r="C31" s="961" t="s">
        <v>2238</v>
      </c>
      <c r="D31" s="962"/>
      <c r="E31" s="962"/>
      <c r="F31" s="962"/>
      <c r="G31" s="962"/>
      <c r="H31" s="962"/>
      <c r="I31" s="962"/>
      <c r="J31" s="962"/>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188</v>
      </c>
      <c r="B36" s="868" t="str">
        <f>VLOOKUP(A36,EQUIPOS!A6:D154,3,FALSE)</f>
        <v>Diferencial</v>
      </c>
      <c r="C36" s="869"/>
      <c r="D36" s="869"/>
      <c r="E36" s="869"/>
      <c r="F36" s="869"/>
      <c r="G36" s="869"/>
      <c r="H36" s="870"/>
      <c r="I36" s="276"/>
      <c r="J36" s="277"/>
      <c r="K36" s="278">
        <f>VLOOKUP(A36,EQUIPOS!A6:D163,4,FALSE)</f>
        <v>4877.09</v>
      </c>
      <c r="L36" s="279"/>
      <c r="M36" s="345">
        <v>4</v>
      </c>
      <c r="N36" s="281">
        <f>K36/M36</f>
        <v>1219.2725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957.5100976143749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2176.7825976143749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417719.74</v>
      </c>
      <c r="N48" s="281">
        <f>K48*M48</f>
        <v>4177.1974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140111.81</v>
      </c>
      <c r="N49" s="281">
        <f>K49*M49</f>
        <v>140111.81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390860.96</v>
      </c>
      <c r="N50" s="281">
        <f>K50*M50</f>
        <v>142664.25039999999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286953.25780000002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6">
        <f>VLOOKUP(A58,TRANSPORTE!A1:D117,4,FALSE)</f>
        <v>469.37</v>
      </c>
      <c r="M58" s="907"/>
      <c r="N58" s="296">
        <f>K58*L58</f>
        <v>131.42360000000002</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f>
        <v>131.42360000000002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9575.100976143749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298836.56497375813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59767.312994751628</v>
      </c>
      <c r="M82" s="855"/>
      <c r="N82" s="57"/>
    </row>
    <row r="83" spans="1:14">
      <c r="B83" s="95" t="s">
        <v>1057</v>
      </c>
      <c r="C83" s="96"/>
      <c r="D83" s="96"/>
      <c r="E83" s="96"/>
      <c r="F83" s="96"/>
      <c r="G83" s="96"/>
      <c r="H83" s="96"/>
      <c r="I83" s="93"/>
      <c r="J83" s="94"/>
      <c r="K83" s="313">
        <v>0.05</v>
      </c>
      <c r="L83" s="854">
        <f>N77*K83</f>
        <v>14941.828248687907</v>
      </c>
      <c r="M83" s="855"/>
      <c r="N83" s="57"/>
    </row>
    <row r="84" spans="1:14" ht="15" thickBot="1">
      <c r="B84" s="97" t="s">
        <v>1058</v>
      </c>
      <c r="C84" s="98"/>
      <c r="D84" s="98"/>
      <c r="E84" s="98"/>
      <c r="F84" s="98"/>
      <c r="G84" s="98"/>
      <c r="H84" s="98"/>
      <c r="I84" s="99"/>
      <c r="J84" s="100"/>
      <c r="K84" s="314">
        <v>0.05</v>
      </c>
      <c r="L84" s="856">
        <f>N77*K84</f>
        <v>14941.828248687907</v>
      </c>
      <c r="M84" s="857"/>
      <c r="N84" s="57"/>
    </row>
    <row r="85" spans="1:14" ht="15" thickBot="1">
      <c r="B85" s="819" t="s">
        <v>1037</v>
      </c>
      <c r="C85" s="820"/>
      <c r="D85" s="820"/>
      <c r="E85" s="820"/>
      <c r="F85" s="820"/>
      <c r="G85" s="820"/>
      <c r="H85" s="820"/>
      <c r="I85" s="820"/>
      <c r="J85" s="820"/>
      <c r="K85" s="820"/>
      <c r="L85" s="820"/>
      <c r="M85" s="821"/>
      <c r="N85" s="58">
        <f>L82+L83+L84</f>
        <v>89650.969492127435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388487.53446588555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45" customHeight="1" thickBot="1">
      <c r="A31" t="s">
        <v>1929</v>
      </c>
      <c r="B31" s="86" t="s">
        <v>1213</v>
      </c>
      <c r="C31" s="984" t="s">
        <v>2239</v>
      </c>
      <c r="D31" s="985"/>
      <c r="E31" s="985"/>
      <c r="F31" s="985"/>
      <c r="G31" s="985"/>
      <c r="H31" s="985"/>
      <c r="I31" s="985"/>
      <c r="J31" s="985"/>
      <c r="K31" s="485"/>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188</v>
      </c>
      <c r="B36" s="868" t="str">
        <f>VLOOKUP(A36,EQUIPOS!A6:D154,3,FALSE)</f>
        <v>Diferencial</v>
      </c>
      <c r="C36" s="869"/>
      <c r="D36" s="869"/>
      <c r="E36" s="869"/>
      <c r="F36" s="869"/>
      <c r="G36" s="869"/>
      <c r="H36" s="870"/>
      <c r="I36" s="276"/>
      <c r="J36" s="277"/>
      <c r="K36" s="278">
        <f>VLOOKUP(A36,EQUIPOS!A6:D163,4,FALSE)</f>
        <v>4877.09</v>
      </c>
      <c r="L36" s="279"/>
      <c r="M36" s="450">
        <v>4</v>
      </c>
      <c r="N36" s="281">
        <f>K36/M36</f>
        <v>1219.2725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957.5100976143749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2176.7825976143749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417719.74</v>
      </c>
      <c r="N48" s="281">
        <f>K48*M48</f>
        <v>8354.3948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140111.81</v>
      </c>
      <c r="N49" s="281">
        <f>K49*M49</f>
        <v>140111.81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390860.96</v>
      </c>
      <c r="N50" s="281">
        <f>K50*M50</f>
        <v>179796.04160000003</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328262.24640000006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6">
        <f>VLOOKUP(A58,TRANSPORTE!A1:D117,4,FALSE)</f>
        <v>469.37</v>
      </c>
      <c r="M58" s="907"/>
      <c r="N58" s="296">
        <f>K58*L58</f>
        <v>131.42360000000002</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f>
        <v>131.42360000000002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9575.100976143749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340145.55357375817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68029.11071475163</v>
      </c>
      <c r="M82" s="855"/>
      <c r="N82" s="57"/>
    </row>
    <row r="83" spans="1:14">
      <c r="B83" s="95" t="s">
        <v>1057</v>
      </c>
      <c r="C83" s="96"/>
      <c r="D83" s="96"/>
      <c r="E83" s="96"/>
      <c r="F83" s="96"/>
      <c r="G83" s="96"/>
      <c r="H83" s="96"/>
      <c r="I83" s="93"/>
      <c r="J83" s="94"/>
      <c r="K83" s="313">
        <v>0.05</v>
      </c>
      <c r="L83" s="854">
        <f>N77*K83</f>
        <v>17007.277678687908</v>
      </c>
      <c r="M83" s="855"/>
      <c r="N83" s="57"/>
    </row>
    <row r="84" spans="1:14" ht="15" thickBot="1">
      <c r="B84" s="97" t="s">
        <v>1058</v>
      </c>
      <c r="C84" s="98"/>
      <c r="D84" s="98"/>
      <c r="E84" s="98"/>
      <c r="F84" s="98"/>
      <c r="G84" s="98"/>
      <c r="H84" s="98"/>
      <c r="I84" s="99"/>
      <c r="J84" s="100"/>
      <c r="K84" s="314">
        <v>0.05</v>
      </c>
      <c r="L84" s="856">
        <f>N77*K84</f>
        <v>17007.277678687908</v>
      </c>
      <c r="M84" s="857"/>
      <c r="N84" s="57"/>
    </row>
    <row r="85" spans="1:14" ht="15" thickBot="1">
      <c r="B85" s="819" t="s">
        <v>1037</v>
      </c>
      <c r="C85" s="820"/>
      <c r="D85" s="820"/>
      <c r="E85" s="820"/>
      <c r="F85" s="820"/>
      <c r="G85" s="820"/>
      <c r="H85" s="820"/>
      <c r="I85" s="820"/>
      <c r="J85" s="820"/>
      <c r="K85" s="820"/>
      <c r="L85" s="820"/>
      <c r="M85" s="821"/>
      <c r="N85" s="58">
        <f>L82+L83+L84</f>
        <v>102043.66607212745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442189.21964588563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310</v>
      </c>
      <c r="B36" s="868" t="str">
        <f>VLOOKUP(A36,EQUIPOS!A6:D154,3,FALSE)</f>
        <v>Retroexcavadora A25C</v>
      </c>
      <c r="C36" s="869"/>
      <c r="D36" s="869"/>
      <c r="E36" s="869"/>
      <c r="F36" s="869"/>
      <c r="G36" s="869"/>
      <c r="H36" s="870"/>
      <c r="I36" s="276"/>
      <c r="J36" s="277"/>
      <c r="K36" s="278">
        <f>VLOOKUP(A36,EQUIPOS!A6:D163,4,FALSE)</f>
        <v>214957.21000000002</v>
      </c>
      <c r="L36" s="279"/>
      <c r="M36" s="345">
        <v>3</v>
      </c>
      <c r="N36" s="281">
        <f>K36/M36</f>
        <v>71652.403333333335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1276.6801301525002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72929.083463485833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417719.74</v>
      </c>
      <c r="N48" s="281">
        <f>K48*M48</f>
        <v>8354.3948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34607.69</v>
      </c>
      <c r="N49" s="281">
        <f>K49*M49</f>
        <v>15919.537400000001</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390639.33</v>
      </c>
      <c r="N50" s="281">
        <f>K50*M50</f>
        <v>390639.33</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414913.2622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6">
        <f>VLOOKUP(A58,TRANSPORTE!A1:D117,4,FALSE)</f>
        <v>469.37</v>
      </c>
      <c r="M58" s="907"/>
      <c r="N58" s="296">
        <f>K58*L58</f>
        <v>131.42360000000002</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6">
        <f>VLOOKUP(A59,TRANSPORTE!A1:D117,4,FALSE)</f>
        <v>1232.03</v>
      </c>
      <c r="M59" s="907"/>
      <c r="N59" s="296">
        <f>K59*L59</f>
        <v>566.73379999999997</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698.15740000000005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12766.801301525</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501307.30436501082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100261.46087300217</v>
      </c>
      <c r="M82" s="855"/>
      <c r="N82" s="57"/>
    </row>
    <row r="83" spans="1:14">
      <c r="B83" s="95" t="s">
        <v>1057</v>
      </c>
      <c r="C83" s="96"/>
      <c r="D83" s="96"/>
      <c r="E83" s="96"/>
      <c r="F83" s="96"/>
      <c r="G83" s="96"/>
      <c r="H83" s="96"/>
      <c r="I83" s="93"/>
      <c r="J83" s="94"/>
      <c r="K83" s="313">
        <v>0.05</v>
      </c>
      <c r="L83" s="854">
        <f>N77*K83</f>
        <v>25065.365218250543</v>
      </c>
      <c r="M83" s="855"/>
      <c r="N83" s="57"/>
    </row>
    <row r="84" spans="1:14" ht="15" thickBot="1">
      <c r="B84" s="97" t="s">
        <v>1058</v>
      </c>
      <c r="C84" s="98"/>
      <c r="D84" s="98"/>
      <c r="E84" s="98"/>
      <c r="F84" s="98"/>
      <c r="G84" s="98"/>
      <c r="H84" s="98"/>
      <c r="I84" s="99"/>
      <c r="J84" s="100"/>
      <c r="K84" s="314">
        <v>0.05</v>
      </c>
      <c r="L84" s="856">
        <f>N77*K84</f>
        <v>25065.365218250543</v>
      </c>
      <c r="M84" s="857"/>
      <c r="N84" s="57"/>
    </row>
    <row r="85" spans="1:14" ht="15" thickBot="1">
      <c r="B85" s="819" t="s">
        <v>1037</v>
      </c>
      <c r="C85" s="820"/>
      <c r="D85" s="820"/>
      <c r="E85" s="820"/>
      <c r="F85" s="820"/>
      <c r="G85" s="820"/>
      <c r="H85" s="820"/>
      <c r="I85" s="820"/>
      <c r="J85" s="820"/>
      <c r="K85" s="820"/>
      <c r="L85" s="820"/>
      <c r="M85" s="821"/>
      <c r="N85" s="58">
        <f>L82+L83+L84</f>
        <v>150392.19130950325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651699.4956745141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345">
        <v>0.5</v>
      </c>
      <c r="N36" s="281">
        <f>K36/M36</f>
        <v>27912.06</v>
      </c>
    </row>
    <row r="37" spans="1:14">
      <c r="A37" s="119" t="s">
        <v>320</v>
      </c>
      <c r="B37" s="868" t="str">
        <f>VLOOKUP(A37,EQUIPOS!A7:D154,3,FALSE)</f>
        <v>Retroexcavadora sobre llantas, motor 62HP, Profundidad de excavación de 5.41 metros.</v>
      </c>
      <c r="C37" s="869"/>
      <c r="D37" s="869"/>
      <c r="E37" s="869"/>
      <c r="F37" s="869"/>
      <c r="G37" s="869"/>
      <c r="H37" s="870"/>
      <c r="I37" s="430"/>
      <c r="J37" s="431"/>
      <c r="K37" s="278">
        <f>VLOOKUP(A37,EQUIPOS!A7:D164,4,FALSE)</f>
        <v>141902.25</v>
      </c>
      <c r="L37" s="344"/>
      <c r="M37" s="345">
        <v>1.5</v>
      </c>
      <c r="N37" s="281">
        <f>K37/M37</f>
        <v>94601.5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2553.3602603050003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125066.92026030499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34607.69</v>
      </c>
      <c r="N48" s="281">
        <f>K48*M48</f>
        <v>20072.460200000001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176063.07</v>
      </c>
      <c r="N49" s="281">
        <f>K49*M49</f>
        <v>176063.07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196135.53020000001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6">
        <f>VLOOKUP(A58,TRANSPORTE!A1:D117,4,FALSE)</f>
        <v>1229.21</v>
      </c>
      <c r="M58" s="907"/>
      <c r="N58" s="296">
        <f>K58*L58</f>
        <v>1229.21</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6">
        <f>VLOOKUP(A59,TRANSPORTE!A1:D117,4,FALSE)</f>
        <v>1232.03</v>
      </c>
      <c r="M59" s="907"/>
      <c r="N59" s="296">
        <f>K59*L59</f>
        <v>714.5773999999999</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f>
        <v>1943.7873999999999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25533.60260305</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348679.84046335495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69735.968092670999</v>
      </c>
      <c r="M82" s="855"/>
      <c r="N82" s="57"/>
    </row>
    <row r="83" spans="1:14">
      <c r="B83" s="95" t="s">
        <v>1057</v>
      </c>
      <c r="C83" s="96"/>
      <c r="D83" s="96"/>
      <c r="E83" s="96"/>
      <c r="F83" s="96"/>
      <c r="G83" s="96"/>
      <c r="H83" s="96"/>
      <c r="I83" s="93"/>
      <c r="J83" s="94"/>
      <c r="K83" s="313">
        <v>0.05</v>
      </c>
      <c r="L83" s="854">
        <f>N77*K83</f>
        <v>17433.99202316775</v>
      </c>
      <c r="M83" s="855"/>
      <c r="N83" s="57"/>
    </row>
    <row r="84" spans="1:14" ht="15" thickBot="1">
      <c r="B84" s="97" t="s">
        <v>1058</v>
      </c>
      <c r="C84" s="98"/>
      <c r="D84" s="98"/>
      <c r="E84" s="98"/>
      <c r="F84" s="98"/>
      <c r="G84" s="98"/>
      <c r="H84" s="98"/>
      <c r="I84" s="99"/>
      <c r="J84" s="100"/>
      <c r="K84" s="314">
        <v>0.05</v>
      </c>
      <c r="L84" s="856">
        <f>N77*K84</f>
        <v>17433.99202316775</v>
      </c>
      <c r="M84" s="857"/>
      <c r="N84" s="57"/>
    </row>
    <row r="85" spans="1:14" ht="15" thickBot="1">
      <c r="B85" s="819" t="s">
        <v>1037</v>
      </c>
      <c r="C85" s="820"/>
      <c r="D85" s="820"/>
      <c r="E85" s="820"/>
      <c r="F85" s="820"/>
      <c r="G85" s="820"/>
      <c r="H85" s="820"/>
      <c r="I85" s="820"/>
      <c r="J85" s="820"/>
      <c r="K85" s="820"/>
      <c r="L85" s="820"/>
      <c r="M85" s="821"/>
      <c r="N85" s="58">
        <f>L82+L83+L84</f>
        <v>104603.95213900651</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453283.79260236147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345">
        <v>0.5</v>
      </c>
      <c r="N36" s="281">
        <f>K36/M36</f>
        <v>27912.06</v>
      </c>
    </row>
    <row r="37" spans="1:14">
      <c r="A37" s="119" t="s">
        <v>303</v>
      </c>
      <c r="B37" s="868" t="str">
        <f>VLOOKUP(A37,EQUIPOS!A7:D154,3,FALSE)</f>
        <v>Retrocargador, pala de 1,1 m3 de capacidad, profundidad de excavación de 4.400 mm y una altura de 5.680 mm</v>
      </c>
      <c r="C37" s="869"/>
      <c r="D37" s="869"/>
      <c r="E37" s="869"/>
      <c r="F37" s="869"/>
      <c r="G37" s="869"/>
      <c r="H37" s="870"/>
      <c r="I37" s="430"/>
      <c r="J37" s="431"/>
      <c r="K37" s="278">
        <f>VLOOKUP(A37,EQUIPOS!A7:D164,4,FALSE)</f>
        <v>121088.54</v>
      </c>
      <c r="L37" s="344"/>
      <c r="M37" s="345">
        <v>1.5</v>
      </c>
      <c r="N37" s="281">
        <f>K37/M37</f>
        <v>80725.693333333329</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2553.3602603050003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111191.11359363832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34607.69</v>
      </c>
      <c r="N48" s="281">
        <f>K48*M48</f>
        <v>20072.460200000001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176063.07</v>
      </c>
      <c r="N49" s="281">
        <f>K49*M49</f>
        <v>176063.07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196135.53020000001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6">
        <f>VLOOKUP(A58,TRANSPORTE!A1:D117,4,FALSE)</f>
        <v>1229.21</v>
      </c>
      <c r="M58" s="907"/>
      <c r="N58" s="296">
        <f>K58*L58</f>
        <v>1229.21</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6">
        <f>VLOOKUP(A59,TRANSPORTE!A1:D117,4,FALSE)</f>
        <v>1232.03</v>
      </c>
      <c r="M59" s="907"/>
      <c r="N59" s="296">
        <f>K59*L59</f>
        <v>714.5773999999999</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1943.7873999999999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25533.60260305</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334804.03379668831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66960.806759337662</v>
      </c>
      <c r="M82" s="855"/>
      <c r="N82" s="57"/>
    </row>
    <row r="83" spans="1:14">
      <c r="B83" s="95" t="s">
        <v>1057</v>
      </c>
      <c r="C83" s="96"/>
      <c r="D83" s="96"/>
      <c r="E83" s="96"/>
      <c r="F83" s="96"/>
      <c r="G83" s="96"/>
      <c r="H83" s="96"/>
      <c r="I83" s="93"/>
      <c r="J83" s="94"/>
      <c r="K83" s="313">
        <v>0.05</v>
      </c>
      <c r="L83" s="854">
        <f>N77*K83</f>
        <v>16740.201689834415</v>
      </c>
      <c r="M83" s="855"/>
      <c r="N83" s="57"/>
    </row>
    <row r="84" spans="1:14" ht="15" thickBot="1">
      <c r="B84" s="97" t="s">
        <v>1058</v>
      </c>
      <c r="C84" s="98"/>
      <c r="D84" s="98"/>
      <c r="E84" s="98"/>
      <c r="F84" s="98"/>
      <c r="G84" s="98"/>
      <c r="H84" s="98"/>
      <c r="I84" s="99"/>
      <c r="J84" s="100"/>
      <c r="K84" s="314">
        <v>0.05</v>
      </c>
      <c r="L84" s="856">
        <f>N77*K84</f>
        <v>16740.201689834415</v>
      </c>
      <c r="M84" s="857"/>
      <c r="N84" s="57"/>
    </row>
    <row r="85" spans="1:14" ht="15" thickBot="1">
      <c r="B85" s="819" t="s">
        <v>1037</v>
      </c>
      <c r="C85" s="820"/>
      <c r="D85" s="820"/>
      <c r="E85" s="820"/>
      <c r="F85" s="820"/>
      <c r="G85" s="820"/>
      <c r="H85" s="820"/>
      <c r="I85" s="820"/>
      <c r="J85" s="820"/>
      <c r="K85" s="820"/>
      <c r="L85" s="820"/>
      <c r="M85" s="821"/>
      <c r="N85" s="58">
        <f>L82+L83+L84</f>
        <v>100441.21013900649</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435245.2439356948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127.66801301525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13138.33</v>
      </c>
      <c r="N48" s="281">
        <f>K48*M48</f>
        <v>13138.33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13138.33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2553.3602603049999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15819.358273320251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3163.8716546640503</v>
      </c>
      <c r="M82" s="855"/>
      <c r="N82" s="57"/>
    </row>
    <row r="83" spans="1:14">
      <c r="B83" s="95" t="s">
        <v>1057</v>
      </c>
      <c r="C83" s="96"/>
      <c r="D83" s="96"/>
      <c r="E83" s="96"/>
      <c r="F83" s="96"/>
      <c r="G83" s="96"/>
      <c r="H83" s="96"/>
      <c r="I83" s="93"/>
      <c r="J83" s="94"/>
      <c r="K83" s="313">
        <v>0.05</v>
      </c>
      <c r="L83" s="854">
        <f>N77*K83</f>
        <v>790.96791366601258</v>
      </c>
      <c r="M83" s="855"/>
      <c r="N83" s="57"/>
    </row>
    <row r="84" spans="1:14" ht="15" thickBot="1">
      <c r="B84" s="97" t="s">
        <v>1058</v>
      </c>
      <c r="C84" s="98"/>
      <c r="D84" s="98"/>
      <c r="E84" s="98"/>
      <c r="F84" s="98"/>
      <c r="G84" s="98"/>
      <c r="H84" s="98"/>
      <c r="I84" s="99"/>
      <c r="J84" s="100"/>
      <c r="K84" s="314">
        <v>0.05</v>
      </c>
      <c r="L84" s="856">
        <f>N77*K84</f>
        <v>790.96791366601258</v>
      </c>
      <c r="M84" s="857"/>
      <c r="N84" s="57"/>
    </row>
    <row r="85" spans="1:14" ht="15" thickBot="1">
      <c r="B85" s="819" t="s">
        <v>1037</v>
      </c>
      <c r="C85" s="820"/>
      <c r="D85" s="820"/>
      <c r="E85" s="820"/>
      <c r="F85" s="820"/>
      <c r="G85" s="820"/>
      <c r="H85" s="820"/>
      <c r="I85" s="820"/>
      <c r="J85" s="820"/>
      <c r="K85" s="820"/>
      <c r="L85" s="820"/>
      <c r="M85" s="821"/>
      <c r="N85" s="58">
        <f>L82+L83+L84</f>
        <v>4745.8074819960757</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20565.165755316328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6" t="s">
        <v>1028</v>
      </c>
      <c r="D30" s="987"/>
      <c r="E30" s="987"/>
      <c r="F30" s="987"/>
      <c r="G30" s="987"/>
      <c r="H30" s="987"/>
      <c r="I30" s="987"/>
      <c r="J30" s="463"/>
      <c r="K30" s="316"/>
      <c r="L30" s="795" t="s">
        <v>1029</v>
      </c>
      <c r="M30" s="796"/>
      <c r="N30" s="77" t="s">
        <v>1030</v>
      </c>
    </row>
    <row r="31" spans="1:14" ht="30" customHeight="1" thickBot="1">
      <c r="A31" t="s">
        <v>1929</v>
      </c>
      <c r="B31" s="86" t="s">
        <v>1216</v>
      </c>
      <c r="C31" s="988" t="s">
        <v>2243</v>
      </c>
      <c r="D31" s="989"/>
      <c r="E31" s="989"/>
      <c r="F31" s="989"/>
      <c r="G31" s="989"/>
      <c r="H31" s="989"/>
      <c r="I31" s="989"/>
      <c r="J31" s="989"/>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357928.81</v>
      </c>
      <c r="N50" s="281">
        <f>K50*M50</f>
        <v>42951.457199999997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6512.83</v>
      </c>
      <c r="N51" s="281">
        <f>K51*M51</f>
        <v>13025.66</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97189.97</v>
      </c>
      <c r="N52" s="281">
        <f>K52*M52</f>
        <v>48594.985000000001</v>
      </c>
    </row>
    <row r="53" spans="1:14" ht="15" thickBot="1">
      <c r="B53" s="819" t="s">
        <v>1037</v>
      </c>
      <c r="C53" s="820"/>
      <c r="D53" s="820"/>
      <c r="E53" s="820"/>
      <c r="F53" s="820"/>
      <c r="G53" s="820"/>
      <c r="H53" s="820"/>
      <c r="I53" s="820"/>
      <c r="J53" s="820"/>
      <c r="K53" s="820"/>
      <c r="L53" s="820"/>
      <c r="M53" s="821"/>
      <c r="N53" s="403">
        <f>SUM(N48:N52)</f>
        <v>158067.36970000001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1229.21</v>
      </c>
      <c r="M58" s="907"/>
      <c r="N58" s="296">
        <f>K58*L58</f>
        <v>1352.1310000000001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1352.1310000000001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38300.403904574996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199634.92479980376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39926.984959960755</v>
      </c>
      <c r="M82" s="855"/>
      <c r="N82" s="57"/>
    </row>
    <row r="83" spans="1:14">
      <c r="B83" s="95" t="s">
        <v>1057</v>
      </c>
      <c r="C83" s="96"/>
      <c r="D83" s="96"/>
      <c r="E83" s="96"/>
      <c r="F83" s="96"/>
      <c r="G83" s="96"/>
      <c r="H83" s="96"/>
      <c r="I83" s="93"/>
      <c r="J83" s="94"/>
      <c r="K83" s="313">
        <v>0.05</v>
      </c>
      <c r="L83" s="854">
        <f>N77*K83</f>
        <v>9981.7462399901888</v>
      </c>
      <c r="M83" s="855"/>
      <c r="N83" s="57"/>
    </row>
    <row r="84" spans="1:14" ht="15" thickBot="1">
      <c r="B84" s="97" t="s">
        <v>1058</v>
      </c>
      <c r="C84" s="98"/>
      <c r="D84" s="98"/>
      <c r="E84" s="98"/>
      <c r="F84" s="98"/>
      <c r="G84" s="98"/>
      <c r="H84" s="98"/>
      <c r="I84" s="99"/>
      <c r="J84" s="100"/>
      <c r="K84" s="314">
        <v>0.05</v>
      </c>
      <c r="L84" s="856">
        <f>N77*K84</f>
        <v>9981.7462399901888</v>
      </c>
      <c r="M84" s="857"/>
      <c r="N84" s="57"/>
    </row>
    <row r="85" spans="1:14" ht="15" thickBot="1">
      <c r="B85" s="819" t="s">
        <v>1037</v>
      </c>
      <c r="C85" s="820"/>
      <c r="D85" s="820"/>
      <c r="E85" s="820"/>
      <c r="F85" s="820"/>
      <c r="G85" s="820"/>
      <c r="H85" s="820"/>
      <c r="I85" s="820"/>
      <c r="J85" s="820"/>
      <c r="K85" s="820"/>
      <c r="L85" s="820"/>
      <c r="M85" s="821"/>
      <c r="N85" s="58">
        <f>L82+L83+L84</f>
        <v>59890.477439941125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259525.4022397449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6" t="s">
        <v>1028</v>
      </c>
      <c r="D30" s="987"/>
      <c r="E30" s="987"/>
      <c r="F30" s="987"/>
      <c r="G30" s="987"/>
      <c r="H30" s="987"/>
      <c r="I30" s="987"/>
      <c r="J30" s="463"/>
      <c r="K30" s="316"/>
      <c r="L30" s="795" t="s">
        <v>1029</v>
      </c>
      <c r="M30" s="796"/>
      <c r="N30" s="77" t="s">
        <v>1030</v>
      </c>
    </row>
    <row r="31" spans="1:14" ht="27" customHeight="1" thickBot="1">
      <c r="A31" t="s">
        <v>1929</v>
      </c>
      <c r="B31" s="86" t="s">
        <v>1217</v>
      </c>
      <c r="C31" s="988" t="s">
        <v>2244</v>
      </c>
      <c r="D31" s="989"/>
      <c r="E31" s="989"/>
      <c r="F31" s="989"/>
      <c r="G31" s="989"/>
      <c r="H31" s="989"/>
      <c r="I31" s="989"/>
      <c r="J31" s="989"/>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357928.81</v>
      </c>
      <c r="N50" s="281">
        <f>K50*M50</f>
        <v>42951.457199999997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6512.83</v>
      </c>
      <c r="N51" s="281">
        <f>K51*M51</f>
        <v>13025.66</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128979.84</v>
      </c>
      <c r="N52" s="281">
        <f>K52*M52</f>
        <v>64489.919999999998</v>
      </c>
    </row>
    <row r="53" spans="1:14" ht="15" thickBot="1">
      <c r="B53" s="819" t="s">
        <v>1037</v>
      </c>
      <c r="C53" s="820"/>
      <c r="D53" s="820"/>
      <c r="E53" s="820"/>
      <c r="F53" s="820"/>
      <c r="G53" s="820"/>
      <c r="H53" s="820"/>
      <c r="I53" s="820"/>
      <c r="J53" s="820"/>
      <c r="K53" s="820"/>
      <c r="L53" s="820"/>
      <c r="M53" s="821"/>
      <c r="N53" s="403">
        <f>SUM(N48:N52)</f>
        <v>173962.30470000001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1229.21</v>
      </c>
      <c r="M58" s="907"/>
      <c r="N58" s="296">
        <f>K58*L58</f>
        <v>1352.1310000000001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1352.1310000000001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38300.403904574996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215529.85979980376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43105.971959960756</v>
      </c>
      <c r="M82" s="855"/>
      <c r="N82" s="57"/>
    </row>
    <row r="83" spans="1:14">
      <c r="B83" s="95" t="s">
        <v>1057</v>
      </c>
      <c r="C83" s="96"/>
      <c r="D83" s="96"/>
      <c r="E83" s="96"/>
      <c r="F83" s="96"/>
      <c r="G83" s="96"/>
      <c r="H83" s="96"/>
      <c r="I83" s="93"/>
      <c r="J83" s="94"/>
      <c r="K83" s="313">
        <v>0.05</v>
      </c>
      <c r="L83" s="854">
        <f>N77*K83</f>
        <v>10776.492989990189</v>
      </c>
      <c r="M83" s="855"/>
      <c r="N83" s="57"/>
    </row>
    <row r="84" spans="1:14" ht="15" thickBot="1">
      <c r="B84" s="97" t="s">
        <v>1058</v>
      </c>
      <c r="C84" s="98"/>
      <c r="D84" s="98"/>
      <c r="E84" s="98"/>
      <c r="F84" s="98"/>
      <c r="G84" s="98"/>
      <c r="H84" s="98"/>
      <c r="I84" s="99"/>
      <c r="J84" s="100"/>
      <c r="K84" s="314">
        <v>0.05</v>
      </c>
      <c r="L84" s="856">
        <f>N77*K84</f>
        <v>10776.492989990189</v>
      </c>
      <c r="M84" s="857"/>
      <c r="N84" s="57"/>
    </row>
    <row r="85" spans="1:14" ht="15" thickBot="1">
      <c r="B85" s="819" t="s">
        <v>1037</v>
      </c>
      <c r="C85" s="820"/>
      <c r="D85" s="820"/>
      <c r="E85" s="820"/>
      <c r="F85" s="820"/>
      <c r="G85" s="820"/>
      <c r="H85" s="820"/>
      <c r="I85" s="820"/>
      <c r="J85" s="820"/>
      <c r="K85" s="820"/>
      <c r="L85" s="820"/>
      <c r="M85" s="821"/>
      <c r="N85" s="58">
        <f>L82+L83+L84</f>
        <v>64658.957939941138</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280188.8177397449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6" t="s">
        <v>1028</v>
      </c>
      <c r="D30" s="987"/>
      <c r="E30" s="987"/>
      <c r="F30" s="987"/>
      <c r="G30" s="987"/>
      <c r="H30" s="987"/>
      <c r="I30" s="987"/>
      <c r="J30" s="463"/>
      <c r="K30" s="316"/>
      <c r="L30" s="795" t="s">
        <v>1029</v>
      </c>
      <c r="M30" s="796"/>
      <c r="N30" s="77" t="s">
        <v>1030</v>
      </c>
    </row>
    <row r="31" spans="1:14" ht="27" customHeight="1" thickBot="1">
      <c r="A31" t="s">
        <v>1929</v>
      </c>
      <c r="B31" s="86" t="s">
        <v>1764</v>
      </c>
      <c r="C31" s="988" t="s">
        <v>2245</v>
      </c>
      <c r="D31" s="989"/>
      <c r="E31" s="989"/>
      <c r="F31" s="989"/>
      <c r="G31" s="989"/>
      <c r="H31" s="989"/>
      <c r="I31" s="989"/>
      <c r="J31" s="989"/>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357928.81</v>
      </c>
      <c r="N50" s="281">
        <f>K50*M50</f>
        <v>42951.457199999997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6512.83</v>
      </c>
      <c r="N51" s="281">
        <f>K51*M51</f>
        <v>13025.66</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139353.33000000002</v>
      </c>
      <c r="N52" s="281">
        <f>K52*M52</f>
        <v>69676.665000000008</v>
      </c>
    </row>
    <row r="53" spans="1:14" ht="15" thickBot="1">
      <c r="B53" s="819" t="s">
        <v>1037</v>
      </c>
      <c r="C53" s="820"/>
      <c r="D53" s="820"/>
      <c r="E53" s="820"/>
      <c r="F53" s="820"/>
      <c r="G53" s="820"/>
      <c r="H53" s="820"/>
      <c r="I53" s="820"/>
      <c r="J53" s="820"/>
      <c r="K53" s="820"/>
      <c r="L53" s="820"/>
      <c r="M53" s="821"/>
      <c r="N53" s="403">
        <f>SUM(N48:N52)</f>
        <v>179149.04970000003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1229.21</v>
      </c>
      <c r="M58" s="907"/>
      <c r="N58" s="296">
        <f>K58*L58</f>
        <v>1352.1310000000001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1352.1310000000001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38300.403904574996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220716.60479980375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44143.320959960751</v>
      </c>
      <c r="M82" s="855"/>
      <c r="N82" s="57"/>
    </row>
    <row r="83" spans="1:14">
      <c r="B83" s="95" t="s">
        <v>1057</v>
      </c>
      <c r="C83" s="96"/>
      <c r="D83" s="96"/>
      <c r="E83" s="96"/>
      <c r="F83" s="96"/>
      <c r="G83" s="96"/>
      <c r="H83" s="96"/>
      <c r="I83" s="93"/>
      <c r="J83" s="94"/>
      <c r="K83" s="313">
        <v>0.05</v>
      </c>
      <c r="L83" s="854">
        <f>N77*K83</f>
        <v>11035.830239990188</v>
      </c>
      <c r="M83" s="855"/>
      <c r="N83" s="57"/>
    </row>
    <row r="84" spans="1:14" ht="15" thickBot="1">
      <c r="B84" s="97" t="s">
        <v>1058</v>
      </c>
      <c r="C84" s="98"/>
      <c r="D84" s="98"/>
      <c r="E84" s="98"/>
      <c r="F84" s="98"/>
      <c r="G84" s="98"/>
      <c r="H84" s="98"/>
      <c r="I84" s="99"/>
      <c r="J84" s="100"/>
      <c r="K84" s="314">
        <v>0.05</v>
      </c>
      <c r="L84" s="856">
        <f>N77*K84</f>
        <v>11035.830239990188</v>
      </c>
      <c r="M84" s="857"/>
      <c r="N84" s="57"/>
    </row>
    <row r="85" spans="1:14" ht="15" thickBot="1">
      <c r="B85" s="819" t="s">
        <v>1037</v>
      </c>
      <c r="C85" s="820"/>
      <c r="D85" s="820"/>
      <c r="E85" s="820"/>
      <c r="F85" s="820"/>
      <c r="G85" s="820"/>
      <c r="H85" s="820"/>
      <c r="I85" s="820"/>
      <c r="J85" s="820"/>
      <c r="K85" s="820"/>
      <c r="L85" s="820"/>
      <c r="M85" s="821"/>
      <c r="N85" s="58">
        <f>L82+L83+L84</f>
        <v>66214.981439941126</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286931.58623974491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6" t="s">
        <v>1028</v>
      </c>
      <c r="D30" s="987"/>
      <c r="E30" s="987"/>
      <c r="F30" s="987"/>
      <c r="G30" s="987"/>
      <c r="H30" s="987"/>
      <c r="I30" s="987"/>
      <c r="J30" s="463"/>
      <c r="K30" s="316"/>
      <c r="L30" s="795" t="s">
        <v>1029</v>
      </c>
      <c r="M30" s="796"/>
      <c r="N30" s="77" t="s">
        <v>1030</v>
      </c>
    </row>
    <row r="31" spans="1:14" ht="28.5" customHeight="1" thickBot="1">
      <c r="A31" t="s">
        <v>1929</v>
      </c>
      <c r="B31" s="86" t="s">
        <v>1765</v>
      </c>
      <c r="C31" s="988" t="s">
        <v>2246</v>
      </c>
      <c r="D31" s="989"/>
      <c r="E31" s="989"/>
      <c r="F31" s="989"/>
      <c r="G31" s="989"/>
      <c r="H31" s="989"/>
      <c r="I31" s="989"/>
      <c r="J31" s="989"/>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357928.81</v>
      </c>
      <c r="N50" s="281">
        <f>K50*M50</f>
        <v>42951.457199999997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6512.83</v>
      </c>
      <c r="N51" s="281">
        <f>K51*M51</f>
        <v>13025.66</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139340.66</v>
      </c>
      <c r="N52" s="281">
        <f>K52*M52</f>
        <v>69670.33</v>
      </c>
    </row>
    <row r="53" spans="1:14" ht="15" thickBot="1">
      <c r="B53" s="819" t="s">
        <v>1037</v>
      </c>
      <c r="C53" s="820"/>
      <c r="D53" s="820"/>
      <c r="E53" s="820"/>
      <c r="F53" s="820"/>
      <c r="G53" s="820"/>
      <c r="H53" s="820"/>
      <c r="I53" s="820"/>
      <c r="J53" s="820"/>
      <c r="K53" s="820"/>
      <c r="L53" s="820"/>
      <c r="M53" s="821"/>
      <c r="N53" s="403">
        <f>SUM(N48:N52)</f>
        <v>179142.71470000001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1229.21</v>
      </c>
      <c r="M58" s="907"/>
      <c r="N58" s="296">
        <f>K58*L58</f>
        <v>1352.1310000000001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1352.1310000000001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38300.403904574996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220710.26979980373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44142.053959960751</v>
      </c>
      <c r="M82" s="855"/>
      <c r="N82" s="57"/>
    </row>
    <row r="83" spans="1:14">
      <c r="B83" s="95" t="s">
        <v>1057</v>
      </c>
      <c r="C83" s="96"/>
      <c r="D83" s="96"/>
      <c r="E83" s="96"/>
      <c r="F83" s="96"/>
      <c r="G83" s="96"/>
      <c r="H83" s="96"/>
      <c r="I83" s="93"/>
      <c r="J83" s="94"/>
      <c r="K83" s="313">
        <v>0.05</v>
      </c>
      <c r="L83" s="854">
        <f>N77*K83</f>
        <v>11035.513489990188</v>
      </c>
      <c r="M83" s="855"/>
      <c r="N83" s="57"/>
    </row>
    <row r="84" spans="1:14" ht="15" thickBot="1">
      <c r="B84" s="97" t="s">
        <v>1058</v>
      </c>
      <c r="C84" s="98"/>
      <c r="D84" s="98"/>
      <c r="E84" s="98"/>
      <c r="F84" s="98"/>
      <c r="G84" s="98"/>
      <c r="H84" s="98"/>
      <c r="I84" s="99"/>
      <c r="J84" s="100"/>
      <c r="K84" s="314">
        <v>0.05</v>
      </c>
      <c r="L84" s="856">
        <f>N77*K84</f>
        <v>11035.513489990188</v>
      </c>
      <c r="M84" s="857"/>
      <c r="N84" s="57"/>
    </row>
    <row r="85" spans="1:14" ht="15" thickBot="1">
      <c r="B85" s="819" t="s">
        <v>1037</v>
      </c>
      <c r="C85" s="820"/>
      <c r="D85" s="820"/>
      <c r="E85" s="820"/>
      <c r="F85" s="820"/>
      <c r="G85" s="820"/>
      <c r="H85" s="820"/>
      <c r="I85" s="820"/>
      <c r="J85" s="820"/>
      <c r="K85" s="820"/>
      <c r="L85" s="820"/>
      <c r="M85" s="821"/>
      <c r="N85" s="58">
        <f>L82+L83+L84</f>
        <v>66213.080939941123</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286923.35073974484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10975.48</v>
      </c>
      <c r="L36" s="279"/>
      <c r="M36" s="345">
        <v>1</v>
      </c>
      <c r="N36" s="281">
        <f>K36*M36</f>
        <v>10975.48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3191.7003253812504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14167.18032538125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59568.03</v>
      </c>
      <c r="N48" s="281">
        <f t="shared" ref="N48:N53" si="0">K48*M48</f>
        <v>30022.287120000001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6512.83</v>
      </c>
      <c r="N49" s="281">
        <f t="shared" si="0"/>
        <v>13025.66</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50</v>
      </c>
      <c r="N50" s="281">
        <f t="shared" si="0"/>
        <v>5550</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41811.33</v>
      </c>
      <c r="N51" s="281">
        <f t="shared" si="0"/>
        <v>16724.532000000003</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51763.950000000004</v>
      </c>
      <c r="N52" s="282">
        <f t="shared" si="0"/>
        <v>19566.773100000002</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440</v>
      </c>
      <c r="N53" s="282">
        <f t="shared" si="0"/>
        <v>68640</v>
      </c>
    </row>
    <row r="54" spans="1:14">
      <c r="B54" s="329"/>
      <c r="C54" s="326"/>
      <c r="D54" s="326"/>
      <c r="E54" s="326"/>
      <c r="F54" s="326"/>
      <c r="G54" s="326"/>
      <c r="H54" s="326"/>
      <c r="I54" s="326"/>
      <c r="J54" s="320"/>
      <c r="K54" s="50"/>
      <c r="L54" s="327"/>
      <c r="M54" s="435"/>
      <c r="N54" s="282"/>
    </row>
    <row r="55" spans="1:14" ht="15" thickBot="1">
      <c r="B55" s="908" t="s">
        <v>1037</v>
      </c>
      <c r="C55" s="862"/>
      <c r="D55" s="862"/>
      <c r="E55" s="862"/>
      <c r="F55" s="862"/>
      <c r="G55" s="862"/>
      <c r="H55" s="862"/>
      <c r="I55" s="862"/>
      <c r="J55" s="862"/>
      <c r="K55" s="862"/>
      <c r="L55" s="862"/>
      <c r="M55" s="863"/>
      <c r="N55" s="110">
        <f>SUM(N48:N54)</f>
        <v>153529.25222000002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6">
        <f>VLOOKUP(A60,TRANSPORTE!A1:D117,4,FALSE)</f>
        <v>1229.21</v>
      </c>
      <c r="M60" s="907"/>
      <c r="N60" s="296">
        <f>K60*L60</f>
        <v>491.68400000000003</v>
      </c>
    </row>
    <row r="61" spans="1:14">
      <c r="A61" t="s">
        <v>1313</v>
      </c>
      <c r="B61" s="52" t="str">
        <f>VLOOKUP(A61,TRANSPORTE!A1:D117,3,FALSE)</f>
        <v>Transporte de arena</v>
      </c>
      <c r="C61" s="53"/>
      <c r="D61" s="53"/>
      <c r="E61" s="53"/>
      <c r="F61" s="53"/>
      <c r="G61" s="53"/>
      <c r="H61" s="320" t="s">
        <v>339</v>
      </c>
      <c r="I61" s="288">
        <v>0.378</v>
      </c>
      <c r="J61" s="295">
        <v>1</v>
      </c>
      <c r="K61" s="288">
        <f>I61*J61</f>
        <v>0.378</v>
      </c>
      <c r="L61" s="906">
        <f>VLOOKUP(A61,TRANSPORTE!A1:D117,4,FALSE)</f>
        <v>1229.21</v>
      </c>
      <c r="M61" s="907"/>
      <c r="N61" s="296">
        <f t="shared" ref="N61:N62" si="1">K61*L61</f>
        <v>464.64138000000003</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6">
        <f>VLOOKUP(A62,TRANSPORTE!A1:D117,4,FALSE)</f>
        <v>1232.03</v>
      </c>
      <c r="M62" s="907"/>
      <c r="N62" s="296">
        <f t="shared" si="1"/>
        <v>620.94312000000002</v>
      </c>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1577.2685000000001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63834.006507625003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233107.7075530063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46621.541510601266</v>
      </c>
      <c r="M84" s="855"/>
      <c r="N84" s="57"/>
    </row>
    <row r="85" spans="1:14">
      <c r="B85" s="95" t="s">
        <v>1057</v>
      </c>
      <c r="C85" s="96"/>
      <c r="D85" s="96"/>
      <c r="E85" s="96"/>
      <c r="F85" s="96"/>
      <c r="G85" s="96"/>
      <c r="H85" s="96"/>
      <c r="I85" s="93"/>
      <c r="J85" s="94"/>
      <c r="K85" s="313">
        <v>0.05</v>
      </c>
      <c r="L85" s="854">
        <f>N79*K85</f>
        <v>11655.385377650317</v>
      </c>
      <c r="M85" s="855"/>
      <c r="N85" s="57"/>
    </row>
    <row r="86" spans="1:14" ht="15" thickBot="1">
      <c r="B86" s="97" t="s">
        <v>1058</v>
      </c>
      <c r="C86" s="98"/>
      <c r="D86" s="98"/>
      <c r="E86" s="98"/>
      <c r="F86" s="98"/>
      <c r="G86" s="98"/>
      <c r="H86" s="98"/>
      <c r="I86" s="99"/>
      <c r="J86" s="100"/>
      <c r="K86" s="314">
        <v>0.05</v>
      </c>
      <c r="L86" s="856">
        <f>N79*K86</f>
        <v>11655.385377650317</v>
      </c>
      <c r="M86" s="857"/>
      <c r="N86" s="57"/>
    </row>
    <row r="87" spans="1:14" ht="15" thickBot="1">
      <c r="B87" s="819" t="s">
        <v>1037</v>
      </c>
      <c r="C87" s="820"/>
      <c r="D87" s="820"/>
      <c r="E87" s="820"/>
      <c r="F87" s="820"/>
      <c r="G87" s="820"/>
      <c r="H87" s="820"/>
      <c r="I87" s="820"/>
      <c r="J87" s="820"/>
      <c r="K87" s="820"/>
      <c r="L87" s="820"/>
      <c r="M87" s="821"/>
      <c r="N87" s="58">
        <f>L84+L85+L86</f>
        <v>69932.312265901899</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303040.01981890819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1959.12</v>
      </c>
      <c r="N48" s="281">
        <f>K48*M48</f>
        <v>979.56</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390860.96</v>
      </c>
      <c r="N49" s="281">
        <f>K49*M49</f>
        <v>394769.56960000005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6512.83</v>
      </c>
      <c r="N50" s="281">
        <f>K50*M50</f>
        <v>1953.8489999999999</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8" t="s">
        <v>1037</v>
      </c>
      <c r="C55" s="862"/>
      <c r="D55" s="862"/>
      <c r="E55" s="862"/>
      <c r="F55" s="862"/>
      <c r="G55" s="862"/>
      <c r="H55" s="862"/>
      <c r="I55" s="862"/>
      <c r="J55" s="862"/>
      <c r="K55" s="862"/>
      <c r="L55" s="862"/>
      <c r="M55" s="863"/>
      <c r="N55" s="110">
        <f>SUM(N48:N54)</f>
        <v>397702.97860000003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6">
        <f>VLOOKUP(A60,TRANSPORTE!A1:D117,4,FALSE)</f>
        <v>1229.21</v>
      </c>
      <c r="M60" s="907"/>
      <c r="N60" s="296">
        <f>K60*L60</f>
        <v>1241.5021000000002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1241.5021000000002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25533.60260305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425754.76343320252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85150.952686640507</v>
      </c>
      <c r="M84" s="855"/>
      <c r="N84" s="57"/>
    </row>
    <row r="85" spans="1:14">
      <c r="B85" s="95" t="s">
        <v>1057</v>
      </c>
      <c r="C85" s="96"/>
      <c r="D85" s="96"/>
      <c r="E85" s="96"/>
      <c r="F85" s="96"/>
      <c r="G85" s="96"/>
      <c r="H85" s="96"/>
      <c r="I85" s="93"/>
      <c r="J85" s="94"/>
      <c r="K85" s="313">
        <v>0.05</v>
      </c>
      <c r="L85" s="854">
        <f>N79*K85</f>
        <v>21287.738171660127</v>
      </c>
      <c r="M85" s="855"/>
      <c r="N85" s="57"/>
    </row>
    <row r="86" spans="1:14" ht="15" thickBot="1">
      <c r="B86" s="97" t="s">
        <v>1058</v>
      </c>
      <c r="C86" s="98"/>
      <c r="D86" s="98"/>
      <c r="E86" s="98"/>
      <c r="F86" s="98"/>
      <c r="G86" s="98"/>
      <c r="H86" s="98"/>
      <c r="I86" s="99"/>
      <c r="J86" s="100"/>
      <c r="K86" s="314">
        <v>0.05</v>
      </c>
      <c r="L86" s="856">
        <f>N79*K86</f>
        <v>21287.738171660127</v>
      </c>
      <c r="M86" s="857"/>
      <c r="N86" s="57"/>
    </row>
    <row r="87" spans="1:14" ht="15" thickBot="1">
      <c r="B87" s="819" t="s">
        <v>1037</v>
      </c>
      <c r="C87" s="820"/>
      <c r="D87" s="820"/>
      <c r="E87" s="820"/>
      <c r="F87" s="820"/>
      <c r="G87" s="820"/>
      <c r="H87" s="820"/>
      <c r="I87" s="820"/>
      <c r="J87" s="820"/>
      <c r="K87" s="820"/>
      <c r="L87" s="820"/>
      <c r="M87" s="821"/>
      <c r="N87" s="58">
        <f>L84+L85+L86</f>
        <v>127726.42902996075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553481.19246316329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1219</v>
      </c>
      <c r="C31" s="961" t="s">
        <v>2249</v>
      </c>
      <c r="D31" s="962"/>
      <c r="E31" s="962"/>
      <c r="F31" s="962"/>
      <c r="G31" s="962"/>
      <c r="H31" s="962"/>
      <c r="I31" s="962"/>
      <c r="J31" s="990"/>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68.08960694146667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1959.12</v>
      </c>
      <c r="N48" s="281">
        <f>K48*M48</f>
        <v>97.956000000000003</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45981.340000000004</v>
      </c>
      <c r="N49" s="281">
        <f>K49*M49</f>
        <v>45981.340000000004</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46079.296000000002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1361.7921388293332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47509.177745770801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9501.8355491541606</v>
      </c>
      <c r="M84" s="855"/>
      <c r="N84" s="57"/>
    </row>
    <row r="85" spans="1:14">
      <c r="B85" s="95" t="s">
        <v>1057</v>
      </c>
      <c r="C85" s="96"/>
      <c r="D85" s="96"/>
      <c r="E85" s="96"/>
      <c r="F85" s="96"/>
      <c r="G85" s="96"/>
      <c r="H85" s="96"/>
      <c r="I85" s="93"/>
      <c r="J85" s="94"/>
      <c r="K85" s="313">
        <v>0.05</v>
      </c>
      <c r="L85" s="854">
        <f>N79*K85</f>
        <v>2375.4588872885402</v>
      </c>
      <c r="M85" s="855"/>
      <c r="N85" s="57"/>
    </row>
    <row r="86" spans="1:14" ht="15" thickBot="1">
      <c r="B86" s="97" t="s">
        <v>1058</v>
      </c>
      <c r="C86" s="98"/>
      <c r="D86" s="98"/>
      <c r="E86" s="98"/>
      <c r="F86" s="98"/>
      <c r="G86" s="98"/>
      <c r="H86" s="98"/>
      <c r="I86" s="99"/>
      <c r="J86" s="100"/>
      <c r="K86" s="314">
        <v>0.05</v>
      </c>
      <c r="L86" s="856">
        <f>N79*K86</f>
        <v>2375.4588872885402</v>
      </c>
      <c r="M86" s="857"/>
      <c r="N86" s="57"/>
    </row>
    <row r="87" spans="1:14" ht="15" thickBot="1">
      <c r="B87" s="819" t="s">
        <v>1037</v>
      </c>
      <c r="C87" s="820"/>
      <c r="D87" s="820"/>
      <c r="E87" s="820"/>
      <c r="F87" s="820"/>
      <c r="G87" s="820"/>
      <c r="H87" s="820"/>
      <c r="I87" s="820"/>
      <c r="J87" s="820"/>
      <c r="K87" s="820"/>
      <c r="L87" s="820"/>
      <c r="M87" s="821"/>
      <c r="N87" s="58">
        <f>L84+L85+L86</f>
        <v>14252.75332373124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61761.931069502039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1767</v>
      </c>
      <c r="C31" s="961" t="s">
        <v>2250</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345">
        <v>1.25</v>
      </c>
      <c r="N36" s="281">
        <f>K36/M36</f>
        <v>11164.824000000001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1787.3521822135001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12952.176182213501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21620.81</v>
      </c>
      <c r="N48" s="281">
        <f>K48*M48</f>
        <v>10810.405000000001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1959.12</v>
      </c>
      <c r="N49" s="281">
        <f>K49*M49</f>
        <v>979.56</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390860.96</v>
      </c>
      <c r="N50" s="281">
        <f>K50*M50</f>
        <v>394769.56960000005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6512.83</v>
      </c>
      <c r="N51" s="281">
        <f>K51*M51</f>
        <v>1953.8489999999999</v>
      </c>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408513.38360000006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6">
        <f>VLOOKUP(A58,TRANSPORTE!A1:D117,4,FALSE)</f>
        <v>1229.21</v>
      </c>
      <c r="M58" s="907"/>
      <c r="N58" s="296">
        <f>K58*L58</f>
        <v>1241.5021000000002</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6">
        <f>VLOOKUP(A59,TRANSPORTE!A1:D117,4,FALSE)</f>
        <v>1232.03</v>
      </c>
      <c r="M59" s="907"/>
      <c r="N59" s="296">
        <f>K59*L59</f>
        <v>616.01499999999999</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1857.5171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35747.043644270001</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459070.12052648352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91814.024105296703</v>
      </c>
      <c r="M82" s="855"/>
      <c r="N82" s="57"/>
    </row>
    <row r="83" spans="1:14">
      <c r="B83" s="95" t="s">
        <v>1057</v>
      </c>
      <c r="C83" s="96"/>
      <c r="D83" s="96"/>
      <c r="E83" s="96"/>
      <c r="F83" s="96"/>
      <c r="G83" s="96"/>
      <c r="H83" s="96"/>
      <c r="I83" s="93"/>
      <c r="J83" s="94"/>
      <c r="K83" s="313">
        <v>0.05</v>
      </c>
      <c r="L83" s="854">
        <f>N77*K83</f>
        <v>22953.506026324176</v>
      </c>
      <c r="M83" s="855"/>
      <c r="N83" s="57"/>
    </row>
    <row r="84" spans="1:14" ht="15" thickBot="1">
      <c r="B84" s="97" t="s">
        <v>1058</v>
      </c>
      <c r="C84" s="98"/>
      <c r="D84" s="98"/>
      <c r="E84" s="98"/>
      <c r="F84" s="98"/>
      <c r="G84" s="98"/>
      <c r="H84" s="98"/>
      <c r="I84" s="99"/>
      <c r="J84" s="100"/>
      <c r="K84" s="314">
        <v>0.05</v>
      </c>
      <c r="L84" s="856">
        <f>N77*K84</f>
        <v>22953.506026324176</v>
      </c>
      <c r="M84" s="857"/>
      <c r="N84" s="57"/>
    </row>
    <row r="85" spans="1:14" ht="15" thickBot="1">
      <c r="B85" s="819" t="s">
        <v>1037</v>
      </c>
      <c r="C85" s="820"/>
      <c r="D85" s="820"/>
      <c r="E85" s="820"/>
      <c r="F85" s="820"/>
      <c r="G85" s="820"/>
      <c r="H85" s="820"/>
      <c r="I85" s="820"/>
      <c r="J85" s="820"/>
      <c r="K85" s="820"/>
      <c r="L85" s="820"/>
      <c r="M85" s="821"/>
      <c r="N85" s="58">
        <f>L82+L83+L84</f>
        <v>137721.03615794505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596791.15668442857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1.5" customHeight="1" thickBot="1">
      <c r="A31" t="s">
        <v>1929</v>
      </c>
      <c r="B31" s="86" t="s">
        <v>1768</v>
      </c>
      <c r="C31" s="961" t="s">
        <v>2251</v>
      </c>
      <c r="D31" s="962"/>
      <c r="E31" s="962"/>
      <c r="F31" s="962"/>
      <c r="G31" s="962"/>
      <c r="H31" s="962"/>
      <c r="I31" s="962"/>
      <c r="J31" s="990"/>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345">
        <v>18.75</v>
      </c>
      <c r="N36" s="281">
        <f>K36/M36</f>
        <v>744.32159999999999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102.1344104122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846.45601041219993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21620.81</v>
      </c>
      <c r="N48" s="281">
        <f>K48*M48</f>
        <v>1081.0405000000001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1959.12</v>
      </c>
      <c r="N49" s="281">
        <f>K49*M49</f>
        <v>97.956000000000003</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45981.340000000004</v>
      </c>
      <c r="N50" s="281">
        <f>K50*M50</f>
        <v>45981.340000000004</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47160.336500000005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6">
        <f>VLOOKUP(A58,TRANSPORTE!A1:D117,4,FALSE)</f>
        <v>1232.03</v>
      </c>
      <c r="M58" s="907"/>
      <c r="N58" s="296">
        <f>K58*L58</f>
        <v>61.601500000000001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61.601500000000001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2042.6882082439997</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50111.0822186562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10022.21644373124</v>
      </c>
      <c r="M82" s="855"/>
      <c r="N82" s="57"/>
    </row>
    <row r="83" spans="1:14">
      <c r="B83" s="95" t="s">
        <v>1057</v>
      </c>
      <c r="C83" s="96"/>
      <c r="D83" s="96"/>
      <c r="E83" s="96"/>
      <c r="F83" s="96"/>
      <c r="G83" s="96"/>
      <c r="H83" s="96"/>
      <c r="I83" s="93"/>
      <c r="J83" s="94"/>
      <c r="K83" s="313">
        <v>0.05</v>
      </c>
      <c r="L83" s="854">
        <f>N77*K83</f>
        <v>2505.5541109328101</v>
      </c>
      <c r="M83" s="855"/>
      <c r="N83" s="57"/>
    </row>
    <row r="84" spans="1:14" ht="15" thickBot="1">
      <c r="B84" s="97" t="s">
        <v>1058</v>
      </c>
      <c r="C84" s="98"/>
      <c r="D84" s="98"/>
      <c r="E84" s="98"/>
      <c r="F84" s="98"/>
      <c r="G84" s="98"/>
      <c r="H84" s="98"/>
      <c r="I84" s="99"/>
      <c r="J84" s="100"/>
      <c r="K84" s="314">
        <v>0.05</v>
      </c>
      <c r="L84" s="856">
        <f>N77*K84</f>
        <v>2505.5541109328101</v>
      </c>
      <c r="M84" s="857"/>
      <c r="N84" s="57"/>
    </row>
    <row r="85" spans="1:14" ht="15" thickBot="1">
      <c r="B85" s="819" t="s">
        <v>1037</v>
      </c>
      <c r="C85" s="820"/>
      <c r="D85" s="820"/>
      <c r="E85" s="820"/>
      <c r="F85" s="820"/>
      <c r="G85" s="820"/>
      <c r="H85" s="820"/>
      <c r="I85" s="820"/>
      <c r="J85" s="820"/>
      <c r="K85" s="820"/>
      <c r="L85" s="820"/>
      <c r="M85" s="821"/>
      <c r="N85" s="58">
        <f>L82+L83+L84</f>
        <v>15033.32466559686</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65144.406884253061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127.66801301525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390860.96</v>
      </c>
      <c r="N48" s="281">
        <f>K48*M48</f>
        <v>27360.267200000006</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6512.83</v>
      </c>
      <c r="N49" s="281">
        <f>K49*M49</f>
        <v>1953.8489999999999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29314.116200000004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6">
        <f>VLOOKUP(A58,TRANSPORTE!A1:D117,4,FALSE)</f>
        <v>1229.21</v>
      </c>
      <c r="M58" s="907"/>
      <c r="N58" s="296">
        <f>K58*L58</f>
        <v>86.044700000000006</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86.044700000000006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2553.3602603049999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32081.18917332025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6416.2378346640508</v>
      </c>
      <c r="M82" s="855"/>
      <c r="N82" s="57"/>
    </row>
    <row r="83" spans="1:14">
      <c r="B83" s="95" t="s">
        <v>1057</v>
      </c>
      <c r="C83" s="96"/>
      <c r="D83" s="96"/>
      <c r="E83" s="96"/>
      <c r="F83" s="96"/>
      <c r="G83" s="96"/>
      <c r="H83" s="96"/>
      <c r="I83" s="93"/>
      <c r="J83" s="94"/>
      <c r="K83" s="313">
        <v>0.05</v>
      </c>
      <c r="L83" s="854">
        <f>N77*K83</f>
        <v>1604.0594586660127</v>
      </c>
      <c r="M83" s="855"/>
      <c r="N83" s="57"/>
    </row>
    <row r="84" spans="1:14" ht="15" thickBot="1">
      <c r="B84" s="97" t="s">
        <v>1058</v>
      </c>
      <c r="C84" s="98"/>
      <c r="D84" s="98"/>
      <c r="E84" s="98"/>
      <c r="F84" s="98"/>
      <c r="G84" s="98"/>
      <c r="H84" s="98"/>
      <c r="I84" s="99"/>
      <c r="J84" s="100"/>
      <c r="K84" s="314">
        <v>0.05</v>
      </c>
      <c r="L84" s="856">
        <f>N77*K84</f>
        <v>1604.0594586660127</v>
      </c>
      <c r="M84" s="857"/>
      <c r="N84" s="57"/>
    </row>
    <row r="85" spans="1:14" ht="15" thickBot="1">
      <c r="B85" s="819" t="s">
        <v>1037</v>
      </c>
      <c r="C85" s="820"/>
      <c r="D85" s="820"/>
      <c r="E85" s="820"/>
      <c r="F85" s="820"/>
      <c r="G85" s="820"/>
      <c r="H85" s="820"/>
      <c r="I85" s="820"/>
      <c r="J85" s="820"/>
      <c r="K85" s="820"/>
      <c r="L85" s="820"/>
      <c r="M85" s="821"/>
      <c r="N85" s="58">
        <f>L82+L83+L84</f>
        <v>9624.3567519960761</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41705.545925316328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68.08960694146667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28707.78</v>
      </c>
      <c r="N48" s="281">
        <f>K48*M48</f>
        <v>35884.724999999999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35884.724999999999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1361.7921388293332</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37314.606745770798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7462.9213491541595</v>
      </c>
      <c r="M82" s="855"/>
      <c r="N82" s="57"/>
    </row>
    <row r="83" spans="1:14">
      <c r="B83" s="95" t="s">
        <v>1057</v>
      </c>
      <c r="C83" s="96"/>
      <c r="D83" s="96"/>
      <c r="E83" s="96"/>
      <c r="F83" s="96"/>
      <c r="G83" s="96"/>
      <c r="H83" s="96"/>
      <c r="I83" s="93"/>
      <c r="J83" s="94"/>
      <c r="K83" s="313">
        <v>0.05</v>
      </c>
      <c r="L83" s="854">
        <f>N77*K83</f>
        <v>1865.7303372885399</v>
      </c>
      <c r="M83" s="855"/>
      <c r="N83" s="57"/>
    </row>
    <row r="84" spans="1:14" ht="15" thickBot="1">
      <c r="B84" s="97" t="s">
        <v>1058</v>
      </c>
      <c r="C84" s="98"/>
      <c r="D84" s="98"/>
      <c r="E84" s="98"/>
      <c r="F84" s="98"/>
      <c r="G84" s="98"/>
      <c r="H84" s="98"/>
      <c r="I84" s="99"/>
      <c r="J84" s="100"/>
      <c r="K84" s="314">
        <v>0.05</v>
      </c>
      <c r="L84" s="856">
        <f>N77*K84</f>
        <v>1865.7303372885399</v>
      </c>
      <c r="M84" s="857"/>
      <c r="N84" s="57"/>
    </row>
    <row r="85" spans="1:14" ht="15" thickBot="1">
      <c r="B85" s="819" t="s">
        <v>1037</v>
      </c>
      <c r="C85" s="820"/>
      <c r="D85" s="820"/>
      <c r="E85" s="820"/>
      <c r="F85" s="820"/>
      <c r="G85" s="820"/>
      <c r="H85" s="820"/>
      <c r="I85" s="820"/>
      <c r="J85" s="820"/>
      <c r="K85" s="820"/>
      <c r="L85" s="820"/>
      <c r="M85" s="821"/>
      <c r="N85" s="58">
        <f>L82+L83+L84</f>
        <v>11194.382023731239</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48508.988769502037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153.2016156183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417719.74</v>
      </c>
      <c r="N48" s="281">
        <f>K48*M48</f>
        <v>835.43948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390860.96</v>
      </c>
      <c r="N49" s="281">
        <f>K49*M49</f>
        <v>27360.267200000006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6512.83</v>
      </c>
      <c r="N50" s="281">
        <f>K50*M50</f>
        <v>1953.8489999999999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30149.555680000005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6">
        <f>VLOOKUP(A58,TRANSPORTE!A1:D117,4,FALSE)</f>
        <v>1229.21</v>
      </c>
      <c r="M58" s="907"/>
      <c r="N58" s="296">
        <f>K58*L58</f>
        <v>88.50312000000001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88.50312000000001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3064.032312366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33455.292727984306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6691.0585455968612</v>
      </c>
      <c r="M82" s="855"/>
      <c r="N82" s="57"/>
    </row>
    <row r="83" spans="1:14">
      <c r="B83" s="95" t="s">
        <v>1057</v>
      </c>
      <c r="C83" s="96"/>
      <c r="D83" s="96"/>
      <c r="E83" s="96"/>
      <c r="F83" s="96"/>
      <c r="G83" s="96"/>
      <c r="H83" s="96"/>
      <c r="I83" s="93"/>
      <c r="J83" s="94"/>
      <c r="K83" s="313">
        <v>0.05</v>
      </c>
      <c r="L83" s="854">
        <f>N77*K83</f>
        <v>1672.7646363992153</v>
      </c>
      <c r="M83" s="855"/>
      <c r="N83" s="57"/>
    </row>
    <row r="84" spans="1:14" ht="15" thickBot="1">
      <c r="B84" s="97" t="s">
        <v>1058</v>
      </c>
      <c r="C84" s="98"/>
      <c r="D84" s="98"/>
      <c r="E84" s="98"/>
      <c r="F84" s="98"/>
      <c r="G84" s="98"/>
      <c r="H84" s="98"/>
      <c r="I84" s="99"/>
      <c r="J84" s="100"/>
      <c r="K84" s="314">
        <v>0.05</v>
      </c>
      <c r="L84" s="856">
        <f>N77*K84</f>
        <v>1672.7646363992153</v>
      </c>
      <c r="M84" s="857"/>
      <c r="N84" s="57"/>
    </row>
    <row r="85" spans="1:14" ht="15" thickBot="1">
      <c r="B85" s="819" t="s">
        <v>1037</v>
      </c>
      <c r="C85" s="820"/>
      <c r="D85" s="820"/>
      <c r="E85" s="820"/>
      <c r="F85" s="820"/>
      <c r="G85" s="820"/>
      <c r="H85" s="820"/>
      <c r="I85" s="820"/>
      <c r="J85" s="820"/>
      <c r="K85" s="820"/>
      <c r="L85" s="820"/>
      <c r="M85" s="821"/>
      <c r="N85" s="58">
        <f>L82+L83+L84</f>
        <v>10036.587818395292</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43491.880546379602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85.112008676833341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417719.74</v>
      </c>
      <c r="N48" s="281">
        <f>K48*M48</f>
        <v>835.43948</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28707.78</v>
      </c>
      <c r="N49" s="281">
        <f>K49*M49</f>
        <v>35884.724999999999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36720.164479999999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6">
        <f>VLOOKUP(A58,TRANSPORTE!A1:D117,4,FALSE)</f>
        <v>1229.21</v>
      </c>
      <c r="M58" s="907"/>
      <c r="N58" s="296">
        <f>K58*L58</f>
        <v>2.4584200000000003</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2.4584200000000003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86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1702.2401735366666</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38509.975082213503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7701.9950164427009</v>
      </c>
      <c r="M82" s="855"/>
      <c r="N82" s="57"/>
    </row>
    <row r="83" spans="1:14">
      <c r="B83" s="95" t="s">
        <v>1057</v>
      </c>
      <c r="C83" s="96"/>
      <c r="D83" s="96"/>
      <c r="E83" s="96"/>
      <c r="F83" s="96"/>
      <c r="G83" s="96"/>
      <c r="H83" s="96"/>
      <c r="I83" s="93"/>
      <c r="J83" s="94"/>
      <c r="K83" s="313">
        <v>0.05</v>
      </c>
      <c r="L83" s="854">
        <f>N77*K83</f>
        <v>1925.4987541106752</v>
      </c>
      <c r="M83" s="855"/>
      <c r="N83" s="57"/>
    </row>
    <row r="84" spans="1:14" ht="15" thickBot="1">
      <c r="B84" s="97" t="s">
        <v>1058</v>
      </c>
      <c r="C84" s="98"/>
      <c r="D84" s="98"/>
      <c r="E84" s="98"/>
      <c r="F84" s="98"/>
      <c r="G84" s="98"/>
      <c r="H84" s="98"/>
      <c r="I84" s="99"/>
      <c r="J84" s="100"/>
      <c r="K84" s="314">
        <v>0.05</v>
      </c>
      <c r="L84" s="856">
        <f>N77*K84</f>
        <v>1925.4987541106752</v>
      </c>
      <c r="M84" s="857"/>
      <c r="N84" s="57"/>
    </row>
    <row r="85" spans="1:14" ht="15" thickBot="1">
      <c r="B85" s="819" t="s">
        <v>1037</v>
      </c>
      <c r="C85" s="820"/>
      <c r="D85" s="820"/>
      <c r="E85" s="820"/>
      <c r="F85" s="820"/>
      <c r="G85" s="820"/>
      <c r="H85" s="820"/>
      <c r="I85" s="820"/>
      <c r="J85" s="820"/>
      <c r="K85" s="820"/>
      <c r="L85" s="820"/>
      <c r="M85" s="821"/>
      <c r="N85" s="58">
        <f>L82+L83+L84</f>
        <v>11552.992524664051</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50062.967606877552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21.278002169208335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5796.1900000000005</v>
      </c>
      <c r="N48" s="281">
        <f>K48*M48</f>
        <v>6375.8090000000011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6375.8090000000011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425.56004338416665</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6822.6470455533763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1364.5294091106753</v>
      </c>
      <c r="M82" s="855"/>
      <c r="N82" s="57"/>
    </row>
    <row r="83" spans="1:14">
      <c r="B83" s="95" t="s">
        <v>1057</v>
      </c>
      <c r="C83" s="96"/>
      <c r="D83" s="96"/>
      <c r="E83" s="96"/>
      <c r="F83" s="96"/>
      <c r="G83" s="96"/>
      <c r="H83" s="96"/>
      <c r="I83" s="93"/>
      <c r="J83" s="94"/>
      <c r="K83" s="313">
        <v>0.05</v>
      </c>
      <c r="L83" s="854">
        <f>N77*K83</f>
        <v>341.13235227766882</v>
      </c>
      <c r="M83" s="855"/>
      <c r="N83" s="57"/>
    </row>
    <row r="84" spans="1:14" ht="15" thickBot="1">
      <c r="B84" s="97" t="s">
        <v>1058</v>
      </c>
      <c r="C84" s="98"/>
      <c r="D84" s="98"/>
      <c r="E84" s="98"/>
      <c r="F84" s="98"/>
      <c r="G84" s="98"/>
      <c r="H84" s="98"/>
      <c r="I84" s="99"/>
      <c r="J84" s="100"/>
      <c r="K84" s="314">
        <v>0.05</v>
      </c>
      <c r="L84" s="856">
        <f>N77*K84</f>
        <v>341.13235227766882</v>
      </c>
      <c r="M84" s="857"/>
      <c r="N84" s="57"/>
    </row>
    <row r="85" spans="1:14" ht="15" thickBot="1">
      <c r="B85" s="819" t="s">
        <v>1037</v>
      </c>
      <c r="C85" s="820"/>
      <c r="D85" s="820"/>
      <c r="E85" s="820"/>
      <c r="F85" s="820"/>
      <c r="G85" s="820"/>
      <c r="H85" s="820"/>
      <c r="I85" s="820"/>
      <c r="J85" s="820"/>
      <c r="K85" s="820"/>
      <c r="L85" s="820"/>
      <c r="M85" s="821"/>
      <c r="N85" s="58">
        <f>L82+L83+L84</f>
        <v>2046.7941136660129</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8869.4411592193901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21.278002169208335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7129.6500000000005</v>
      </c>
      <c r="N48" s="281">
        <f>K48*M48</f>
        <v>7842.6150000000016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7842.6150000000016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425.56004338416665</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8289.4530455533768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1657.8906091106755</v>
      </c>
      <c r="M82" s="855"/>
      <c r="N82" s="57"/>
    </row>
    <row r="83" spans="1:14">
      <c r="B83" s="95" t="s">
        <v>1057</v>
      </c>
      <c r="C83" s="96"/>
      <c r="D83" s="96"/>
      <c r="E83" s="96"/>
      <c r="F83" s="96"/>
      <c r="G83" s="96"/>
      <c r="H83" s="96"/>
      <c r="I83" s="93"/>
      <c r="J83" s="94"/>
      <c r="K83" s="313">
        <v>0.05</v>
      </c>
      <c r="L83" s="854">
        <f>N77*K83</f>
        <v>414.47265227766889</v>
      </c>
      <c r="M83" s="855"/>
      <c r="N83" s="57"/>
    </row>
    <row r="84" spans="1:14" ht="15" thickBot="1">
      <c r="B84" s="97" t="s">
        <v>1058</v>
      </c>
      <c r="C84" s="98"/>
      <c r="D84" s="98"/>
      <c r="E84" s="98"/>
      <c r="F84" s="98"/>
      <c r="G84" s="98"/>
      <c r="H84" s="98"/>
      <c r="I84" s="99"/>
      <c r="J84" s="100"/>
      <c r="K84" s="314">
        <v>0.05</v>
      </c>
      <c r="L84" s="856">
        <f>N77*K84</f>
        <v>414.47265227766889</v>
      </c>
      <c r="M84" s="857"/>
      <c r="N84" s="57"/>
    </row>
    <row r="85" spans="1:14" ht="15" thickBot="1">
      <c r="B85" s="819" t="s">
        <v>1037</v>
      </c>
      <c r="C85" s="820"/>
      <c r="D85" s="820"/>
      <c r="E85" s="820"/>
      <c r="F85" s="820"/>
      <c r="G85" s="820"/>
      <c r="H85" s="820"/>
      <c r="I85" s="820"/>
      <c r="J85" s="820"/>
      <c r="K85" s="820"/>
      <c r="L85" s="820"/>
      <c r="M85" s="821"/>
      <c r="N85" s="58">
        <f>L82+L83+L84</f>
        <v>2486.8359136660138</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10776.28895921939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306.40323123659999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47235.200000000004</v>
      </c>
      <c r="N48" s="281">
        <f>K48*M48</f>
        <v>51958.720000000008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51958.720000000008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6">
        <f>VLOOKUP(A58,TRANSPORTE!A1:D117,4,FALSE)</f>
        <v>1232.03</v>
      </c>
      <c r="M58" s="907"/>
      <c r="N58" s="296">
        <f>K58*L58</f>
        <v>1355.2330000000002</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1355.2330000000002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6128.0646247319992</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59748.420855968609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11949.684171193723</v>
      </c>
      <c r="M82" s="855"/>
      <c r="N82" s="57"/>
    </row>
    <row r="83" spans="1:14">
      <c r="B83" s="95" t="s">
        <v>1057</v>
      </c>
      <c r="C83" s="96"/>
      <c r="D83" s="96"/>
      <c r="E83" s="96"/>
      <c r="F83" s="96"/>
      <c r="G83" s="96"/>
      <c r="H83" s="96"/>
      <c r="I83" s="93"/>
      <c r="J83" s="94"/>
      <c r="K83" s="313">
        <v>0.05</v>
      </c>
      <c r="L83" s="854">
        <f>N77*K83</f>
        <v>2987.4210427984308</v>
      </c>
      <c r="M83" s="855"/>
      <c r="N83" s="57"/>
    </row>
    <row r="84" spans="1:14" ht="15" thickBot="1">
      <c r="B84" s="97" t="s">
        <v>1058</v>
      </c>
      <c r="C84" s="98"/>
      <c r="D84" s="98"/>
      <c r="E84" s="98"/>
      <c r="F84" s="98"/>
      <c r="G84" s="98"/>
      <c r="H84" s="98"/>
      <c r="I84" s="99"/>
      <c r="J84" s="100"/>
      <c r="K84" s="314">
        <v>0.05</v>
      </c>
      <c r="L84" s="856">
        <f>N77*K84</f>
        <v>2987.4210427984308</v>
      </c>
      <c r="M84" s="857"/>
      <c r="N84" s="57"/>
    </row>
    <row r="85" spans="1:14" ht="15" thickBot="1">
      <c r="B85" s="819" t="s">
        <v>1037</v>
      </c>
      <c r="C85" s="820"/>
      <c r="D85" s="820"/>
      <c r="E85" s="820"/>
      <c r="F85" s="820"/>
      <c r="G85" s="820"/>
      <c r="H85" s="820"/>
      <c r="I85" s="820"/>
      <c r="J85" s="820"/>
      <c r="K85" s="820"/>
      <c r="L85" s="820"/>
      <c r="M85" s="821"/>
      <c r="N85" s="58">
        <f>L82+L83+L84</f>
        <v>17924.526256790585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77672.947112759197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13956.03</v>
      </c>
      <c r="L36" s="279"/>
      <c r="M36" s="345">
        <v>3</v>
      </c>
      <c r="N36" s="281">
        <f>K36/M36</f>
        <v>4652.01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425.5600433841667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5077.5700433841666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42647.590000000004</v>
      </c>
      <c r="N48" s="281">
        <f>K48*M48</f>
        <v>53309.487500000003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53309.487500000003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6">
        <f>VLOOKUP(A60,TRANSPORTE!A1:D117,4,FALSE)</f>
        <v>1232.03</v>
      </c>
      <c r="M60" s="907"/>
      <c r="N60" s="296">
        <f>K60*L60</f>
        <v>1540.0374999999999</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1540.0374999999999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4255.6004338416669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64182.69547722584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12836.539095445169</v>
      </c>
      <c r="M84" s="855"/>
      <c r="N84" s="57"/>
    </row>
    <row r="85" spans="1:14">
      <c r="B85" s="95" t="s">
        <v>1057</v>
      </c>
      <c r="C85" s="96"/>
      <c r="D85" s="96"/>
      <c r="E85" s="96"/>
      <c r="F85" s="96"/>
      <c r="G85" s="96"/>
      <c r="H85" s="96"/>
      <c r="I85" s="93"/>
      <c r="J85" s="94"/>
      <c r="K85" s="313">
        <v>0.05</v>
      </c>
      <c r="L85" s="854">
        <f>N79*K85</f>
        <v>3209.1347738612922</v>
      </c>
      <c r="M85" s="855"/>
      <c r="N85" s="57"/>
    </row>
    <row r="86" spans="1:14" ht="15" thickBot="1">
      <c r="B86" s="97" t="s">
        <v>1058</v>
      </c>
      <c r="C86" s="98"/>
      <c r="D86" s="98"/>
      <c r="E86" s="98"/>
      <c r="F86" s="98"/>
      <c r="G86" s="98"/>
      <c r="H86" s="98"/>
      <c r="I86" s="99"/>
      <c r="J86" s="100"/>
      <c r="K86" s="314">
        <v>0.05</v>
      </c>
      <c r="L86" s="856">
        <f>N79*K86</f>
        <v>3209.1347738612922</v>
      </c>
      <c r="M86" s="857"/>
      <c r="N86" s="57"/>
    </row>
    <row r="87" spans="1:14" ht="15" thickBot="1">
      <c r="B87" s="819" t="s">
        <v>1037</v>
      </c>
      <c r="C87" s="820"/>
      <c r="D87" s="820"/>
      <c r="E87" s="820"/>
      <c r="F87" s="820"/>
      <c r="G87" s="820"/>
      <c r="H87" s="820"/>
      <c r="I87" s="820"/>
      <c r="J87" s="820"/>
      <c r="K87" s="820"/>
      <c r="L87" s="820"/>
      <c r="M87" s="821"/>
      <c r="N87" s="58">
        <f>L84+L85+L86</f>
        <v>19254.808643167755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83437.504120393598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197</v>
      </c>
      <c r="B36" s="868" t="str">
        <f>VLOOKUP(A36,EQUIPOS!A6:D154,3,FALSE)</f>
        <v>Equipo de perforación (TRACKDRILL), potencia 40 HP, 2100 golpes / minuto</v>
      </c>
      <c r="C36" s="869"/>
      <c r="D36" s="869"/>
      <c r="E36" s="869"/>
      <c r="F36" s="869"/>
      <c r="G36" s="869"/>
      <c r="H36" s="870"/>
      <c r="I36" s="276"/>
      <c r="J36" s="277"/>
      <c r="K36" s="278">
        <f>VLOOKUP(A36,EQUIPOS!A6:D163,4,FALSE)</f>
        <v>134053.75</v>
      </c>
      <c r="L36" s="279"/>
      <c r="M36" s="345">
        <v>2.5</v>
      </c>
      <c r="N36" s="281">
        <f>K36/M36</f>
        <v>53621.5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54004.504039045751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20632.62</v>
      </c>
      <c r="N48" s="281">
        <f>K48*M48</f>
        <v>20838.946199999998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20838.946199999998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7660.0807809149992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82503.531019960748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16500.706203992151</v>
      </c>
      <c r="M84" s="855"/>
      <c r="N84" s="57"/>
    </row>
    <row r="85" spans="1:14">
      <c r="B85" s="95" t="s">
        <v>1057</v>
      </c>
      <c r="C85" s="96"/>
      <c r="D85" s="96"/>
      <c r="E85" s="96"/>
      <c r="F85" s="96"/>
      <c r="G85" s="96"/>
      <c r="H85" s="96"/>
      <c r="I85" s="93"/>
      <c r="J85" s="94"/>
      <c r="K85" s="313">
        <v>0.05</v>
      </c>
      <c r="L85" s="854">
        <f>N79*K85</f>
        <v>4125.1765509980378</v>
      </c>
      <c r="M85" s="855"/>
      <c r="N85" s="57"/>
    </row>
    <row r="86" spans="1:14" ht="15" thickBot="1">
      <c r="B86" s="97" t="s">
        <v>1058</v>
      </c>
      <c r="C86" s="98"/>
      <c r="D86" s="98"/>
      <c r="E86" s="98"/>
      <c r="F86" s="98"/>
      <c r="G86" s="98"/>
      <c r="H86" s="98"/>
      <c r="I86" s="99"/>
      <c r="J86" s="100"/>
      <c r="K86" s="314">
        <v>0.05</v>
      </c>
      <c r="L86" s="856">
        <f>N79*K86</f>
        <v>4125.1765509980378</v>
      </c>
      <c r="M86" s="857"/>
      <c r="N86" s="57"/>
    </row>
    <row r="87" spans="1:14" ht="15" thickBot="1">
      <c r="B87" s="819" t="s">
        <v>1037</v>
      </c>
      <c r="C87" s="820"/>
      <c r="D87" s="820"/>
      <c r="E87" s="820"/>
      <c r="F87" s="820"/>
      <c r="G87" s="820"/>
      <c r="H87" s="820"/>
      <c r="I87" s="820"/>
      <c r="J87" s="820"/>
      <c r="K87" s="820"/>
      <c r="L87" s="820"/>
      <c r="M87" s="821"/>
      <c r="N87" s="58">
        <f>L84+L85+L86</f>
        <v>24751.05930598823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107254.59032594899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197</v>
      </c>
      <c r="B36" s="868" t="str">
        <f>VLOOKUP(A36,EQUIPOS!A6:D154,3,FALSE)</f>
        <v>Equipo de perforación (TRACKDRILL), potencia 40 HP, 2100 golpes / minuto</v>
      </c>
      <c r="C36" s="869"/>
      <c r="D36" s="869"/>
      <c r="E36" s="869"/>
      <c r="F36" s="869"/>
      <c r="G36" s="869"/>
      <c r="H36" s="870"/>
      <c r="I36" s="276"/>
      <c r="J36" s="277"/>
      <c r="K36" s="278">
        <f>VLOOKUP(A36,EQUIPOS!A6:D163,4,FALSE)</f>
        <v>134053.75</v>
      </c>
      <c r="L36" s="279"/>
      <c r="M36" s="345">
        <v>1.25</v>
      </c>
      <c r="N36" s="281">
        <f>K36/M36</f>
        <v>107243</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1021.344104122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108264.34410412201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20632.62</v>
      </c>
      <c r="N48" s="281">
        <f>K48*M48</f>
        <v>20838.946199999998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20838.946199999998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20426.882082439999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149530.17238656199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29906.034477312398</v>
      </c>
      <c r="M84" s="855"/>
      <c r="N84" s="57"/>
    </row>
    <row r="85" spans="1:14">
      <c r="B85" s="95" t="s">
        <v>1057</v>
      </c>
      <c r="C85" s="96"/>
      <c r="D85" s="96"/>
      <c r="E85" s="96"/>
      <c r="F85" s="96"/>
      <c r="G85" s="96"/>
      <c r="H85" s="96"/>
      <c r="I85" s="93"/>
      <c r="J85" s="94"/>
      <c r="K85" s="313">
        <v>0.05</v>
      </c>
      <c r="L85" s="854">
        <f>N79*K85</f>
        <v>7476.5086193280995</v>
      </c>
      <c r="M85" s="855"/>
      <c r="N85" s="57"/>
    </row>
    <row r="86" spans="1:14" ht="15" thickBot="1">
      <c r="B86" s="97" t="s">
        <v>1058</v>
      </c>
      <c r="C86" s="98"/>
      <c r="D86" s="98"/>
      <c r="E86" s="98"/>
      <c r="F86" s="98"/>
      <c r="G86" s="98"/>
      <c r="H86" s="98"/>
      <c r="I86" s="99"/>
      <c r="J86" s="100"/>
      <c r="K86" s="314">
        <v>0.05</v>
      </c>
      <c r="L86" s="856">
        <f>N79*K86</f>
        <v>7476.5086193280995</v>
      </c>
      <c r="M86" s="857"/>
      <c r="N86" s="57"/>
    </row>
    <row r="87" spans="1:14" ht="15" thickBot="1">
      <c r="B87" s="819" t="s">
        <v>1037</v>
      </c>
      <c r="C87" s="820"/>
      <c r="D87" s="820"/>
      <c r="E87" s="820"/>
      <c r="F87" s="820"/>
      <c r="G87" s="820"/>
      <c r="H87" s="820"/>
      <c r="I87" s="820"/>
      <c r="J87" s="820"/>
      <c r="K87" s="820"/>
      <c r="L87" s="820"/>
      <c r="M87" s="821"/>
      <c r="N87" s="58">
        <f>L84+L85+L86</f>
        <v>44859.051715968599</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194389.22410253057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314</v>
      </c>
      <c r="B36" s="868" t="str">
        <f>VLOOKUP(A36,EQUIPOS!A6:D154,3,FALSE)</f>
        <v xml:space="preserve">Retroexcavadora E-200 sobre orugas
</v>
      </c>
      <c r="C36" s="869"/>
      <c r="D36" s="869"/>
      <c r="E36" s="869"/>
      <c r="F36" s="869"/>
      <c r="G36" s="869"/>
      <c r="H36" s="870"/>
      <c r="I36" s="276"/>
      <c r="J36" s="277"/>
      <c r="K36" s="278">
        <f>VLOOKUP(A36,EQUIPOS!A6:D163,4,FALSE)</f>
        <v>203507.54</v>
      </c>
      <c r="L36" s="279"/>
      <c r="M36" s="345">
        <v>23</v>
      </c>
      <c r="N36" s="281">
        <f>K36/M36</f>
        <v>8848.1539130434794</v>
      </c>
    </row>
    <row r="37" spans="1:14">
      <c r="A37" s="119" t="s">
        <v>328</v>
      </c>
      <c r="B37" s="868" t="str">
        <f>VLOOKUP(A37,EQUIPOS!A7:D154,3,FALSE)</f>
        <v xml:space="preserve">Taco metálico o puntal (escamas en concreto)
</v>
      </c>
      <c r="C37" s="869"/>
      <c r="D37" s="869"/>
      <c r="E37" s="869"/>
      <c r="F37" s="869"/>
      <c r="G37" s="869"/>
      <c r="H37" s="870"/>
      <c r="I37" s="430"/>
      <c r="J37" s="431"/>
      <c r="K37" s="278">
        <f>VLOOKUP(A37,EQUIPOS!A7:D164,4,FALSE)</f>
        <v>7354.9000000000005</v>
      </c>
      <c r="L37" s="344"/>
      <c r="M37" s="345">
        <v>1</v>
      </c>
      <c r="N37" s="281">
        <f>K37/M37</f>
        <v>7354.9000000000005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1021.344104122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17224.39801716548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6454.25</v>
      </c>
      <c r="N48" s="281">
        <f>K48*M48</f>
        <v>2258.9874999999997</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17222.559999999998</v>
      </c>
      <c r="N49" s="281">
        <f>K49*M49</f>
        <v>17222.559999999998</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3902.55</v>
      </c>
      <c r="N50" s="281">
        <f>K50*M50</f>
        <v>14829.69</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427230.27</v>
      </c>
      <c r="N51" s="281">
        <f>K51*M51</f>
        <v>76901.448600000003</v>
      </c>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111212.68609999999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6">
        <f>VLOOKUP(A58,TRANSPORTE!A1:D117,4,FALSE)</f>
        <v>1229.21</v>
      </c>
      <c r="M58" s="907"/>
      <c r="N58" s="296">
        <f>K58*L58</f>
        <v>221.2578</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221.2578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20426.882082439999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149085.22399960549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29817.044799921099</v>
      </c>
      <c r="M82" s="855"/>
      <c r="N82" s="57"/>
    </row>
    <row r="83" spans="1:14">
      <c r="B83" s="95" t="s">
        <v>1057</v>
      </c>
      <c r="C83" s="96"/>
      <c r="D83" s="96"/>
      <c r="E83" s="96"/>
      <c r="F83" s="96"/>
      <c r="G83" s="96"/>
      <c r="H83" s="96"/>
      <c r="I83" s="93"/>
      <c r="J83" s="94"/>
      <c r="K83" s="313">
        <v>0.05</v>
      </c>
      <c r="L83" s="854">
        <f>N77*K83</f>
        <v>7454.2611999802748</v>
      </c>
      <c r="M83" s="855"/>
      <c r="N83" s="57"/>
    </row>
    <row r="84" spans="1:14" ht="15" thickBot="1">
      <c r="B84" s="97" t="s">
        <v>1058</v>
      </c>
      <c r="C84" s="98"/>
      <c r="D84" s="98"/>
      <c r="E84" s="98"/>
      <c r="F84" s="98"/>
      <c r="G84" s="98"/>
      <c r="H84" s="98"/>
      <c r="I84" s="99"/>
      <c r="J84" s="100"/>
      <c r="K84" s="314">
        <v>0.05</v>
      </c>
      <c r="L84" s="856">
        <f>N77*K84</f>
        <v>7454.2611999802748</v>
      </c>
      <c r="M84" s="857"/>
      <c r="N84" s="57"/>
    </row>
    <row r="85" spans="1:14" ht="15" thickBot="1">
      <c r="B85" s="819" t="s">
        <v>1037</v>
      </c>
      <c r="C85" s="820"/>
      <c r="D85" s="820"/>
      <c r="E85" s="820"/>
      <c r="F85" s="820"/>
      <c r="G85" s="820"/>
      <c r="H85" s="820"/>
      <c r="I85" s="820"/>
      <c r="J85" s="820"/>
      <c r="K85" s="820"/>
      <c r="L85" s="820"/>
      <c r="M85" s="821"/>
      <c r="N85" s="58">
        <f>L82+L83+L84</f>
        <v>44725.567199881647</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193810.79119948714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51.067205206099999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3959.8</v>
      </c>
      <c r="N48" s="281">
        <f>K48*M48</f>
        <v>3959.8</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659.26</v>
      </c>
      <c r="N49" s="281">
        <f>K49*M49</f>
        <v>2637.04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9" t="s">
        <v>1037</v>
      </c>
      <c r="C53" s="820"/>
      <c r="D53" s="820"/>
      <c r="E53" s="820"/>
      <c r="F53" s="820"/>
      <c r="G53" s="820"/>
      <c r="H53" s="820"/>
      <c r="I53" s="820"/>
      <c r="J53" s="820"/>
      <c r="K53" s="820"/>
      <c r="L53" s="820"/>
      <c r="M53" s="821"/>
      <c r="N53" s="403">
        <f>SUM(N48:N52)</f>
        <v>6596.84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133"/>
    </row>
    <row r="75" spans="1:15" ht="15" thickBot="1">
      <c r="B75" s="908" t="s">
        <v>1037</v>
      </c>
      <c r="C75" s="862"/>
      <c r="D75" s="862"/>
      <c r="E75" s="862"/>
      <c r="F75" s="862"/>
      <c r="G75" s="862"/>
      <c r="H75" s="862"/>
      <c r="I75" s="862"/>
      <c r="J75" s="862"/>
      <c r="K75" s="862"/>
      <c r="L75" s="862"/>
      <c r="M75" s="863"/>
      <c r="N75" s="469">
        <f>SUM(N69:N74)</f>
        <v>510.67205206099999</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7158.5792572670998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1431.7158514534201</v>
      </c>
      <c r="M82" s="855"/>
      <c r="N82" s="57"/>
    </row>
    <row r="83" spans="1:14">
      <c r="B83" s="95" t="s">
        <v>1057</v>
      </c>
      <c r="C83" s="96"/>
      <c r="D83" s="96"/>
      <c r="E83" s="96"/>
      <c r="F83" s="96"/>
      <c r="G83" s="96"/>
      <c r="H83" s="96"/>
      <c r="I83" s="93"/>
      <c r="J83" s="94"/>
      <c r="K83" s="313">
        <v>0.05</v>
      </c>
      <c r="L83" s="854">
        <f>N77*K83</f>
        <v>357.92896286335503</v>
      </c>
      <c r="M83" s="855"/>
      <c r="N83" s="57"/>
    </row>
    <row r="84" spans="1:14" ht="15" thickBot="1">
      <c r="B84" s="97" t="s">
        <v>1058</v>
      </c>
      <c r="C84" s="98"/>
      <c r="D84" s="98"/>
      <c r="E84" s="98"/>
      <c r="F84" s="98"/>
      <c r="G84" s="98"/>
      <c r="H84" s="98"/>
      <c r="I84" s="99"/>
      <c r="J84" s="100"/>
      <c r="K84" s="314">
        <v>0.05</v>
      </c>
      <c r="L84" s="856">
        <f>N77*K84</f>
        <v>357.92896286335503</v>
      </c>
      <c r="M84" s="857"/>
      <c r="N84" s="57"/>
    </row>
    <row r="85" spans="1:14" ht="15" thickBot="1">
      <c r="B85" s="819" t="s">
        <v>1037</v>
      </c>
      <c r="C85" s="820"/>
      <c r="D85" s="820"/>
      <c r="E85" s="820"/>
      <c r="F85" s="820"/>
      <c r="G85" s="820"/>
      <c r="H85" s="820"/>
      <c r="I85" s="820"/>
      <c r="J85" s="820"/>
      <c r="K85" s="820"/>
      <c r="L85" s="820"/>
      <c r="M85" s="821"/>
      <c r="N85" s="58">
        <f>L82+L83+L84</f>
        <v>2147.57377718013</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9306.1530344472303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269</v>
      </c>
      <c r="B36" s="868" t="str">
        <f>VLOOKUP(A36,EQUIPOS!A6:D154,3,FALSE)</f>
        <v>Motoniveladora  potencia 215 HP, ancho de cuchilla 4,27 m, peso 18 ton.</v>
      </c>
      <c r="C36" s="869"/>
      <c r="D36" s="869"/>
      <c r="E36" s="869"/>
      <c r="F36" s="869"/>
      <c r="G36" s="869"/>
      <c r="H36" s="870"/>
      <c r="I36" s="276"/>
      <c r="J36" s="277"/>
      <c r="K36" s="278">
        <f>VLOOKUP(A36,EQUIPOS!A6:D163,4,FALSE)</f>
        <v>200352.12</v>
      </c>
      <c r="L36" s="279"/>
      <c r="M36" s="345">
        <v>15</v>
      </c>
      <c r="N36" s="281">
        <f>K36/M36</f>
        <v>13356.807999999999</v>
      </c>
    </row>
    <row r="37" spans="1:14">
      <c r="A37" s="119" t="s">
        <v>365</v>
      </c>
      <c r="B37" s="868" t="str">
        <f>VLOOKUP(A37,EQUIPOS!A7:D154,3,FALSE)</f>
        <v xml:space="preserve">Vibrocompatador, potencia 153 HP, peso 10 Ton. </v>
      </c>
      <c r="C37" s="869"/>
      <c r="D37" s="869"/>
      <c r="E37" s="869"/>
      <c r="F37" s="869"/>
      <c r="G37" s="869"/>
      <c r="H37" s="870"/>
      <c r="I37" s="430"/>
      <c r="J37" s="431"/>
      <c r="K37" s="278">
        <f>VLOOKUP(A37,EQUIPOS!A7:D164,4,FALSE)</f>
        <v>130397.18999999999</v>
      </c>
      <c r="L37" s="344"/>
      <c r="M37" s="345">
        <v>15</v>
      </c>
      <c r="N37" s="281">
        <f>K37/M37</f>
        <v>8693.1459999999988</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106.39001084604166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22156.344010846038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21620.81</v>
      </c>
      <c r="N48" s="281">
        <f>K48*M48</f>
        <v>22701.850500000004</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50</v>
      </c>
      <c r="N49" s="281">
        <f>K49*M49</f>
        <v>1500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24201.850500000004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6">
        <f>VLOOKUP(A60,TRANSPORTE!A1:D117,4,FALSE)</f>
        <v>1232.03</v>
      </c>
      <c r="M60" s="907"/>
      <c r="N60" s="296">
        <f>K60*L60</f>
        <v>1293.6315</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1293.6315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2127.800216920833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49779.626227766879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9955.925245553377</v>
      </c>
      <c r="M84" s="855"/>
      <c r="N84" s="57"/>
    </row>
    <row r="85" spans="1:14">
      <c r="B85" s="95" t="s">
        <v>1057</v>
      </c>
      <c r="C85" s="96"/>
      <c r="D85" s="96"/>
      <c r="E85" s="96"/>
      <c r="F85" s="96"/>
      <c r="G85" s="96"/>
      <c r="H85" s="96"/>
      <c r="I85" s="93"/>
      <c r="J85" s="94"/>
      <c r="K85" s="313">
        <v>0.05</v>
      </c>
      <c r="L85" s="854">
        <f>N79*K85</f>
        <v>2488.9813113883442</v>
      </c>
      <c r="M85" s="855"/>
      <c r="N85" s="57"/>
    </row>
    <row r="86" spans="1:14" ht="15" thickBot="1">
      <c r="B86" s="97" t="s">
        <v>1058</v>
      </c>
      <c r="C86" s="98"/>
      <c r="D86" s="98"/>
      <c r="E86" s="98"/>
      <c r="F86" s="98"/>
      <c r="G86" s="98"/>
      <c r="H86" s="98"/>
      <c r="I86" s="99"/>
      <c r="J86" s="100"/>
      <c r="K86" s="314">
        <v>0.05</v>
      </c>
      <c r="L86" s="856">
        <f>N79*K86</f>
        <v>2488.9813113883442</v>
      </c>
      <c r="M86" s="857"/>
      <c r="N86" s="57"/>
    </row>
    <row r="87" spans="1:14" ht="15" thickBot="1">
      <c r="B87" s="819" t="s">
        <v>1037</v>
      </c>
      <c r="C87" s="820"/>
      <c r="D87" s="820"/>
      <c r="E87" s="820"/>
      <c r="F87" s="820"/>
      <c r="G87" s="820"/>
      <c r="H87" s="820"/>
      <c r="I87" s="820"/>
      <c r="J87" s="820"/>
      <c r="K87" s="820"/>
      <c r="L87" s="820"/>
      <c r="M87" s="821"/>
      <c r="N87" s="58">
        <f>L84+L85+L86</f>
        <v>14933.887868330066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64713.514096096944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2.25" customHeight="1" thickBot="1">
      <c r="A31" t="s">
        <v>1929</v>
      </c>
      <c r="B31" s="86" t="s">
        <v>1228</v>
      </c>
      <c r="C31" s="961" t="s">
        <v>2261</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6512.83</v>
      </c>
      <c r="N50" s="281">
        <f>K50*M50</f>
        <v>13025.66</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97189.97</v>
      </c>
      <c r="N51" s="281">
        <f>K51*M51</f>
        <v>48594.985000000001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115115.91250000001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132554.21313992148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26510.842627984297</v>
      </c>
      <c r="M84" s="855"/>
      <c r="N84" s="57"/>
    </row>
    <row r="85" spans="1:14">
      <c r="B85" s="95" t="s">
        <v>1057</v>
      </c>
      <c r="C85" s="96"/>
      <c r="D85" s="96"/>
      <c r="E85" s="96"/>
      <c r="F85" s="96"/>
      <c r="G85" s="96"/>
      <c r="H85" s="96"/>
      <c r="I85" s="93"/>
      <c r="J85" s="94"/>
      <c r="K85" s="313">
        <v>0.05</v>
      </c>
      <c r="L85" s="854">
        <f>N79*K85</f>
        <v>6627.7106569960742</v>
      </c>
      <c r="M85" s="855"/>
      <c r="N85" s="57"/>
    </row>
    <row r="86" spans="1:14" ht="15" thickBot="1">
      <c r="B86" s="97" t="s">
        <v>1058</v>
      </c>
      <c r="C86" s="98"/>
      <c r="D86" s="98"/>
      <c r="E86" s="98"/>
      <c r="F86" s="98"/>
      <c r="G86" s="98"/>
      <c r="H86" s="98"/>
      <c r="I86" s="99"/>
      <c r="J86" s="100"/>
      <c r="K86" s="314">
        <v>0.05</v>
      </c>
      <c r="L86" s="856">
        <f>N79*K86</f>
        <v>6627.7106569960742</v>
      </c>
      <c r="M86" s="857"/>
      <c r="N86" s="57"/>
    </row>
    <row r="87" spans="1:14" ht="15" thickBot="1">
      <c r="B87" s="819" t="s">
        <v>1037</v>
      </c>
      <c r="C87" s="820"/>
      <c r="D87" s="820"/>
      <c r="E87" s="820"/>
      <c r="F87" s="820"/>
      <c r="G87" s="820"/>
      <c r="H87" s="820"/>
      <c r="I87" s="820"/>
      <c r="J87" s="820"/>
      <c r="K87" s="820"/>
      <c r="L87" s="820"/>
      <c r="M87" s="821"/>
      <c r="N87" s="58">
        <f>L84+L85+L86</f>
        <v>39766.263941976445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172320.47708189793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1.5" customHeight="1" thickBot="1">
      <c r="A31" t="s">
        <v>1929</v>
      </c>
      <c r="B31" s="86" t="s">
        <v>1776</v>
      </c>
      <c r="C31" s="961" t="s">
        <v>2262</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6512.83</v>
      </c>
      <c r="N50" s="281">
        <f>K50*M50</f>
        <v>13025.66</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128979.84</v>
      </c>
      <c r="N51" s="281">
        <f>K51*M51</f>
        <v>64489.919999999998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131010.8475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148449.14813992148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29689.829627984298</v>
      </c>
      <c r="M84" s="855"/>
      <c r="N84" s="57"/>
    </row>
    <row r="85" spans="1:14">
      <c r="B85" s="95" t="s">
        <v>1057</v>
      </c>
      <c r="C85" s="96"/>
      <c r="D85" s="96"/>
      <c r="E85" s="96"/>
      <c r="F85" s="96"/>
      <c r="G85" s="96"/>
      <c r="H85" s="96"/>
      <c r="I85" s="93"/>
      <c r="J85" s="94"/>
      <c r="K85" s="313">
        <v>0.05</v>
      </c>
      <c r="L85" s="854">
        <f>N79*K85</f>
        <v>7422.4574069960745</v>
      </c>
      <c r="M85" s="855"/>
      <c r="N85" s="57"/>
    </row>
    <row r="86" spans="1:14" ht="15" thickBot="1">
      <c r="B86" s="97" t="s">
        <v>1058</v>
      </c>
      <c r="C86" s="98"/>
      <c r="D86" s="98"/>
      <c r="E86" s="98"/>
      <c r="F86" s="98"/>
      <c r="G86" s="98"/>
      <c r="H86" s="98"/>
      <c r="I86" s="99"/>
      <c r="J86" s="100"/>
      <c r="K86" s="314">
        <v>0.05</v>
      </c>
      <c r="L86" s="856">
        <f>N79*K86</f>
        <v>7422.4574069960745</v>
      </c>
      <c r="M86" s="857"/>
      <c r="N86" s="57"/>
    </row>
    <row r="87" spans="1:14" ht="15" thickBot="1">
      <c r="B87" s="819" t="s">
        <v>1037</v>
      </c>
      <c r="C87" s="820"/>
      <c r="D87" s="820"/>
      <c r="E87" s="820"/>
      <c r="F87" s="820"/>
      <c r="G87" s="820"/>
      <c r="H87" s="820"/>
      <c r="I87" s="820"/>
      <c r="J87" s="820"/>
      <c r="K87" s="820"/>
      <c r="L87" s="820"/>
      <c r="M87" s="821"/>
      <c r="N87" s="58">
        <f>L84+L85+L86</f>
        <v>44534.744441976443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192983.89258189793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1777</v>
      </c>
      <c r="C31" s="961" t="s">
        <v>2263</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6512.83</v>
      </c>
      <c r="N50" s="281">
        <f>K50*M50</f>
        <v>13025.66</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139353.33000000002</v>
      </c>
      <c r="N51" s="281">
        <f>K51*M51</f>
        <v>69676.665000000008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136197.59250000003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153635.89313992151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30727.178627984304</v>
      </c>
      <c r="M84" s="855"/>
      <c r="N84" s="57"/>
    </row>
    <row r="85" spans="1:14">
      <c r="B85" s="95" t="s">
        <v>1057</v>
      </c>
      <c r="C85" s="96"/>
      <c r="D85" s="96"/>
      <c r="E85" s="96"/>
      <c r="F85" s="96"/>
      <c r="G85" s="96"/>
      <c r="H85" s="96"/>
      <c r="I85" s="93"/>
      <c r="J85" s="94"/>
      <c r="K85" s="313">
        <v>0.05</v>
      </c>
      <c r="L85" s="854">
        <f>N79*K85</f>
        <v>7681.7946569960759</v>
      </c>
      <c r="M85" s="855"/>
      <c r="N85" s="57"/>
    </row>
    <row r="86" spans="1:14" ht="15" thickBot="1">
      <c r="B86" s="97" t="s">
        <v>1058</v>
      </c>
      <c r="C86" s="98"/>
      <c r="D86" s="98"/>
      <c r="E86" s="98"/>
      <c r="F86" s="98"/>
      <c r="G86" s="98"/>
      <c r="H86" s="98"/>
      <c r="I86" s="99"/>
      <c r="J86" s="100"/>
      <c r="K86" s="314">
        <v>0.05</v>
      </c>
      <c r="L86" s="856">
        <f>N79*K86</f>
        <v>7681.7946569960759</v>
      </c>
      <c r="M86" s="857"/>
      <c r="N86" s="57"/>
    </row>
    <row r="87" spans="1:14" ht="15" thickBot="1">
      <c r="B87" s="819" t="s">
        <v>1037</v>
      </c>
      <c r="C87" s="820"/>
      <c r="D87" s="820"/>
      <c r="E87" s="820"/>
      <c r="F87" s="820"/>
      <c r="G87" s="820"/>
      <c r="H87" s="820"/>
      <c r="I87" s="820"/>
      <c r="J87" s="820"/>
      <c r="K87" s="820"/>
      <c r="L87" s="820"/>
      <c r="M87" s="821"/>
      <c r="N87" s="58">
        <f>L84+L85+L86</f>
        <v>46090.767941976454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199726.66108189797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1778</v>
      </c>
      <c r="C31" s="961" t="s">
        <v>2264</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6258.1500000000005</v>
      </c>
      <c r="N49" s="281">
        <f>K49*M49</f>
        <v>7196.8725000000004</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6512.83</v>
      </c>
      <c r="N50" s="281">
        <f>K50*M50</f>
        <v>13025.66</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139340.66</v>
      </c>
      <c r="N51" s="281">
        <f>K51*M51</f>
        <v>69670.33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136191.25750000001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153629.55813992149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30725.9116279843</v>
      </c>
      <c r="M84" s="855"/>
      <c r="N84" s="57"/>
    </row>
    <row r="85" spans="1:14">
      <c r="B85" s="95" t="s">
        <v>1057</v>
      </c>
      <c r="C85" s="96"/>
      <c r="D85" s="96"/>
      <c r="E85" s="96"/>
      <c r="F85" s="96"/>
      <c r="G85" s="96"/>
      <c r="H85" s="96"/>
      <c r="I85" s="93"/>
      <c r="J85" s="94"/>
      <c r="K85" s="313">
        <v>0.05</v>
      </c>
      <c r="L85" s="854">
        <f>N79*K85</f>
        <v>7681.477906996075</v>
      </c>
      <c r="M85" s="855"/>
      <c r="N85" s="57"/>
    </row>
    <row r="86" spans="1:14" ht="15" thickBot="1">
      <c r="B86" s="97" t="s">
        <v>1058</v>
      </c>
      <c r="C86" s="98"/>
      <c r="D86" s="98"/>
      <c r="E86" s="98"/>
      <c r="F86" s="98"/>
      <c r="G86" s="98"/>
      <c r="H86" s="98"/>
      <c r="I86" s="99"/>
      <c r="J86" s="100"/>
      <c r="K86" s="314">
        <v>0.05</v>
      </c>
      <c r="L86" s="856">
        <f>N79*K86</f>
        <v>7681.477906996075</v>
      </c>
      <c r="M86" s="857"/>
      <c r="N86" s="57"/>
    </row>
    <row r="87" spans="1:14" ht="15" thickBot="1">
      <c r="B87" s="819" t="s">
        <v>1037</v>
      </c>
      <c r="C87" s="820"/>
      <c r="D87" s="820"/>
      <c r="E87" s="820"/>
      <c r="F87" s="820"/>
      <c r="G87" s="820"/>
      <c r="H87" s="820"/>
      <c r="I87" s="820"/>
      <c r="J87" s="820"/>
      <c r="K87" s="820"/>
      <c r="L87" s="820"/>
      <c r="M87" s="821"/>
      <c r="N87" s="58">
        <f>L84+L85+L86</f>
        <v>46088.867441976457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199718.42558189796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1229</v>
      </c>
      <c r="C31" s="961" t="s">
        <v>1818</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6258.1500000000005</v>
      </c>
      <c r="N49" s="281">
        <f>K49*M49</f>
        <v>3129.0750000000003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6512.83</v>
      </c>
      <c r="N50" s="281">
        <f>K50*M50</f>
        <v>6512.83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107604.09999999999</v>
      </c>
      <c r="N51" s="281">
        <f>K51*M51</f>
        <v>107604.09999999999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163544.4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180982.70063992147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36196.540127984299</v>
      </c>
      <c r="M84" s="855"/>
      <c r="N84" s="57"/>
    </row>
    <row r="85" spans="1:14">
      <c r="B85" s="95" t="s">
        <v>1057</v>
      </c>
      <c r="C85" s="96"/>
      <c r="D85" s="96"/>
      <c r="E85" s="96"/>
      <c r="F85" s="96"/>
      <c r="G85" s="96"/>
      <c r="H85" s="96"/>
      <c r="I85" s="93"/>
      <c r="J85" s="94"/>
      <c r="K85" s="313">
        <v>0.05</v>
      </c>
      <c r="L85" s="854">
        <f>N79*K85</f>
        <v>9049.1350319960748</v>
      </c>
      <c r="M85" s="855"/>
      <c r="N85" s="57"/>
    </row>
    <row r="86" spans="1:14" ht="15" thickBot="1">
      <c r="B86" s="97" t="s">
        <v>1058</v>
      </c>
      <c r="C86" s="98"/>
      <c r="D86" s="98"/>
      <c r="E86" s="98"/>
      <c r="F86" s="98"/>
      <c r="G86" s="98"/>
      <c r="H86" s="98"/>
      <c r="I86" s="99"/>
      <c r="J86" s="100"/>
      <c r="K86" s="314">
        <v>0.05</v>
      </c>
      <c r="L86" s="856">
        <f>N79*K86</f>
        <v>9049.1350319960748</v>
      </c>
      <c r="M86" s="857"/>
      <c r="N86" s="57"/>
    </row>
    <row r="87" spans="1:14" ht="15" thickBot="1">
      <c r="B87" s="819" t="s">
        <v>1037</v>
      </c>
      <c r="C87" s="820"/>
      <c r="D87" s="820"/>
      <c r="E87" s="820"/>
      <c r="F87" s="820"/>
      <c r="G87" s="820"/>
      <c r="H87" s="820"/>
      <c r="I87" s="820"/>
      <c r="J87" s="820"/>
      <c r="K87" s="820"/>
      <c r="L87" s="820"/>
      <c r="M87" s="821"/>
      <c r="N87" s="58">
        <f>L84+L85+L86</f>
        <v>54294.810191976452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235277.51083189793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1779</v>
      </c>
      <c r="C31" s="961" t="s">
        <v>1780</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6258.1500000000005</v>
      </c>
      <c r="N49" s="281">
        <f>K49*M49</f>
        <v>3129.0750000000003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6512.83</v>
      </c>
      <c r="N50" s="281">
        <f>K50*M50</f>
        <v>6512.83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107604.09999999999</v>
      </c>
      <c r="N51" s="281">
        <f>K51*M51</f>
        <v>107604.09999999999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163544.4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180982.70063992147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36196.540127984299</v>
      </c>
      <c r="M84" s="855"/>
      <c r="N84" s="57"/>
    </row>
    <row r="85" spans="1:14">
      <c r="B85" s="95" t="s">
        <v>1057</v>
      </c>
      <c r="C85" s="96"/>
      <c r="D85" s="96"/>
      <c r="E85" s="96"/>
      <c r="F85" s="96"/>
      <c r="G85" s="96"/>
      <c r="H85" s="96"/>
      <c r="I85" s="93"/>
      <c r="J85" s="94"/>
      <c r="K85" s="313">
        <v>0.05</v>
      </c>
      <c r="L85" s="854">
        <f>N79*K85</f>
        <v>9049.1350319960748</v>
      </c>
      <c r="M85" s="855"/>
      <c r="N85" s="57"/>
    </row>
    <row r="86" spans="1:14" ht="15" thickBot="1">
      <c r="B86" s="97" t="s">
        <v>1058</v>
      </c>
      <c r="C86" s="98"/>
      <c r="D86" s="98"/>
      <c r="E86" s="98"/>
      <c r="F86" s="98"/>
      <c r="G86" s="98"/>
      <c r="H86" s="98"/>
      <c r="I86" s="99"/>
      <c r="J86" s="100"/>
      <c r="K86" s="314">
        <v>0.05</v>
      </c>
      <c r="L86" s="856">
        <f>N79*K86</f>
        <v>9049.1350319960748</v>
      </c>
      <c r="M86" s="857"/>
      <c r="N86" s="57"/>
    </row>
    <row r="87" spans="1:14" ht="15" thickBot="1">
      <c r="B87" s="819" t="s">
        <v>1037</v>
      </c>
      <c r="C87" s="820"/>
      <c r="D87" s="820"/>
      <c r="E87" s="820"/>
      <c r="F87" s="820"/>
      <c r="G87" s="820"/>
      <c r="H87" s="820"/>
      <c r="I87" s="820"/>
      <c r="J87" s="820"/>
      <c r="K87" s="820"/>
      <c r="L87" s="820"/>
      <c r="M87" s="821"/>
      <c r="N87" s="58">
        <f>L84+L85+L86</f>
        <v>54294.810191976452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235277.51083189793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1781</v>
      </c>
      <c r="C31" s="961" t="s">
        <v>1782</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6258.1500000000005</v>
      </c>
      <c r="N49" s="281">
        <f>K49*M49</f>
        <v>3129.0750000000003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6512.83</v>
      </c>
      <c r="N50" s="281">
        <f>K50*M50</f>
        <v>6512.83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107604.09999999999</v>
      </c>
      <c r="N51" s="281">
        <f>K51*M51</f>
        <v>107604.09999999999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163544.4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180982.70063992147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36196.540127984299</v>
      </c>
      <c r="M84" s="855"/>
      <c r="N84" s="57"/>
    </row>
    <row r="85" spans="1:14">
      <c r="B85" s="95" t="s">
        <v>1057</v>
      </c>
      <c r="C85" s="96"/>
      <c r="D85" s="96"/>
      <c r="E85" s="96"/>
      <c r="F85" s="96"/>
      <c r="G85" s="96"/>
      <c r="H85" s="96"/>
      <c r="I85" s="93"/>
      <c r="J85" s="94"/>
      <c r="K85" s="313">
        <v>0.05</v>
      </c>
      <c r="L85" s="854">
        <f>N79*K85</f>
        <v>9049.1350319960748</v>
      </c>
      <c r="M85" s="855"/>
      <c r="N85" s="57"/>
    </row>
    <row r="86" spans="1:14" ht="15" thickBot="1">
      <c r="B86" s="97" t="s">
        <v>1058</v>
      </c>
      <c r="C86" s="98"/>
      <c r="D86" s="98"/>
      <c r="E86" s="98"/>
      <c r="F86" s="98"/>
      <c r="G86" s="98"/>
      <c r="H86" s="98"/>
      <c r="I86" s="99"/>
      <c r="J86" s="100"/>
      <c r="K86" s="314">
        <v>0.05</v>
      </c>
      <c r="L86" s="856">
        <f>N79*K86</f>
        <v>9049.1350319960748</v>
      </c>
      <c r="M86" s="857"/>
      <c r="N86" s="57"/>
    </row>
    <row r="87" spans="1:14" ht="15" thickBot="1">
      <c r="B87" s="819" t="s">
        <v>1037</v>
      </c>
      <c r="C87" s="820"/>
      <c r="D87" s="820"/>
      <c r="E87" s="820"/>
      <c r="F87" s="820"/>
      <c r="G87" s="820"/>
      <c r="H87" s="820"/>
      <c r="I87" s="820"/>
      <c r="J87" s="820"/>
      <c r="K87" s="820"/>
      <c r="L87" s="820"/>
      <c r="M87" s="821"/>
      <c r="N87" s="58">
        <f>L84+L85+L86</f>
        <v>54294.810191976452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235277.51083189793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1783</v>
      </c>
      <c r="C31" s="961" t="s">
        <v>1784</v>
      </c>
      <c r="D31" s="962"/>
      <c r="E31" s="962"/>
      <c r="F31" s="962"/>
      <c r="G31" s="962"/>
      <c r="H31" s="962"/>
      <c r="I31" s="962"/>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42089.450000000004</v>
      </c>
      <c r="N48" s="281">
        <f>K48*M48</f>
        <v>46298.395000000011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6258.1500000000005</v>
      </c>
      <c r="N49" s="281">
        <f>K49*M49</f>
        <v>3129.0750000000003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6512.83</v>
      </c>
      <c r="N50" s="281">
        <f>K50*M50</f>
        <v>6512.83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107604.09999999999</v>
      </c>
      <c r="N51" s="281">
        <f>K51*M51</f>
        <v>107604.09999999999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163544.4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6">
        <f>VLOOKUP(A60,TRANSPORTE!A1:D117,4,FALSE)</f>
        <v>1229.21</v>
      </c>
      <c r="M60" s="907"/>
      <c r="N60" s="296">
        <f>K60*L60</f>
        <v>1352.1310000000001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f>N60+N61+N62+N63+N64</f>
        <v>1352.1310000000001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15320.161561829998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180982.70063992147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36196.540127984299</v>
      </c>
      <c r="M84" s="855"/>
      <c r="N84" s="57"/>
    </row>
    <row r="85" spans="1:14">
      <c r="B85" s="95" t="s">
        <v>1057</v>
      </c>
      <c r="C85" s="96"/>
      <c r="D85" s="96"/>
      <c r="E85" s="96"/>
      <c r="F85" s="96"/>
      <c r="G85" s="96"/>
      <c r="H85" s="96"/>
      <c r="I85" s="93"/>
      <c r="J85" s="94"/>
      <c r="K85" s="313">
        <v>0.05</v>
      </c>
      <c r="L85" s="854">
        <f>N79*K85</f>
        <v>9049.1350319960748</v>
      </c>
      <c r="M85" s="855"/>
      <c r="N85" s="57"/>
    </row>
    <row r="86" spans="1:14" ht="15" thickBot="1">
      <c r="B86" s="97" t="s">
        <v>1058</v>
      </c>
      <c r="C86" s="98"/>
      <c r="D86" s="98"/>
      <c r="E86" s="98"/>
      <c r="F86" s="98"/>
      <c r="G86" s="98"/>
      <c r="H86" s="98"/>
      <c r="I86" s="99"/>
      <c r="J86" s="100"/>
      <c r="K86" s="314">
        <v>0.05</v>
      </c>
      <c r="L86" s="856">
        <f>N79*K86</f>
        <v>9049.1350319960748</v>
      </c>
      <c r="M86" s="857"/>
      <c r="N86" s="57"/>
    </row>
    <row r="87" spans="1:14" ht="15" thickBot="1">
      <c r="B87" s="819" t="s">
        <v>1037</v>
      </c>
      <c r="C87" s="820"/>
      <c r="D87" s="820"/>
      <c r="E87" s="820"/>
      <c r="F87" s="820"/>
      <c r="G87" s="820"/>
      <c r="H87" s="820"/>
      <c r="I87" s="820"/>
      <c r="J87" s="820"/>
      <c r="K87" s="820"/>
      <c r="L87" s="820"/>
      <c r="M87" s="821"/>
      <c r="N87" s="58">
        <f>L84+L85+L86</f>
        <v>54294.810191976452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235277.51083189793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8.5" customHeight="1" thickBot="1">
      <c r="A31" t="s">
        <v>1929</v>
      </c>
      <c r="B31" s="86" t="s">
        <v>1785</v>
      </c>
      <c r="C31" s="961" t="s">
        <v>1786</v>
      </c>
      <c r="D31" s="962"/>
      <c r="E31" s="962"/>
      <c r="F31" s="962"/>
      <c r="G31" s="962"/>
      <c r="H31" s="962"/>
      <c r="I31" s="962"/>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5359.6</v>
      </c>
      <c r="N48" s="281">
        <f>K48*M48</f>
        <v>6967.4800000000005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6967.4800000000005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8499.4961561830005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1699.8992312366001</v>
      </c>
      <c r="M84" s="855"/>
      <c r="N84" s="57"/>
    </row>
    <row r="85" spans="1:14">
      <c r="B85" s="95" t="s">
        <v>1057</v>
      </c>
      <c r="C85" s="96"/>
      <c r="D85" s="96"/>
      <c r="E85" s="96"/>
      <c r="F85" s="96"/>
      <c r="G85" s="96"/>
      <c r="H85" s="96"/>
      <c r="I85" s="93"/>
      <c r="J85" s="94"/>
      <c r="K85" s="313">
        <v>0.05</v>
      </c>
      <c r="L85" s="854">
        <f>N79*K85</f>
        <v>424.97480780915004</v>
      </c>
      <c r="M85" s="855"/>
      <c r="N85" s="57"/>
    </row>
    <row r="86" spans="1:14" ht="15" thickBot="1">
      <c r="B86" s="97" t="s">
        <v>1058</v>
      </c>
      <c r="C86" s="98"/>
      <c r="D86" s="98"/>
      <c r="E86" s="98"/>
      <c r="F86" s="98"/>
      <c r="G86" s="98"/>
      <c r="H86" s="98"/>
      <c r="I86" s="99"/>
      <c r="J86" s="100"/>
      <c r="K86" s="314">
        <v>0.05</v>
      </c>
      <c r="L86" s="856">
        <f>N79*K86</f>
        <v>424.97480780915004</v>
      </c>
      <c r="M86" s="857"/>
      <c r="N86" s="57"/>
    </row>
    <row r="87" spans="1:14" ht="15" thickBot="1">
      <c r="B87" s="819" t="s">
        <v>1037</v>
      </c>
      <c r="C87" s="820"/>
      <c r="D87" s="820"/>
      <c r="E87" s="820"/>
      <c r="F87" s="820"/>
      <c r="G87" s="820"/>
      <c r="H87" s="820"/>
      <c r="I87" s="820"/>
      <c r="J87" s="820"/>
      <c r="K87" s="820"/>
      <c r="L87" s="820"/>
      <c r="M87" s="821"/>
      <c r="N87" s="58">
        <f>L84+L85+L86</f>
        <v>2549.8488468549003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11049.345003037901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 customHeight="1" thickBot="1">
      <c r="A31" t="s">
        <v>1929</v>
      </c>
      <c r="B31" s="86" t="s">
        <v>1787</v>
      </c>
      <c r="C31" s="961" t="s">
        <v>1788</v>
      </c>
      <c r="D31" s="962"/>
      <c r="E31" s="962"/>
      <c r="F31" s="962"/>
      <c r="G31" s="962"/>
      <c r="H31" s="962"/>
      <c r="I31" s="962"/>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15506.83</v>
      </c>
      <c r="N48" s="281">
        <f>K48*M48</f>
        <v>20158.879000000001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20158.879000000001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21690.895156183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4338.1790312366002</v>
      </c>
      <c r="M84" s="855"/>
      <c r="N84" s="57"/>
    </row>
    <row r="85" spans="1:14">
      <c r="B85" s="95" t="s">
        <v>1057</v>
      </c>
      <c r="C85" s="96"/>
      <c r="D85" s="96"/>
      <c r="E85" s="96"/>
      <c r="F85" s="96"/>
      <c r="G85" s="96"/>
      <c r="H85" s="96"/>
      <c r="I85" s="93"/>
      <c r="J85" s="94"/>
      <c r="K85" s="313">
        <v>0.05</v>
      </c>
      <c r="L85" s="854">
        <f>N79*K85</f>
        <v>1084.54475780915</v>
      </c>
      <c r="M85" s="855"/>
      <c r="N85" s="57"/>
    </row>
    <row r="86" spans="1:14" ht="15" thickBot="1">
      <c r="B86" s="97" t="s">
        <v>1058</v>
      </c>
      <c r="C86" s="98"/>
      <c r="D86" s="98"/>
      <c r="E86" s="98"/>
      <c r="F86" s="98"/>
      <c r="G86" s="98"/>
      <c r="H86" s="98"/>
      <c r="I86" s="99"/>
      <c r="J86" s="100"/>
      <c r="K86" s="314">
        <v>0.05</v>
      </c>
      <c r="L86" s="856">
        <f>N79*K86</f>
        <v>1084.54475780915</v>
      </c>
      <c r="M86" s="857"/>
      <c r="N86" s="57"/>
    </row>
    <row r="87" spans="1:14" ht="15" thickBot="1">
      <c r="B87" s="819" t="s">
        <v>1037</v>
      </c>
      <c r="C87" s="820"/>
      <c r="D87" s="820"/>
      <c r="E87" s="820"/>
      <c r="F87" s="820"/>
      <c r="G87" s="820"/>
      <c r="H87" s="820"/>
      <c r="I87" s="820"/>
      <c r="J87" s="820"/>
      <c r="K87" s="820"/>
      <c r="L87" s="820"/>
      <c r="M87" s="821"/>
      <c r="N87" s="58">
        <f>L84+L85+L86</f>
        <v>6507.2685468548998</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28198.163703037899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1789</v>
      </c>
      <c r="C31" s="961" t="s">
        <v>2265</v>
      </c>
      <c r="D31" s="962"/>
      <c r="E31" s="962"/>
      <c r="F31" s="962"/>
      <c r="G31" s="962"/>
      <c r="H31" s="962"/>
      <c r="I31" s="962"/>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5359.6</v>
      </c>
      <c r="N48" s="281">
        <f>K48*M48</f>
        <v>6967.4800000000005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6967.4800000000005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8499.4961561830005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1699.8992312366001</v>
      </c>
      <c r="M84" s="855"/>
      <c r="N84" s="57"/>
    </row>
    <row r="85" spans="1:14">
      <c r="B85" s="95" t="s">
        <v>1057</v>
      </c>
      <c r="C85" s="96"/>
      <c r="D85" s="96"/>
      <c r="E85" s="96"/>
      <c r="F85" s="96"/>
      <c r="G85" s="96"/>
      <c r="H85" s="96"/>
      <c r="I85" s="93"/>
      <c r="J85" s="94"/>
      <c r="K85" s="313">
        <v>0.05</v>
      </c>
      <c r="L85" s="854">
        <f>N79*K85</f>
        <v>424.97480780915004</v>
      </c>
      <c r="M85" s="855"/>
      <c r="N85" s="57"/>
    </row>
    <row r="86" spans="1:14" ht="15" thickBot="1">
      <c r="B86" s="97" t="s">
        <v>1058</v>
      </c>
      <c r="C86" s="98"/>
      <c r="D86" s="98"/>
      <c r="E86" s="98"/>
      <c r="F86" s="98"/>
      <c r="G86" s="98"/>
      <c r="H86" s="98"/>
      <c r="I86" s="99"/>
      <c r="J86" s="100"/>
      <c r="K86" s="314">
        <v>0.05</v>
      </c>
      <c r="L86" s="856">
        <f>N79*K86</f>
        <v>424.97480780915004</v>
      </c>
      <c r="M86" s="857"/>
      <c r="N86" s="57"/>
    </row>
    <row r="87" spans="1:14" ht="15" thickBot="1">
      <c r="B87" s="819" t="s">
        <v>1037</v>
      </c>
      <c r="C87" s="820"/>
      <c r="D87" s="820"/>
      <c r="E87" s="820"/>
      <c r="F87" s="820"/>
      <c r="G87" s="820"/>
      <c r="H87" s="820"/>
      <c r="I87" s="820"/>
      <c r="J87" s="820"/>
      <c r="K87" s="820"/>
      <c r="L87" s="820"/>
      <c r="M87" s="821"/>
      <c r="N87" s="58">
        <f>L84+L85+L86</f>
        <v>2549.8488468549003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11049.345003037901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 customHeight="1" thickBot="1">
      <c r="A31" t="s">
        <v>1929</v>
      </c>
      <c r="B31" s="86" t="s">
        <v>1790</v>
      </c>
      <c r="C31" s="961" t="s">
        <v>2266</v>
      </c>
      <c r="D31" s="962"/>
      <c r="E31" s="962"/>
      <c r="F31" s="962"/>
      <c r="G31" s="962"/>
      <c r="H31" s="962"/>
      <c r="I31" s="962"/>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15506.83</v>
      </c>
      <c r="N48" s="281">
        <f>K48*M48</f>
        <v>20158.879000000001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20158.879000000001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1532.016156183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21690.895156183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4338.1790312366002</v>
      </c>
      <c r="M84" s="855"/>
      <c r="N84" s="57"/>
    </row>
    <row r="85" spans="1:14">
      <c r="B85" s="95" t="s">
        <v>1057</v>
      </c>
      <c r="C85" s="96"/>
      <c r="D85" s="96"/>
      <c r="E85" s="96"/>
      <c r="F85" s="96"/>
      <c r="G85" s="96"/>
      <c r="H85" s="96"/>
      <c r="I85" s="93"/>
      <c r="J85" s="94"/>
      <c r="K85" s="313">
        <v>0.05</v>
      </c>
      <c r="L85" s="854">
        <f>N79*K85</f>
        <v>1084.54475780915</v>
      </c>
      <c r="M85" s="855"/>
      <c r="N85" s="57"/>
    </row>
    <row r="86" spans="1:14" ht="15" thickBot="1">
      <c r="B86" s="97" t="s">
        <v>1058</v>
      </c>
      <c r="C86" s="98"/>
      <c r="D86" s="98"/>
      <c r="E86" s="98"/>
      <c r="F86" s="98"/>
      <c r="G86" s="98"/>
      <c r="H86" s="98"/>
      <c r="I86" s="99"/>
      <c r="J86" s="100"/>
      <c r="K86" s="314">
        <v>0.05</v>
      </c>
      <c r="L86" s="856">
        <f>N79*K86</f>
        <v>1084.54475780915</v>
      </c>
      <c r="M86" s="857"/>
      <c r="N86" s="57"/>
    </row>
    <row r="87" spans="1:14" ht="15" thickBot="1">
      <c r="B87" s="819" t="s">
        <v>1037</v>
      </c>
      <c r="C87" s="820"/>
      <c r="D87" s="820"/>
      <c r="E87" s="820"/>
      <c r="F87" s="820"/>
      <c r="G87" s="820"/>
      <c r="H87" s="820"/>
      <c r="I87" s="820"/>
      <c r="J87" s="820"/>
      <c r="K87" s="820"/>
      <c r="L87" s="820"/>
      <c r="M87" s="821"/>
      <c r="N87" s="58">
        <f>L84+L85+L86</f>
        <v>6507.2685468548998</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28198.163703037899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72763.849999999991</v>
      </c>
      <c r="L36" s="279"/>
      <c r="M36" s="345">
        <v>15</v>
      </c>
      <c r="N36" s="281">
        <f>K36/M36</f>
        <v>4850.9233333333332</v>
      </c>
    </row>
    <row r="37" spans="1:14">
      <c r="A37" s="119" t="s">
        <v>174</v>
      </c>
      <c r="B37" s="868" t="str">
        <f>VLOOKUP(A37,EQUIPOS!A7:D154,3,FALSE)</f>
        <v>Compactador vibratorio tipo DD-20</v>
      </c>
      <c r="C37" s="869"/>
      <c r="D37" s="869"/>
      <c r="E37" s="869"/>
      <c r="F37" s="869"/>
      <c r="G37" s="869"/>
      <c r="H37" s="870"/>
      <c r="I37" s="430"/>
      <c r="J37" s="431"/>
      <c r="K37" s="278">
        <f>VLOOKUP(A37,EQUIPOS!A7:D164,4,FALSE)</f>
        <v>66016.649999999994</v>
      </c>
      <c r="L37" s="344"/>
      <c r="M37" s="345">
        <v>15</v>
      </c>
      <c r="N37" s="281">
        <f>K37/M37</f>
        <v>4401.1099999999997</v>
      </c>
    </row>
    <row r="38" spans="1:14">
      <c r="A38" s="119" t="s">
        <v>269</v>
      </c>
      <c r="B38" s="868" t="str">
        <f>VLOOKUP(A38,EQUIPOS!A8:D154,3,FALSE)</f>
        <v>Motoniveladora  potencia 215 HP, ancho de cuchilla 4,27 m, peso 18 ton.</v>
      </c>
      <c r="C38" s="869"/>
      <c r="D38" s="869"/>
      <c r="E38" s="869"/>
      <c r="F38" s="869"/>
      <c r="G38" s="869"/>
      <c r="H38" s="870"/>
      <c r="I38" s="337"/>
      <c r="J38" s="339"/>
      <c r="K38" s="278">
        <f>VLOOKUP(A38,EQUIPOS!A8:D165,4,FALSE)</f>
        <v>200352.12</v>
      </c>
      <c r="L38" s="432"/>
      <c r="M38" s="433">
        <v>15</v>
      </c>
      <c r="N38" s="281">
        <f>K38/M38</f>
        <v>13356.807999999999</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N75*M41</f>
        <v>42.556004338416663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SUM(N36:N41)</f>
        <v>22651.397337671748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21620.81</v>
      </c>
      <c r="N48" s="281">
        <f>K48*M48</f>
        <v>28107.053000000004</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50</v>
      </c>
      <c r="N49" s="281">
        <f>K49*M49</f>
        <v>1500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0"/>
      <c r="N52" s="491"/>
    </row>
    <row r="53" spans="1:14" ht="15" thickBot="1">
      <c r="B53" s="908" t="s">
        <v>1037</v>
      </c>
      <c r="C53" s="862"/>
      <c r="D53" s="862"/>
      <c r="E53" s="862"/>
      <c r="F53" s="862"/>
      <c r="G53" s="862"/>
      <c r="H53" s="862"/>
      <c r="I53" s="862"/>
      <c r="J53" s="862"/>
      <c r="K53" s="862"/>
      <c r="L53" s="862"/>
      <c r="M53" s="863"/>
      <c r="N53" s="110">
        <f>SUM(N48:N52)</f>
        <v>29607.053000000004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5" t="s">
        <v>1045</v>
      </c>
      <c r="M57" s="884"/>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6">
        <f>VLOOKUP(A58,TRANSPORTE!A1:D117,4,FALSE)</f>
        <v>1232.03</v>
      </c>
      <c r="M58" s="907"/>
      <c r="N58" s="296">
        <f>K58*L58</f>
        <v>1601.6390000000001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7"/>
      <c r="M63" s="898"/>
      <c r="N63" s="133"/>
    </row>
    <row r="64" spans="1:14" ht="15" thickBot="1">
      <c r="B64" s="908" t="s">
        <v>1037</v>
      </c>
      <c r="C64" s="862"/>
      <c r="D64" s="862"/>
      <c r="E64" s="862"/>
      <c r="F64" s="862"/>
      <c r="G64" s="862"/>
      <c r="H64" s="862"/>
      <c r="I64" s="862"/>
      <c r="J64" s="862"/>
      <c r="K64" s="862"/>
      <c r="L64" s="862"/>
      <c r="M64" s="863"/>
      <c r="N64" s="110">
        <f>N58+N59+N60+N61+N62</f>
        <v>1601.6390000000001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8" t="s">
        <v>1047</v>
      </c>
      <c r="C68" s="859"/>
      <c r="D68" s="859"/>
      <c r="E68" s="859"/>
      <c r="F68" s="859"/>
      <c r="G68" s="859"/>
      <c r="H68" s="859"/>
      <c r="I68" s="79" t="s">
        <v>1048</v>
      </c>
      <c r="J68" s="81" t="s">
        <v>1494</v>
      </c>
      <c r="K68" s="80" t="s">
        <v>1050</v>
      </c>
      <c r="L68" s="860" t="s">
        <v>1034</v>
      </c>
      <c r="M68" s="973"/>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5"/>
      <c r="C74" s="896"/>
      <c r="D74" s="896"/>
      <c r="E74" s="896"/>
      <c r="F74" s="896"/>
      <c r="G74" s="896"/>
      <c r="H74" s="896"/>
      <c r="I74" s="132"/>
      <c r="J74" s="132"/>
      <c r="K74" s="132"/>
      <c r="L74" s="909"/>
      <c r="M74" s="909"/>
      <c r="N74" s="51"/>
    </row>
    <row r="75" spans="1:15" ht="15" thickBot="1">
      <c r="B75" s="908" t="s">
        <v>1037</v>
      </c>
      <c r="C75" s="862"/>
      <c r="D75" s="862"/>
      <c r="E75" s="862"/>
      <c r="F75" s="862"/>
      <c r="G75" s="862"/>
      <c r="H75" s="862"/>
      <c r="I75" s="862"/>
      <c r="J75" s="862"/>
      <c r="K75" s="862"/>
      <c r="L75" s="862"/>
      <c r="M75" s="863"/>
      <c r="N75" s="310">
        <f>SUM(N69:N74)</f>
        <v>2127.800216920833</v>
      </c>
    </row>
    <row r="76" spans="1:15" ht="15" thickBot="1">
      <c r="B76" s="39"/>
      <c r="C76" s="40"/>
      <c r="D76" s="40"/>
      <c r="E76" s="40"/>
      <c r="F76" s="40"/>
      <c r="G76" s="40"/>
      <c r="H76" s="40"/>
      <c r="I76" s="40"/>
      <c r="J76" s="40"/>
      <c r="K76" s="40"/>
      <c r="L76" s="40"/>
      <c r="M76" s="40"/>
      <c r="N76" s="41"/>
    </row>
    <row r="77" spans="1:15" ht="15" thickBot="1">
      <c r="B77" s="819" t="s">
        <v>1051</v>
      </c>
      <c r="C77" s="820"/>
      <c r="D77" s="820"/>
      <c r="E77" s="820"/>
      <c r="F77" s="820"/>
      <c r="G77" s="820"/>
      <c r="H77" s="820"/>
      <c r="I77" s="820"/>
      <c r="J77" s="820"/>
      <c r="K77" s="820"/>
      <c r="L77" s="820"/>
      <c r="M77" s="821"/>
      <c r="N77" s="105">
        <f>N43+N53+N64+N75</f>
        <v>55987.889554592584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11197.577910918517</v>
      </c>
      <c r="M82" s="855"/>
      <c r="N82" s="57"/>
    </row>
    <row r="83" spans="1:14">
      <c r="B83" s="95" t="s">
        <v>1057</v>
      </c>
      <c r="C83" s="96"/>
      <c r="D83" s="96"/>
      <c r="E83" s="96"/>
      <c r="F83" s="96"/>
      <c r="G83" s="96"/>
      <c r="H83" s="96"/>
      <c r="I83" s="93"/>
      <c r="J83" s="94"/>
      <c r="K83" s="313">
        <v>0.05</v>
      </c>
      <c r="L83" s="854">
        <f>N77*K83</f>
        <v>2799.3944777296292</v>
      </c>
      <c r="M83" s="855"/>
      <c r="N83" s="57"/>
    </row>
    <row r="84" spans="1:14" ht="15" thickBot="1">
      <c r="B84" s="97" t="s">
        <v>1058</v>
      </c>
      <c r="C84" s="98"/>
      <c r="D84" s="98"/>
      <c r="E84" s="98"/>
      <c r="F84" s="98"/>
      <c r="G84" s="98"/>
      <c r="H84" s="98"/>
      <c r="I84" s="99"/>
      <c r="J84" s="100"/>
      <c r="K84" s="314">
        <v>0.05</v>
      </c>
      <c r="L84" s="856">
        <f>N77*K84</f>
        <v>2799.3944777296292</v>
      </c>
      <c r="M84" s="857"/>
      <c r="N84" s="57"/>
    </row>
    <row r="85" spans="1:14" ht="15" thickBot="1">
      <c r="B85" s="819" t="s">
        <v>1037</v>
      </c>
      <c r="C85" s="820"/>
      <c r="D85" s="820"/>
      <c r="E85" s="820"/>
      <c r="F85" s="820"/>
      <c r="G85" s="820"/>
      <c r="H85" s="820"/>
      <c r="I85" s="820"/>
      <c r="J85" s="820"/>
      <c r="K85" s="820"/>
      <c r="L85" s="820"/>
      <c r="M85" s="821"/>
      <c r="N85" s="58">
        <f>L82+L83+L84</f>
        <v>16796.366866377775</v>
      </c>
    </row>
    <row r="86" spans="1:14" ht="15" thickBot="1">
      <c r="B86" s="39"/>
      <c r="C86" s="40"/>
      <c r="D86" s="40"/>
      <c r="E86" s="40"/>
      <c r="F86" s="40"/>
      <c r="G86" s="40"/>
      <c r="H86" s="40"/>
      <c r="I86" s="40"/>
      <c r="J86" s="40"/>
      <c r="K86" s="40"/>
      <c r="L86" s="40"/>
      <c r="M86" s="40"/>
      <c r="N86" s="41"/>
    </row>
    <row r="87" spans="1:14" ht="15" thickBot="1">
      <c r="A87" t="s">
        <v>2122</v>
      </c>
      <c r="B87" s="819" t="s">
        <v>1059</v>
      </c>
      <c r="C87" s="820"/>
      <c r="D87" s="820"/>
      <c r="E87" s="820"/>
      <c r="F87" s="820"/>
      <c r="G87" s="820"/>
      <c r="H87" s="820"/>
      <c r="I87" s="820"/>
      <c r="J87" s="820"/>
      <c r="K87" s="820"/>
      <c r="L87" s="820"/>
      <c r="M87" s="821"/>
      <c r="N87" s="196">
        <f>N77+N85</f>
        <v>72784.256420970356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102.1344104122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11444.14</v>
      </c>
      <c r="N48" s="281">
        <f>K48*M48</f>
        <v>8010.8979999999992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8010.8979999999992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51"/>
    </row>
    <row r="77" spans="1:15" ht="15" thickBot="1">
      <c r="B77" s="908" t="s">
        <v>1037</v>
      </c>
      <c r="C77" s="862"/>
      <c r="D77" s="862"/>
      <c r="E77" s="862"/>
      <c r="F77" s="862"/>
      <c r="G77" s="862"/>
      <c r="H77" s="862"/>
      <c r="I77" s="862"/>
      <c r="J77" s="862"/>
      <c r="K77" s="862"/>
      <c r="L77" s="862"/>
      <c r="M77" s="863"/>
      <c r="N77" s="310">
        <f>SUM(N71:N76)</f>
        <v>2042.688208244</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10155.7206186562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2031.1441237312401</v>
      </c>
      <c r="M84" s="855"/>
      <c r="N84" s="57"/>
    </row>
    <row r="85" spans="1:14">
      <c r="B85" s="95" t="s">
        <v>1057</v>
      </c>
      <c r="C85" s="96"/>
      <c r="D85" s="96"/>
      <c r="E85" s="96"/>
      <c r="F85" s="96"/>
      <c r="G85" s="96"/>
      <c r="H85" s="96"/>
      <c r="I85" s="93"/>
      <c r="J85" s="94"/>
      <c r="K85" s="313">
        <v>0.05</v>
      </c>
      <c r="L85" s="854">
        <f>N79*K85</f>
        <v>507.78603093281004</v>
      </c>
      <c r="M85" s="855"/>
      <c r="N85" s="57"/>
    </row>
    <row r="86" spans="1:14" ht="15" thickBot="1">
      <c r="B86" s="97" t="s">
        <v>1058</v>
      </c>
      <c r="C86" s="98"/>
      <c r="D86" s="98"/>
      <c r="E86" s="98"/>
      <c r="F86" s="98"/>
      <c r="G86" s="98"/>
      <c r="H86" s="98"/>
      <c r="I86" s="99"/>
      <c r="J86" s="100"/>
      <c r="K86" s="314">
        <v>0.05</v>
      </c>
      <c r="L86" s="856">
        <f>N79*K86</f>
        <v>507.78603093281004</v>
      </c>
      <c r="M86" s="857"/>
      <c r="N86" s="57"/>
    </row>
    <row r="87" spans="1:14" ht="15" thickBot="1">
      <c r="B87" s="819" t="s">
        <v>1037</v>
      </c>
      <c r="C87" s="820"/>
      <c r="D87" s="820"/>
      <c r="E87" s="820"/>
      <c r="F87" s="820"/>
      <c r="G87" s="820"/>
      <c r="H87" s="820"/>
      <c r="I87" s="820"/>
      <c r="J87" s="820"/>
      <c r="K87" s="820"/>
      <c r="L87" s="820"/>
      <c r="M87" s="821"/>
      <c r="N87" s="58">
        <f>L84+L85+L86</f>
        <v>3046.7161855968598</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58">
        <f>N79+N87</f>
        <v>13202.436804253059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510.67205206099999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56199.44</v>
      </c>
      <c r="N48" s="281">
        <f>K48*M48</f>
        <v>11239.888000000001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2888.97</v>
      </c>
      <c r="N49" s="281">
        <f>K49*M49</f>
        <v>3033.4184999999998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0"/>
      <c r="N54" s="491"/>
    </row>
    <row r="55" spans="1:14" ht="15" thickBot="1">
      <c r="B55" s="908" t="s">
        <v>1037</v>
      </c>
      <c r="C55" s="862"/>
      <c r="D55" s="862"/>
      <c r="E55" s="862"/>
      <c r="F55" s="862"/>
      <c r="G55" s="862"/>
      <c r="H55" s="862"/>
      <c r="I55" s="862"/>
      <c r="J55" s="862"/>
      <c r="K55" s="862"/>
      <c r="L55" s="862"/>
      <c r="M55" s="863"/>
      <c r="N55" s="110">
        <f>SUM(N48:N54)</f>
        <v>14273.306500000001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7"/>
      <c r="M65" s="898"/>
      <c r="N65" s="133"/>
    </row>
    <row r="66" spans="1:15" ht="1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5"/>
      <c r="C76" s="896"/>
      <c r="D76" s="896"/>
      <c r="E76" s="896"/>
      <c r="F76" s="896"/>
      <c r="G76" s="896"/>
      <c r="H76" s="896"/>
      <c r="I76" s="132"/>
      <c r="J76" s="132"/>
      <c r="K76" s="132"/>
      <c r="L76" s="909"/>
      <c r="M76" s="909"/>
      <c r="N76" s="133"/>
    </row>
    <row r="77" spans="1:15" ht="15" thickBot="1">
      <c r="B77" s="908" t="s">
        <v>1037</v>
      </c>
      <c r="C77" s="862"/>
      <c r="D77" s="862"/>
      <c r="E77" s="862"/>
      <c r="F77" s="862"/>
      <c r="G77" s="862"/>
      <c r="H77" s="862"/>
      <c r="I77" s="862"/>
      <c r="J77" s="862"/>
      <c r="K77" s="862"/>
      <c r="L77" s="862"/>
      <c r="M77" s="863"/>
      <c r="N77" s="469">
        <f>SUM(N71:N76)</f>
        <v>10213.44104122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24997.419593281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4999.4839186562003</v>
      </c>
      <c r="M84" s="855"/>
      <c r="N84" s="57"/>
    </row>
    <row r="85" spans="1:14">
      <c r="B85" s="95" t="s">
        <v>1057</v>
      </c>
      <c r="C85" s="96"/>
      <c r="D85" s="96"/>
      <c r="E85" s="96"/>
      <c r="F85" s="96"/>
      <c r="G85" s="96"/>
      <c r="H85" s="96"/>
      <c r="I85" s="93"/>
      <c r="J85" s="94"/>
      <c r="K85" s="313">
        <v>0.05</v>
      </c>
      <c r="L85" s="854">
        <f>N79*K85</f>
        <v>1249.8709796640501</v>
      </c>
      <c r="M85" s="855"/>
      <c r="N85" s="57"/>
    </row>
    <row r="86" spans="1:14" ht="15" thickBot="1">
      <c r="B86" s="97" t="s">
        <v>1058</v>
      </c>
      <c r="C86" s="98"/>
      <c r="D86" s="98"/>
      <c r="E86" s="98"/>
      <c r="F86" s="98"/>
      <c r="G86" s="98"/>
      <c r="H86" s="98"/>
      <c r="I86" s="99"/>
      <c r="J86" s="100"/>
      <c r="K86" s="314">
        <v>0.05</v>
      </c>
      <c r="L86" s="856">
        <f>N79*K86</f>
        <v>1249.8709796640501</v>
      </c>
      <c r="M86" s="857"/>
      <c r="N86" s="57"/>
    </row>
    <row r="87" spans="1:14" ht="15" thickBot="1">
      <c r="B87" s="819" t="s">
        <v>1037</v>
      </c>
      <c r="C87" s="820"/>
      <c r="D87" s="820"/>
      <c r="E87" s="820"/>
      <c r="F87" s="820"/>
      <c r="G87" s="820"/>
      <c r="H87" s="820"/>
      <c r="I87" s="820"/>
      <c r="J87" s="820"/>
      <c r="K87" s="820"/>
      <c r="L87" s="820"/>
      <c r="M87" s="821"/>
      <c r="N87" s="58">
        <f>L84+L85+L86</f>
        <v>7499.2258779843014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32496.645471265299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8.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1500</v>
      </c>
      <c r="N36" s="281">
        <f>K36/M36</f>
        <v>32.785913333333333</v>
      </c>
    </row>
    <row r="37" spans="1:14">
      <c r="A37" s="119" t="s">
        <v>361</v>
      </c>
      <c r="B37" s="868" t="str">
        <f>VLOOKUP(A37,EQUIPOS!A7:D154,3,FALSE)</f>
        <v>Vehículo delineador</v>
      </c>
      <c r="C37" s="869"/>
      <c r="D37" s="869"/>
      <c r="E37" s="869"/>
      <c r="F37" s="869"/>
      <c r="G37" s="869"/>
      <c r="H37" s="870"/>
      <c r="I37" s="430"/>
      <c r="J37" s="431"/>
      <c r="K37" s="278">
        <f>VLOOKUP(A37,EQUIPOS!A7:D164,4,FALSE)</f>
        <v>120488.68</v>
      </c>
      <c r="L37" s="344"/>
      <c r="M37" s="345">
        <v>1500</v>
      </c>
      <c r="N37" s="281">
        <f>K37/M37</f>
        <v>80.325786666666659</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0.21278002169208332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113.32448002169207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5353.17</v>
      </c>
      <c r="N48" s="281">
        <f>K48*M48</f>
        <v>246.24582000000001</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76345.279999999999</v>
      </c>
      <c r="N49" s="281">
        <f>K49*M49</f>
        <v>1068.83392</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28654.959999999999</v>
      </c>
      <c r="N50" s="281">
        <f>K50*M50</f>
        <v>12.3216328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1327.4013728000002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21.278002169208332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1462.0038549909007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292.40077099818012</v>
      </c>
      <c r="M84" s="855"/>
      <c r="N84" s="57"/>
    </row>
    <row r="85" spans="1:14">
      <c r="B85" s="95" t="s">
        <v>1057</v>
      </c>
      <c r="C85" s="96"/>
      <c r="D85" s="96"/>
      <c r="E85" s="96"/>
      <c r="F85" s="96"/>
      <c r="G85" s="96"/>
      <c r="H85" s="96"/>
      <c r="I85" s="93"/>
      <c r="J85" s="94"/>
      <c r="K85" s="313">
        <v>0.05</v>
      </c>
      <c r="L85" s="854">
        <f>N79*K85</f>
        <v>73.10019274954503</v>
      </c>
      <c r="M85" s="855"/>
      <c r="N85" s="57"/>
    </row>
    <row r="86" spans="1:14" ht="15" thickBot="1">
      <c r="B86" s="97" t="s">
        <v>1058</v>
      </c>
      <c r="C86" s="98"/>
      <c r="D86" s="98"/>
      <c r="E86" s="98"/>
      <c r="F86" s="98"/>
      <c r="G86" s="98"/>
      <c r="H86" s="98"/>
      <c r="I86" s="99"/>
      <c r="J86" s="100"/>
      <c r="K86" s="314">
        <v>0.05</v>
      </c>
      <c r="L86" s="856">
        <f>N79*K86</f>
        <v>73.10019274954503</v>
      </c>
      <c r="M86" s="857"/>
      <c r="N86" s="57"/>
    </row>
    <row r="87" spans="1:14" ht="15" thickBot="1">
      <c r="B87" s="819" t="s">
        <v>1037</v>
      </c>
      <c r="C87" s="820"/>
      <c r="D87" s="820"/>
      <c r="E87" s="820"/>
      <c r="F87" s="820"/>
      <c r="G87" s="820"/>
      <c r="H87" s="820"/>
      <c r="I87" s="820"/>
      <c r="J87" s="820"/>
      <c r="K87" s="820"/>
      <c r="L87" s="820"/>
      <c r="M87" s="821"/>
      <c r="N87" s="58">
        <f>L84+L85+L86</f>
        <v>438.60115649727021</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1900.6050114881709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1200</v>
      </c>
      <c r="N36" s="281">
        <f>K36/M36</f>
        <v>40.982391666666672</v>
      </c>
    </row>
    <row r="37" spans="1:14">
      <c r="A37" s="119" t="s">
        <v>201</v>
      </c>
      <c r="B37" s="868" t="str">
        <f>VLOOKUP(A37,EQUIPOS!A7:D154,3,FALSE)</f>
        <v>Equipo autopropulsado para pintura termoplástica</v>
      </c>
      <c r="C37" s="869"/>
      <c r="D37" s="869"/>
      <c r="E37" s="869"/>
      <c r="F37" s="869"/>
      <c r="G37" s="869"/>
      <c r="H37" s="870"/>
      <c r="I37" s="430"/>
      <c r="J37" s="431"/>
      <c r="K37" s="278">
        <f>VLOOKUP(A37,EQUIPOS!A7:D164,4,FALSE)</f>
        <v>105293.98</v>
      </c>
      <c r="L37" s="344"/>
      <c r="M37" s="345">
        <v>1200</v>
      </c>
      <c r="N37" s="281">
        <f>K37/M37</f>
        <v>87.744983333333323</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0.37236503796114584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129.09974003796114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5353.17</v>
      </c>
      <c r="N48" s="281">
        <f>K48*M48</f>
        <v>578.14236000000005</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8478.77</v>
      </c>
      <c r="N49" s="281">
        <f>K49*M49</f>
        <v>661.34406000000001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1239.4864200000002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37.236503796114583</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1405.8226638340759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281.16453276681517</v>
      </c>
      <c r="M84" s="855"/>
      <c r="N84" s="57"/>
    </row>
    <row r="85" spans="1:14">
      <c r="B85" s="95" t="s">
        <v>1057</v>
      </c>
      <c r="C85" s="96"/>
      <c r="D85" s="96"/>
      <c r="E85" s="96"/>
      <c r="F85" s="96"/>
      <c r="G85" s="96"/>
      <c r="H85" s="96"/>
      <c r="I85" s="93"/>
      <c r="J85" s="94"/>
      <c r="K85" s="313">
        <v>0.05</v>
      </c>
      <c r="L85" s="854">
        <f>N79*K85</f>
        <v>70.291133191703793</v>
      </c>
      <c r="M85" s="855"/>
      <c r="N85" s="57"/>
    </row>
    <row r="86" spans="1:14" ht="15" thickBot="1">
      <c r="B86" s="97" t="s">
        <v>1058</v>
      </c>
      <c r="C86" s="98"/>
      <c r="D86" s="98"/>
      <c r="E86" s="98"/>
      <c r="F86" s="98"/>
      <c r="G86" s="98"/>
      <c r="H86" s="98"/>
      <c r="I86" s="99"/>
      <c r="J86" s="100"/>
      <c r="K86" s="314">
        <v>0.05</v>
      </c>
      <c r="L86" s="856">
        <f>N79*K86</f>
        <v>70.291133191703793</v>
      </c>
      <c r="M86" s="857"/>
      <c r="N86" s="57"/>
    </row>
    <row r="87" spans="1:14" ht="15" thickBot="1">
      <c r="B87" s="819" t="s">
        <v>1037</v>
      </c>
      <c r="C87" s="820"/>
      <c r="D87" s="820"/>
      <c r="E87" s="820"/>
      <c r="F87" s="820"/>
      <c r="G87" s="820"/>
      <c r="H87" s="820"/>
      <c r="I87" s="820"/>
      <c r="J87" s="820"/>
      <c r="K87" s="820"/>
      <c r="L87" s="820"/>
      <c r="M87" s="821"/>
      <c r="N87" s="58">
        <f>L84+L85+L86</f>
        <v>421.74679915022278</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1827.5694629842988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199</v>
      </c>
      <c r="B36" s="868" t="str">
        <f>VLOOKUP(A36,EQUIPOS!A6:D154,3,FALSE)</f>
        <v xml:space="preserve">Equipo de pintura (Compresor), Presión máxima de trabajo 3300 psi.
</v>
      </c>
      <c r="C36" s="869"/>
      <c r="D36" s="869"/>
      <c r="E36" s="869"/>
      <c r="F36" s="869"/>
      <c r="G36" s="869"/>
      <c r="H36" s="870"/>
      <c r="I36" s="276"/>
      <c r="J36" s="277"/>
      <c r="K36" s="278">
        <f>VLOOKUP(A36,EQUIPOS!A6:D163,4,FALSE)</f>
        <v>23728.48</v>
      </c>
      <c r="L36" s="279"/>
      <c r="M36" s="345">
        <v>6.1</v>
      </c>
      <c r="N36" s="281">
        <f>K36/M36</f>
        <v>3889.9147540983608</v>
      </c>
    </row>
    <row r="37" spans="1:14">
      <c r="A37" s="119" t="s">
        <v>138</v>
      </c>
      <c r="B37" s="868" t="str">
        <f>VLOOKUP(A37,EQUIPOS!A7:D154,3,FALSE)</f>
        <v>Camioneta D-300</v>
      </c>
      <c r="C37" s="869"/>
      <c r="D37" s="869"/>
      <c r="E37" s="869"/>
      <c r="F37" s="869"/>
      <c r="G37" s="869"/>
      <c r="H37" s="870"/>
      <c r="I37" s="430"/>
      <c r="J37" s="431"/>
      <c r="K37" s="278">
        <f>VLOOKUP(A37,EQUIPOS!A7:D164,4,FALSE)</f>
        <v>49178.87</v>
      </c>
      <c r="L37" s="344"/>
      <c r="M37" s="345">
        <v>6.1</v>
      </c>
      <c r="N37" s="281">
        <f>K37/M37</f>
        <v>8062.1098360655751</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73.252138615307373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12025.276728779243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5353.17</v>
      </c>
      <c r="N48" s="281">
        <f>K48*M48</f>
        <v>2044.91094</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28654.959999999999</v>
      </c>
      <c r="N49" s="281">
        <f>K49*M49</f>
        <v>1432.748</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76345.279999999999</v>
      </c>
      <c r="N50" s="281">
        <f>K50*M50</f>
        <v>9161.4336000000003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12639.092540000001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861"/>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7325.2138615307376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31989.58313030998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6397.9166260619968</v>
      </c>
      <c r="M84" s="855"/>
      <c r="N84" s="57"/>
    </row>
    <row r="85" spans="1:14">
      <c r="B85" s="95" t="s">
        <v>1057</v>
      </c>
      <c r="C85" s="96"/>
      <c r="D85" s="96"/>
      <c r="E85" s="96"/>
      <c r="F85" s="96"/>
      <c r="G85" s="96"/>
      <c r="H85" s="96"/>
      <c r="I85" s="93"/>
      <c r="J85" s="94"/>
      <c r="K85" s="313">
        <v>0.05</v>
      </c>
      <c r="L85" s="854">
        <f>N79*K85</f>
        <v>1599.4791565154992</v>
      </c>
      <c r="M85" s="855"/>
      <c r="N85" s="57"/>
    </row>
    <row r="86" spans="1:14" ht="15" thickBot="1">
      <c r="B86" s="97" t="s">
        <v>1058</v>
      </c>
      <c r="C86" s="98"/>
      <c r="D86" s="98"/>
      <c r="E86" s="98"/>
      <c r="F86" s="98"/>
      <c r="G86" s="98"/>
      <c r="H86" s="98"/>
      <c r="I86" s="99"/>
      <c r="J86" s="100"/>
      <c r="K86" s="314">
        <v>0.05</v>
      </c>
      <c r="L86" s="856">
        <f>N79*K86</f>
        <v>1599.4791565154992</v>
      </c>
      <c r="M86" s="857"/>
      <c r="N86" s="57"/>
    </row>
    <row r="87" spans="1:14" ht="15" thickBot="1">
      <c r="B87" s="819" t="s">
        <v>1037</v>
      </c>
      <c r="C87" s="820"/>
      <c r="D87" s="820"/>
      <c r="E87" s="820"/>
      <c r="F87" s="820"/>
      <c r="G87" s="820"/>
      <c r="H87" s="820"/>
      <c r="I87" s="820"/>
      <c r="J87" s="820"/>
      <c r="K87" s="820"/>
      <c r="L87" s="820"/>
      <c r="M87" s="821"/>
      <c r="N87" s="58">
        <f>L84+L85+L86</f>
        <v>9596.8749390929952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41586.458069402972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6</v>
      </c>
      <c r="N36" s="281">
        <f>K36/M36</f>
        <v>8196.4783333333344</v>
      </c>
    </row>
    <row r="37" spans="1:14">
      <c r="A37" s="119" t="s">
        <v>1795</v>
      </c>
      <c r="B37" s="868" t="str">
        <f>VLOOKUP(A37,EQUIPOS!A7:D154,3,FALSE)</f>
        <v>Caldera para pintura termoplástica</v>
      </c>
      <c r="C37" s="869"/>
      <c r="D37" s="869"/>
      <c r="E37" s="869"/>
      <c r="F37" s="869"/>
      <c r="G37" s="869"/>
      <c r="H37" s="870"/>
      <c r="I37" s="430"/>
      <c r="J37" s="431"/>
      <c r="K37" s="278">
        <f>VLOOKUP(A37,EQUIPOS!A7:D164,4,FALSE)</f>
        <v>50406.69</v>
      </c>
      <c r="L37" s="344"/>
      <c r="M37" s="345">
        <v>6</v>
      </c>
      <c r="N37" s="281">
        <f>K37/M37</f>
        <v>8401.1149999999998</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85.112008676833327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16682.705342010169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5353.17</v>
      </c>
      <c r="N48" s="281">
        <f>K48*M48</f>
        <v>4817.8530000000001</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8478.77</v>
      </c>
      <c r="N49" s="281">
        <f>K49*M49</f>
        <v>5511.2005000000008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10329.053500000002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8511.200867683332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35522.959709693503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7104.591941938701</v>
      </c>
      <c r="M84" s="855"/>
      <c r="N84" s="57"/>
    </row>
    <row r="85" spans="1:14">
      <c r="B85" s="95" t="s">
        <v>1057</v>
      </c>
      <c r="C85" s="96"/>
      <c r="D85" s="96"/>
      <c r="E85" s="96"/>
      <c r="F85" s="96"/>
      <c r="G85" s="96"/>
      <c r="H85" s="96"/>
      <c r="I85" s="93"/>
      <c r="J85" s="94"/>
      <c r="K85" s="313">
        <v>0.05</v>
      </c>
      <c r="L85" s="854">
        <f>N79*K85</f>
        <v>1776.1479854846752</v>
      </c>
      <c r="M85" s="855"/>
      <c r="N85" s="57"/>
    </row>
    <row r="86" spans="1:14" ht="15" thickBot="1">
      <c r="B86" s="97" t="s">
        <v>1058</v>
      </c>
      <c r="C86" s="98"/>
      <c r="D86" s="98"/>
      <c r="E86" s="98"/>
      <c r="F86" s="98"/>
      <c r="G86" s="98"/>
      <c r="H86" s="98"/>
      <c r="I86" s="99"/>
      <c r="J86" s="100"/>
      <c r="K86" s="314">
        <v>0.05</v>
      </c>
      <c r="L86" s="856">
        <f>N79*K86</f>
        <v>1776.1479854846752</v>
      </c>
      <c r="M86" s="857"/>
      <c r="N86" s="57"/>
    </row>
    <row r="87" spans="1:14" ht="15" thickBot="1">
      <c r="B87" s="819" t="s">
        <v>1037</v>
      </c>
      <c r="C87" s="820"/>
      <c r="D87" s="820"/>
      <c r="E87" s="820"/>
      <c r="F87" s="820"/>
      <c r="G87" s="820"/>
      <c r="H87" s="820"/>
      <c r="I87" s="820"/>
      <c r="J87" s="820"/>
      <c r="K87" s="820"/>
      <c r="L87" s="820"/>
      <c r="M87" s="821"/>
      <c r="N87" s="58">
        <f>L84+L85+L86</f>
        <v>10656.887912908051</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46179.847622601555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250</v>
      </c>
      <c r="N36" s="281">
        <f>K36/M36</f>
        <v>196.71548000000001</v>
      </c>
    </row>
    <row r="37" spans="1:14">
      <c r="A37" s="119" t="s">
        <v>251</v>
      </c>
      <c r="B37" s="868" t="str">
        <f>VLOOKUP(A37,EQUIPOS!A7:D154,3,FALSE)</f>
        <v>Maquina térmica pegatachas</v>
      </c>
      <c r="C37" s="869"/>
      <c r="D37" s="869"/>
      <c r="E37" s="869"/>
      <c r="F37" s="869"/>
      <c r="G37" s="869"/>
      <c r="H37" s="870"/>
      <c r="I37" s="430"/>
      <c r="J37" s="431"/>
      <c r="K37" s="278">
        <f>VLOOKUP(A37,EQUIPOS!A7:D164,4,FALSE)</f>
        <v>25179.199999999997</v>
      </c>
      <c r="L37" s="344"/>
      <c r="M37" s="345">
        <v>250</v>
      </c>
      <c r="N37" s="281">
        <f>K37/M37</f>
        <v>100.71679999999999</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1.0213441041219999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298.45362410412201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8478.77</v>
      </c>
      <c r="N48" s="281">
        <f>K48*M48</f>
        <v>678.30160000000001</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6503.5700000000006</v>
      </c>
      <c r="N49" s="281">
        <f>K49*M49</f>
        <v>6503.5700000000006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7181.8716000000004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102.1344104122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7582.4596345163227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1516.4919269032646</v>
      </c>
      <c r="M84" s="855"/>
      <c r="N84" s="57"/>
    </row>
    <row r="85" spans="1:14">
      <c r="B85" s="95" t="s">
        <v>1057</v>
      </c>
      <c r="C85" s="96"/>
      <c r="D85" s="96"/>
      <c r="E85" s="96"/>
      <c r="F85" s="96"/>
      <c r="G85" s="96"/>
      <c r="H85" s="96"/>
      <c r="I85" s="93"/>
      <c r="J85" s="94"/>
      <c r="K85" s="313">
        <v>0.05</v>
      </c>
      <c r="L85" s="854">
        <f>N79*K85</f>
        <v>379.12298172581615</v>
      </c>
      <c r="M85" s="855"/>
      <c r="N85" s="57"/>
    </row>
    <row r="86" spans="1:14" ht="15" thickBot="1">
      <c r="B86" s="97" t="s">
        <v>1058</v>
      </c>
      <c r="C86" s="98"/>
      <c r="D86" s="98"/>
      <c r="E86" s="98"/>
      <c r="F86" s="98"/>
      <c r="G86" s="98"/>
      <c r="H86" s="98"/>
      <c r="I86" s="99"/>
      <c r="J86" s="100"/>
      <c r="K86" s="314">
        <v>0.05</v>
      </c>
      <c r="L86" s="856">
        <f>N79*K86</f>
        <v>379.12298172581615</v>
      </c>
      <c r="M86" s="857"/>
      <c r="N86" s="57"/>
    </row>
    <row r="87" spans="1:14" ht="15" thickBot="1">
      <c r="B87" s="819" t="s">
        <v>1037</v>
      </c>
      <c r="C87" s="820"/>
      <c r="D87" s="820"/>
      <c r="E87" s="820"/>
      <c r="F87" s="820"/>
      <c r="G87" s="820"/>
      <c r="H87" s="820"/>
      <c r="I87" s="820"/>
      <c r="J87" s="820"/>
      <c r="K87" s="820"/>
      <c r="L87" s="820"/>
      <c r="M87" s="821"/>
      <c r="N87" s="58">
        <f>L84+L85+L86</f>
        <v>2274.737890354897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9857.1975248712188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3.75</v>
      </c>
      <c r="N36" s="281">
        <f>K36/M36</f>
        <v>13114.365333333333</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85.112008676833327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13199.477342010166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95334.68</v>
      </c>
      <c r="N48" s="281">
        <f>K48*M48</f>
        <v>95334.68</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253090.61000000002</v>
      </c>
      <c r="N49" s="281">
        <f>K49*M49</f>
        <v>253090.61000000002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390860.96</v>
      </c>
      <c r="N50" s="281">
        <f>K50*M50</f>
        <v>11725.828799999999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360151.11880000005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8511.200867683332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381861.79700969358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76372.359401938724</v>
      </c>
      <c r="M84" s="855"/>
      <c r="N84" s="57"/>
    </row>
    <row r="85" spans="1:14">
      <c r="B85" s="95" t="s">
        <v>1057</v>
      </c>
      <c r="C85" s="96"/>
      <c r="D85" s="96"/>
      <c r="E85" s="96"/>
      <c r="F85" s="96"/>
      <c r="G85" s="96"/>
      <c r="H85" s="96"/>
      <c r="I85" s="93"/>
      <c r="J85" s="94"/>
      <c r="K85" s="313">
        <v>0.05</v>
      </c>
      <c r="L85" s="854">
        <f>N79*K85</f>
        <v>19093.089850484681</v>
      </c>
      <c r="M85" s="855"/>
      <c r="N85" s="57"/>
    </row>
    <row r="86" spans="1:14" ht="15" thickBot="1">
      <c r="B86" s="97" t="s">
        <v>1058</v>
      </c>
      <c r="C86" s="98"/>
      <c r="D86" s="98"/>
      <c r="E86" s="98"/>
      <c r="F86" s="98"/>
      <c r="G86" s="98"/>
      <c r="H86" s="98"/>
      <c r="I86" s="99"/>
      <c r="J86" s="100"/>
      <c r="K86" s="314">
        <v>0.05</v>
      </c>
      <c r="L86" s="856">
        <f>N79*K86</f>
        <v>19093.089850484681</v>
      </c>
      <c r="M86" s="857"/>
      <c r="N86" s="57"/>
    </row>
    <row r="87" spans="1:14" ht="15" thickBot="1">
      <c r="B87" s="819" t="s">
        <v>1037</v>
      </c>
      <c r="C87" s="820"/>
      <c r="D87" s="820"/>
      <c r="E87" s="820"/>
      <c r="F87" s="820"/>
      <c r="G87" s="820"/>
      <c r="H87" s="820"/>
      <c r="I87" s="820"/>
      <c r="J87" s="820"/>
      <c r="K87" s="820"/>
      <c r="L87" s="820"/>
      <c r="M87" s="821"/>
      <c r="N87" s="58">
        <f>L84+L85+L86</f>
        <v>114558.53910290809</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496420.33611260168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8.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3.75</v>
      </c>
      <c r="N36" s="281">
        <f>K36/M36</f>
        <v>13114.365333333333</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85.112008676833327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13199.477342010166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95334.68</v>
      </c>
      <c r="N48" s="281">
        <f>K48*M48</f>
        <v>95334.68</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226415.61000000002</v>
      </c>
      <c r="N49" s="281">
        <f>K49*M49</f>
        <v>226415.61000000002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390860.96</v>
      </c>
      <c r="N50" s="281">
        <f>K50*M50</f>
        <v>11725.828799999999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333476.11880000005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8511.200867683332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355186.79700969358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71037.359401938724</v>
      </c>
      <c r="M84" s="855"/>
      <c r="N84" s="57"/>
    </row>
    <row r="85" spans="1:14">
      <c r="B85" s="95" t="s">
        <v>1057</v>
      </c>
      <c r="C85" s="96"/>
      <c r="D85" s="96"/>
      <c r="E85" s="96"/>
      <c r="F85" s="96"/>
      <c r="G85" s="96"/>
      <c r="H85" s="96"/>
      <c r="I85" s="93"/>
      <c r="J85" s="94"/>
      <c r="K85" s="313">
        <v>0.05</v>
      </c>
      <c r="L85" s="854">
        <f>N79*K85</f>
        <v>17759.339850484681</v>
      </c>
      <c r="M85" s="855"/>
      <c r="N85" s="57"/>
    </row>
    <row r="86" spans="1:14" ht="15" thickBot="1">
      <c r="B86" s="97" t="s">
        <v>1058</v>
      </c>
      <c r="C86" s="98"/>
      <c r="D86" s="98"/>
      <c r="E86" s="98"/>
      <c r="F86" s="98"/>
      <c r="G86" s="98"/>
      <c r="H86" s="98"/>
      <c r="I86" s="99"/>
      <c r="J86" s="100"/>
      <c r="K86" s="314">
        <v>0.05</v>
      </c>
      <c r="L86" s="856">
        <f>N79*K86</f>
        <v>17759.339850484681</v>
      </c>
      <c r="M86" s="857"/>
      <c r="N86" s="57"/>
    </row>
    <row r="87" spans="1:14" ht="15" thickBot="1">
      <c r="B87" s="819" t="s">
        <v>1037</v>
      </c>
      <c r="C87" s="820"/>
      <c r="D87" s="820"/>
      <c r="E87" s="820"/>
      <c r="F87" s="820"/>
      <c r="G87" s="820"/>
      <c r="H87" s="820"/>
      <c r="I87" s="820"/>
      <c r="J87" s="820"/>
      <c r="K87" s="820"/>
      <c r="L87" s="820"/>
      <c r="M87" s="821"/>
      <c r="N87" s="58">
        <f>L84+L85+L86</f>
        <v>106556.03910290809</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461742.83611260168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3</v>
      </c>
      <c r="N36" s="281">
        <f>K36/M36</f>
        <v>16392.956666666669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42.55600433841667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16435.512671005086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87366.58</v>
      </c>
      <c r="N48" s="281">
        <f>K48*M48</f>
        <v>87366.58</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390860.96</v>
      </c>
      <c r="N49" s="281">
        <f>K49*M49</f>
        <v>23451.657599999999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110818.23759999999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4255.6004338416669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131509.35070484673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26301.870140969346</v>
      </c>
      <c r="M84" s="855"/>
      <c r="N84" s="57"/>
    </row>
    <row r="85" spans="1:14">
      <c r="B85" s="95" t="s">
        <v>1057</v>
      </c>
      <c r="C85" s="96"/>
      <c r="D85" s="96"/>
      <c r="E85" s="96"/>
      <c r="F85" s="96"/>
      <c r="G85" s="96"/>
      <c r="H85" s="96"/>
      <c r="I85" s="93"/>
      <c r="J85" s="94"/>
      <c r="K85" s="313">
        <v>0.05</v>
      </c>
      <c r="L85" s="854">
        <f>N79*K85</f>
        <v>6575.4675352423365</v>
      </c>
      <c r="M85" s="855"/>
      <c r="N85" s="57"/>
    </row>
    <row r="86" spans="1:14" ht="15" thickBot="1">
      <c r="B86" s="97" t="s">
        <v>1058</v>
      </c>
      <c r="C86" s="98"/>
      <c r="D86" s="98"/>
      <c r="E86" s="98"/>
      <c r="F86" s="98"/>
      <c r="G86" s="98"/>
      <c r="H86" s="98"/>
      <c r="I86" s="99"/>
      <c r="J86" s="100"/>
      <c r="K86" s="314">
        <v>0.05</v>
      </c>
      <c r="L86" s="856">
        <f>N79*K86</f>
        <v>6575.4675352423365</v>
      </c>
      <c r="M86" s="857"/>
      <c r="N86" s="57"/>
    </row>
    <row r="87" spans="1:14" ht="15" thickBot="1">
      <c r="B87" s="819" t="s">
        <v>1037</v>
      </c>
      <c r="C87" s="820"/>
      <c r="D87" s="820"/>
      <c r="E87" s="820"/>
      <c r="F87" s="820"/>
      <c r="G87" s="820"/>
      <c r="H87" s="820"/>
      <c r="I87" s="820"/>
      <c r="J87" s="820"/>
      <c r="K87" s="820"/>
      <c r="L87" s="820"/>
      <c r="M87" s="821"/>
      <c r="N87" s="58">
        <f>L84+L85+L86</f>
        <v>39452.805211454019</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170962.15591630075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135</v>
      </c>
      <c r="B36" s="868" t="str">
        <f>VLOOKUP(A36,EQUIPOS!A6:D154,3,FALSE)</f>
        <v>Camión 350</v>
      </c>
      <c r="C36" s="869"/>
      <c r="D36" s="869"/>
      <c r="E36" s="869"/>
      <c r="F36" s="869"/>
      <c r="G36" s="869"/>
      <c r="H36" s="870"/>
      <c r="I36" s="276"/>
      <c r="J36" s="277"/>
      <c r="K36" s="278">
        <f>VLOOKUP(A36,EQUIPOS!A6:D163,4,FALSE)</f>
        <v>69621.189999999988</v>
      </c>
      <c r="L36" s="279"/>
      <c r="M36" s="345">
        <v>6.25</v>
      </c>
      <c r="N36" s="281">
        <f>K36/M36</f>
        <v>11139.390399999998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306.40323123659999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11445.793631236598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156610.65</v>
      </c>
      <c r="N48" s="281">
        <f>K48*M48</f>
        <v>39152.662499999999</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316343.48</v>
      </c>
      <c r="N49" s="281">
        <f>K49*M49</f>
        <v>76596.484261501202</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115749.14676150121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6128.0646247320001</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133323.00501746981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26664.601003493965</v>
      </c>
      <c r="M84" s="855"/>
      <c r="N84" s="57"/>
    </row>
    <row r="85" spans="1:14">
      <c r="B85" s="95" t="s">
        <v>1057</v>
      </c>
      <c r="C85" s="96"/>
      <c r="D85" s="96"/>
      <c r="E85" s="96"/>
      <c r="F85" s="96"/>
      <c r="G85" s="96"/>
      <c r="H85" s="96"/>
      <c r="I85" s="93"/>
      <c r="J85" s="94"/>
      <c r="K85" s="313">
        <v>0.05</v>
      </c>
      <c r="L85" s="854">
        <f>N79*K85</f>
        <v>6666.1502508734911</v>
      </c>
      <c r="M85" s="855"/>
      <c r="N85" s="57"/>
    </row>
    <row r="86" spans="1:14" ht="15" thickBot="1">
      <c r="B86" s="97" t="s">
        <v>1058</v>
      </c>
      <c r="C86" s="98"/>
      <c r="D86" s="98"/>
      <c r="E86" s="98"/>
      <c r="F86" s="98"/>
      <c r="G86" s="98"/>
      <c r="H86" s="98"/>
      <c r="I86" s="99"/>
      <c r="J86" s="100"/>
      <c r="K86" s="314">
        <v>0.05</v>
      </c>
      <c r="L86" s="856">
        <f>N79*K86</f>
        <v>6666.1502508734911</v>
      </c>
      <c r="M86" s="857"/>
      <c r="N86" s="57"/>
    </row>
    <row r="87" spans="1:14" ht="15" thickBot="1">
      <c r="B87" s="819" t="s">
        <v>1037</v>
      </c>
      <c r="C87" s="820"/>
      <c r="D87" s="820"/>
      <c r="E87" s="820"/>
      <c r="F87" s="820"/>
      <c r="G87" s="820"/>
      <c r="H87" s="820"/>
      <c r="I87" s="820"/>
      <c r="J87" s="820"/>
      <c r="K87" s="820"/>
      <c r="L87" s="820"/>
      <c r="M87" s="821"/>
      <c r="N87" s="58">
        <f>L84+L85+L86</f>
        <v>39996.901505240945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173319.90652271075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34.044803470733335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60127.83</v>
      </c>
      <c r="N48" s="281">
        <f>K48*M48</f>
        <v>60127.83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60127.83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3404.4803470733332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63566.35515054407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12713.271030108815</v>
      </c>
      <c r="M84" s="855"/>
      <c r="N84" s="57"/>
    </row>
    <row r="85" spans="1:14">
      <c r="B85" s="95" t="s">
        <v>1057</v>
      </c>
      <c r="C85" s="96"/>
      <c r="D85" s="96"/>
      <c r="E85" s="96"/>
      <c r="F85" s="96"/>
      <c r="G85" s="96"/>
      <c r="H85" s="96"/>
      <c r="I85" s="93"/>
      <c r="J85" s="94"/>
      <c r="K85" s="313">
        <v>0.05</v>
      </c>
      <c r="L85" s="854">
        <f>N79*K85</f>
        <v>3178.3177575272039</v>
      </c>
      <c r="M85" s="855"/>
      <c r="N85" s="57"/>
    </row>
    <row r="86" spans="1:14" ht="15" thickBot="1">
      <c r="B86" s="97" t="s">
        <v>1058</v>
      </c>
      <c r="C86" s="98"/>
      <c r="D86" s="98"/>
      <c r="E86" s="98"/>
      <c r="F86" s="98"/>
      <c r="G86" s="98"/>
      <c r="H86" s="98"/>
      <c r="I86" s="99"/>
      <c r="J86" s="100"/>
      <c r="K86" s="314">
        <v>0.05</v>
      </c>
      <c r="L86" s="856">
        <f>N79*K86</f>
        <v>3178.3177575272039</v>
      </c>
      <c r="M86" s="857"/>
      <c r="N86" s="57"/>
    </row>
    <row r="87" spans="1:14" ht="15" thickBot="1">
      <c r="B87" s="819" t="s">
        <v>1037</v>
      </c>
      <c r="C87" s="820"/>
      <c r="D87" s="820"/>
      <c r="E87" s="820"/>
      <c r="F87" s="820"/>
      <c r="G87" s="820"/>
      <c r="H87" s="820"/>
      <c r="I87" s="820"/>
      <c r="J87" s="820"/>
      <c r="K87" s="820"/>
      <c r="L87" s="820"/>
      <c r="M87" s="821"/>
      <c r="N87" s="58">
        <f>L84+L85+L86</f>
        <v>19069.906545163223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82636.26169570729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35.218762211103453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55995.83</v>
      </c>
      <c r="N48" s="281">
        <f>K48*M48</f>
        <v>55995.83</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55995.83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3521.8762211103449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59552.924983321449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11910.584996664291</v>
      </c>
      <c r="M84" s="855"/>
      <c r="N84" s="57"/>
    </row>
    <row r="85" spans="1:14">
      <c r="B85" s="95" t="s">
        <v>1057</v>
      </c>
      <c r="C85" s="96"/>
      <c r="D85" s="96"/>
      <c r="E85" s="96"/>
      <c r="F85" s="96"/>
      <c r="G85" s="96"/>
      <c r="H85" s="96"/>
      <c r="I85" s="93"/>
      <c r="J85" s="94"/>
      <c r="K85" s="313">
        <v>0.05</v>
      </c>
      <c r="L85" s="854">
        <f>N79*K85</f>
        <v>2977.6462491660727</v>
      </c>
      <c r="M85" s="855"/>
      <c r="N85" s="57"/>
    </row>
    <row r="86" spans="1:14" ht="15" thickBot="1">
      <c r="B86" s="97" t="s">
        <v>1058</v>
      </c>
      <c r="C86" s="98"/>
      <c r="D86" s="98"/>
      <c r="E86" s="98"/>
      <c r="F86" s="98"/>
      <c r="G86" s="98"/>
      <c r="H86" s="98"/>
      <c r="I86" s="99"/>
      <c r="J86" s="100"/>
      <c r="K86" s="314">
        <v>0.05</v>
      </c>
      <c r="L86" s="856">
        <f>N79*K86</f>
        <v>2977.6462491660727</v>
      </c>
      <c r="M86" s="857"/>
      <c r="N86" s="57"/>
    </row>
    <row r="87" spans="1:14" ht="15" thickBot="1">
      <c r="B87" s="819" t="s">
        <v>1037</v>
      </c>
      <c r="C87" s="820"/>
      <c r="D87" s="820"/>
      <c r="E87" s="820"/>
      <c r="F87" s="820"/>
      <c r="G87" s="820"/>
      <c r="H87" s="820"/>
      <c r="I87" s="820"/>
      <c r="J87" s="820"/>
      <c r="K87" s="820"/>
      <c r="L87" s="820"/>
      <c r="M87" s="821"/>
      <c r="N87" s="58">
        <f>L84+L85+L86</f>
        <v>17865.877494996435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77418.802478317884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35.218762211103453</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29630.449999999997</v>
      </c>
      <c r="N48" s="281">
        <f>K48*M48</f>
        <v>29630.449999999997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29630.449999999997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3521.8762211103449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33187.544983321444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6637.508996664289</v>
      </c>
      <c r="M84" s="855"/>
      <c r="N84" s="57"/>
    </row>
    <row r="85" spans="1:14">
      <c r="B85" s="95" t="s">
        <v>1057</v>
      </c>
      <c r="C85" s="96"/>
      <c r="D85" s="96"/>
      <c r="E85" s="96"/>
      <c r="F85" s="96"/>
      <c r="G85" s="96"/>
      <c r="H85" s="96"/>
      <c r="I85" s="93"/>
      <c r="J85" s="94"/>
      <c r="K85" s="313">
        <v>0.05</v>
      </c>
      <c r="L85" s="854">
        <f>N79*K85</f>
        <v>1659.3772491660723</v>
      </c>
      <c r="M85" s="855"/>
      <c r="N85" s="57"/>
    </row>
    <row r="86" spans="1:14" ht="15" thickBot="1">
      <c r="B86" s="97" t="s">
        <v>1058</v>
      </c>
      <c r="C86" s="98"/>
      <c r="D86" s="98"/>
      <c r="E86" s="98"/>
      <c r="F86" s="98"/>
      <c r="G86" s="98"/>
      <c r="H86" s="98"/>
      <c r="I86" s="99"/>
      <c r="J86" s="100"/>
      <c r="K86" s="314">
        <v>0.05</v>
      </c>
      <c r="L86" s="856">
        <f>N79*K86</f>
        <v>1659.3772491660723</v>
      </c>
      <c r="M86" s="857"/>
      <c r="N86" s="57"/>
    </row>
    <row r="87" spans="1:14" ht="15" thickBot="1">
      <c r="B87" s="819" t="s">
        <v>1037</v>
      </c>
      <c r="C87" s="820"/>
      <c r="D87" s="820"/>
      <c r="E87" s="820"/>
      <c r="F87" s="820"/>
      <c r="G87" s="820"/>
      <c r="H87" s="820"/>
      <c r="I87" s="820"/>
      <c r="J87" s="820"/>
      <c r="K87" s="820"/>
      <c r="L87" s="820"/>
      <c r="M87" s="821"/>
      <c r="N87" s="58">
        <f>L84+L85+L86</f>
        <v>9956.263494996434</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43143.808478317878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6"/>
      <c r="J36" s="277"/>
      <c r="K36" s="278">
        <f>VLOOKUP(A36,EQUIPOS!A6:D163,4,FALSE)</f>
        <v>10399.130000000001</v>
      </c>
      <c r="L36" s="279"/>
      <c r="M36" s="345">
        <v>1.25</v>
      </c>
      <c r="N36" s="281">
        <f>K36/M36</f>
        <v>8319.3040000000001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N77*M41</f>
        <v>510.67205206099999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8829.9760520609998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3902.55</v>
      </c>
      <c r="N48" s="281">
        <f>K48*M48</f>
        <v>37464.480000000003</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427230.27</v>
      </c>
      <c r="N49" s="281">
        <f>K49*M49</f>
        <v>51267.632400000002</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26543.05</v>
      </c>
      <c r="N50" s="281">
        <f>K50*M50</f>
        <v>13271.525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102003.63740000001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25533.60260305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136367.216055111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27273.443211022201</v>
      </c>
      <c r="M84" s="855"/>
      <c r="N84" s="57"/>
    </row>
    <row r="85" spans="1:14">
      <c r="B85" s="95" t="s">
        <v>1057</v>
      </c>
      <c r="C85" s="96"/>
      <c r="D85" s="96"/>
      <c r="E85" s="96"/>
      <c r="F85" s="96"/>
      <c r="G85" s="96"/>
      <c r="H85" s="96"/>
      <c r="I85" s="93"/>
      <c r="J85" s="94"/>
      <c r="K85" s="313">
        <v>0.05</v>
      </c>
      <c r="L85" s="854">
        <f>N79*K85</f>
        <v>6818.3608027555501</v>
      </c>
      <c r="M85" s="855"/>
      <c r="N85" s="57"/>
    </row>
    <row r="86" spans="1:14" ht="15" thickBot="1">
      <c r="B86" s="97" t="s">
        <v>1058</v>
      </c>
      <c r="C86" s="98"/>
      <c r="D86" s="98"/>
      <c r="E86" s="98"/>
      <c r="F86" s="98"/>
      <c r="G86" s="98"/>
      <c r="H86" s="98"/>
      <c r="I86" s="99"/>
      <c r="J86" s="100"/>
      <c r="K86" s="314">
        <v>0.05</v>
      </c>
      <c r="L86" s="856">
        <f>N79*K86</f>
        <v>6818.3608027555501</v>
      </c>
      <c r="M86" s="857"/>
      <c r="N86" s="57"/>
    </row>
    <row r="87" spans="1:14" ht="15" thickBot="1">
      <c r="B87" s="819" t="s">
        <v>1037</v>
      </c>
      <c r="C87" s="820"/>
      <c r="D87" s="820"/>
      <c r="E87" s="820"/>
      <c r="F87" s="820"/>
      <c r="G87" s="820"/>
      <c r="H87" s="820"/>
      <c r="I87" s="820"/>
      <c r="J87" s="820"/>
      <c r="K87" s="820"/>
      <c r="L87" s="820"/>
      <c r="M87" s="821"/>
      <c r="N87" s="58">
        <f>L84+L85+L86</f>
        <v>40910.164816533303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177277.3808716443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7.2953150294428575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13900.32</v>
      </c>
      <c r="N48" s="281">
        <f>K48*M48</f>
        <v>13900.32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13900.32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729.53150294428576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14637.146817973729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2927.4293635947461</v>
      </c>
      <c r="M84" s="855"/>
      <c r="N84" s="57"/>
    </row>
    <row r="85" spans="1:14">
      <c r="B85" s="95" t="s">
        <v>1057</v>
      </c>
      <c r="C85" s="96"/>
      <c r="D85" s="96"/>
      <c r="E85" s="96"/>
      <c r="F85" s="96"/>
      <c r="G85" s="96"/>
      <c r="H85" s="96"/>
      <c r="I85" s="93"/>
      <c r="J85" s="94"/>
      <c r="K85" s="313">
        <v>0.05</v>
      </c>
      <c r="L85" s="854">
        <f>N79*K85</f>
        <v>731.85734089868652</v>
      </c>
      <c r="M85" s="855"/>
      <c r="N85" s="57"/>
    </row>
    <row r="86" spans="1:14" ht="15" thickBot="1">
      <c r="B86" s="97" t="s">
        <v>1058</v>
      </c>
      <c r="C86" s="98"/>
      <c r="D86" s="98"/>
      <c r="E86" s="98"/>
      <c r="F86" s="98"/>
      <c r="G86" s="98"/>
      <c r="H86" s="98"/>
      <c r="I86" s="99"/>
      <c r="J86" s="100"/>
      <c r="K86" s="314">
        <v>0.05</v>
      </c>
      <c r="L86" s="856">
        <f>N79*K86</f>
        <v>731.85734089868652</v>
      </c>
      <c r="M86" s="857"/>
      <c r="N86" s="57"/>
    </row>
    <row r="87" spans="1:14" ht="15" thickBot="1">
      <c r="B87" s="819" t="s">
        <v>1037</v>
      </c>
      <c r="C87" s="820"/>
      <c r="D87" s="820"/>
      <c r="E87" s="820"/>
      <c r="F87" s="820"/>
      <c r="G87" s="820"/>
      <c r="H87" s="820"/>
      <c r="I87" s="820"/>
      <c r="J87" s="820"/>
      <c r="K87" s="820"/>
      <c r="L87" s="820"/>
      <c r="M87" s="821"/>
      <c r="N87" s="58">
        <f>L84+L85+L86</f>
        <v>4391.1440453921196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19028.290863365848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3"/>
      <c r="C1" s="925"/>
      <c r="D1" s="926"/>
      <c r="E1" s="926"/>
      <c r="F1" s="926"/>
      <c r="G1" s="926"/>
      <c r="H1" s="926"/>
      <c r="I1" s="926"/>
      <c r="J1" s="927"/>
      <c r="K1" s="928" t="s">
        <v>1017</v>
      </c>
      <c r="L1" s="930" t="s">
        <v>2304</v>
      </c>
      <c r="M1" s="931"/>
      <c r="N1" s="932"/>
    </row>
    <row r="2" spans="2:14" ht="24.7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160</v>
      </c>
      <c r="N36" s="281">
        <f>K36/M36</f>
        <v>307.36793750000004</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19.1502019522875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326.51813945228753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26834.98</v>
      </c>
      <c r="N48" s="281">
        <f>K48*M48</f>
        <v>26834.98</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390860.96</v>
      </c>
      <c r="N49" s="281">
        <f>K49*M49</f>
        <v>11725.828799999999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38560.808799999999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1915.0201952287498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40802.34713468104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8160.469426936208</v>
      </c>
      <c r="M84" s="855"/>
      <c r="N84" s="57"/>
    </row>
    <row r="85" spans="1:14">
      <c r="B85" s="95" t="s">
        <v>1057</v>
      </c>
      <c r="C85" s="96"/>
      <c r="D85" s="96"/>
      <c r="E85" s="96"/>
      <c r="F85" s="96"/>
      <c r="G85" s="96"/>
      <c r="H85" s="96"/>
      <c r="I85" s="93"/>
      <c r="J85" s="94"/>
      <c r="K85" s="313">
        <v>0.05</v>
      </c>
      <c r="L85" s="854">
        <f>N79*K85</f>
        <v>2040.117356734052</v>
      </c>
      <c r="M85" s="855"/>
      <c r="N85" s="57"/>
    </row>
    <row r="86" spans="1:14" ht="15" thickBot="1">
      <c r="B86" s="97" t="s">
        <v>1058</v>
      </c>
      <c r="C86" s="98"/>
      <c r="D86" s="98"/>
      <c r="E86" s="98"/>
      <c r="F86" s="98"/>
      <c r="G86" s="98"/>
      <c r="H86" s="98"/>
      <c r="I86" s="99"/>
      <c r="J86" s="100"/>
      <c r="K86" s="314">
        <v>0.05</v>
      </c>
      <c r="L86" s="856">
        <f>N79*K86</f>
        <v>2040.117356734052</v>
      </c>
      <c r="M86" s="857"/>
      <c r="N86" s="57"/>
    </row>
    <row r="87" spans="1:14" ht="15" thickBot="1">
      <c r="B87" s="819" t="s">
        <v>1037</v>
      </c>
      <c r="C87" s="820"/>
      <c r="D87" s="820"/>
      <c r="E87" s="820"/>
      <c r="F87" s="820"/>
      <c r="G87" s="820"/>
      <c r="H87" s="820"/>
      <c r="I87" s="820"/>
      <c r="J87" s="820"/>
      <c r="K87" s="820"/>
      <c r="L87" s="820"/>
      <c r="M87" s="821"/>
      <c r="N87" s="58">
        <f>L84+L85+L86</f>
        <v>12240.704140404312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53043.051275085352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68.08960694146667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7331.27</v>
      </c>
      <c r="N48" s="281">
        <f>K48*M48</f>
        <v>293.25080000000003</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10384.969999999999</v>
      </c>
      <c r="N49" s="281">
        <f>K49*M49</f>
        <v>4153.9880000000003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479.67</v>
      </c>
      <c r="N50" s="281">
        <f>K50*M50</f>
        <v>1439.01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5886.2488000000003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680.89606941466661</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6635.2344763561332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1327.0468952712267</v>
      </c>
      <c r="M84" s="855"/>
      <c r="N84" s="57"/>
    </row>
    <row r="85" spans="1:14">
      <c r="B85" s="95" t="s">
        <v>1057</v>
      </c>
      <c r="C85" s="96"/>
      <c r="D85" s="96"/>
      <c r="E85" s="96"/>
      <c r="F85" s="96"/>
      <c r="G85" s="96"/>
      <c r="H85" s="96"/>
      <c r="I85" s="93"/>
      <c r="J85" s="94"/>
      <c r="K85" s="313">
        <v>0.05</v>
      </c>
      <c r="L85" s="854">
        <f>N79*K85</f>
        <v>331.76172381780668</v>
      </c>
      <c r="M85" s="855"/>
      <c r="N85" s="57"/>
    </row>
    <row r="86" spans="1:14" ht="15" thickBot="1">
      <c r="B86" s="97" t="s">
        <v>1058</v>
      </c>
      <c r="C86" s="98"/>
      <c r="D86" s="98"/>
      <c r="E86" s="98"/>
      <c r="F86" s="98"/>
      <c r="G86" s="98"/>
      <c r="H86" s="98"/>
      <c r="I86" s="99"/>
      <c r="J86" s="100"/>
      <c r="K86" s="314">
        <v>0.05</v>
      </c>
      <c r="L86" s="856">
        <f>N79*K86</f>
        <v>331.76172381780668</v>
      </c>
      <c r="M86" s="857"/>
      <c r="N86" s="57"/>
    </row>
    <row r="87" spans="1:14" ht="15" thickBot="1">
      <c r="B87" s="819" t="s">
        <v>1037</v>
      </c>
      <c r="C87" s="820"/>
      <c r="D87" s="820"/>
      <c r="E87" s="820"/>
      <c r="F87" s="820"/>
      <c r="G87" s="820"/>
      <c r="H87" s="820"/>
      <c r="I87" s="820"/>
      <c r="J87" s="820"/>
      <c r="K87" s="820"/>
      <c r="L87" s="820"/>
      <c r="M87" s="821"/>
      <c r="N87" s="58">
        <f>L84+L85+L86</f>
        <v>1990.5703429068403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8625.804819262974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68.08960694146667</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32654.969999999998</v>
      </c>
      <c r="N48" s="281">
        <f>K48*M48</f>
        <v>13061.987999999999</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479.67</v>
      </c>
      <c r="N49" s="281">
        <f>K49*M49</f>
        <v>1439.01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14500.998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680.89606941466661</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15249.983676356132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3049.9967352712265</v>
      </c>
      <c r="M84" s="855"/>
      <c r="N84" s="57"/>
    </row>
    <row r="85" spans="1:14">
      <c r="B85" s="95" t="s">
        <v>1057</v>
      </c>
      <c r="C85" s="96"/>
      <c r="D85" s="96"/>
      <c r="E85" s="96"/>
      <c r="F85" s="96"/>
      <c r="G85" s="96"/>
      <c r="H85" s="96"/>
      <c r="I85" s="93"/>
      <c r="J85" s="94"/>
      <c r="K85" s="313">
        <v>0.05</v>
      </c>
      <c r="L85" s="854">
        <f>N79*K85</f>
        <v>762.49918381780662</v>
      </c>
      <c r="M85" s="855"/>
      <c r="N85" s="57"/>
    </row>
    <row r="86" spans="1:14" ht="15" thickBot="1">
      <c r="B86" s="97" t="s">
        <v>1058</v>
      </c>
      <c r="C86" s="98"/>
      <c r="D86" s="98"/>
      <c r="E86" s="98"/>
      <c r="F86" s="98"/>
      <c r="G86" s="98"/>
      <c r="H86" s="98"/>
      <c r="I86" s="99"/>
      <c r="J86" s="100"/>
      <c r="K86" s="314">
        <v>0.05</v>
      </c>
      <c r="L86" s="856">
        <f>N79*K86</f>
        <v>762.49918381780662</v>
      </c>
      <c r="M86" s="857"/>
      <c r="N86" s="57"/>
    </row>
    <row r="87" spans="1:14" ht="15" thickBot="1">
      <c r="B87" s="819" t="s">
        <v>1037</v>
      </c>
      <c r="C87" s="820"/>
      <c r="D87" s="820"/>
      <c r="E87" s="820"/>
      <c r="F87" s="820"/>
      <c r="G87" s="820"/>
      <c r="H87" s="820"/>
      <c r="I87" s="820"/>
      <c r="J87" s="820"/>
      <c r="K87" s="820"/>
      <c r="L87" s="820"/>
      <c r="M87" s="821"/>
      <c r="N87" s="58">
        <f>L84+L85+L86</f>
        <v>4574.9951029068397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19824.978779262972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272.35842776586668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7331.27</v>
      </c>
      <c r="N48" s="281">
        <f>K48*M48</f>
        <v>586.50160000000005</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10384.969999999999</v>
      </c>
      <c r="N49" s="281">
        <f>K49*M49</f>
        <v>4153.9880000000003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479.67</v>
      </c>
      <c r="N50" s="281">
        <f>K50*M50</f>
        <v>1439.01</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16358.26</v>
      </c>
      <c r="N51" s="281">
        <f>K51*M51</f>
        <v>24537.39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30716.889600000002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51"/>
    </row>
    <row r="77" spans="1:15" ht="15" thickBot="1">
      <c r="B77" s="819" t="s">
        <v>1037</v>
      </c>
      <c r="C77" s="820"/>
      <c r="D77" s="820"/>
      <c r="E77" s="820"/>
      <c r="F77" s="820"/>
      <c r="G77" s="820"/>
      <c r="H77" s="820"/>
      <c r="I77" s="820"/>
      <c r="J77" s="820"/>
      <c r="K77" s="820"/>
      <c r="L77" s="820"/>
      <c r="M77" s="821"/>
      <c r="N77" s="310">
        <f>SUM(N71:N76)</f>
        <v>2723.5842776586665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33712.832305424534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6742.5664610849071</v>
      </c>
      <c r="M84" s="855"/>
      <c r="N84" s="57"/>
    </row>
    <row r="85" spans="1:14">
      <c r="B85" s="95" t="s">
        <v>1057</v>
      </c>
      <c r="C85" s="96"/>
      <c r="D85" s="96"/>
      <c r="E85" s="96"/>
      <c r="F85" s="96"/>
      <c r="G85" s="96"/>
      <c r="H85" s="96"/>
      <c r="I85" s="93"/>
      <c r="J85" s="94"/>
      <c r="K85" s="313">
        <v>0.05</v>
      </c>
      <c r="L85" s="854">
        <f>N79*K85</f>
        <v>1685.6416152712268</v>
      </c>
      <c r="M85" s="855"/>
      <c r="N85" s="57"/>
    </row>
    <row r="86" spans="1:14" ht="15" thickBot="1">
      <c r="B86" s="97" t="s">
        <v>1058</v>
      </c>
      <c r="C86" s="98"/>
      <c r="D86" s="98"/>
      <c r="E86" s="98"/>
      <c r="F86" s="98"/>
      <c r="G86" s="98"/>
      <c r="H86" s="98"/>
      <c r="I86" s="99"/>
      <c r="J86" s="100"/>
      <c r="K86" s="314">
        <v>0.05</v>
      </c>
      <c r="L86" s="856">
        <f>N79*K86</f>
        <v>1685.6416152712268</v>
      </c>
      <c r="M86" s="857"/>
      <c r="N86" s="57"/>
    </row>
    <row r="87" spans="1:14" ht="15" thickBot="1">
      <c r="B87" s="819" t="s">
        <v>1037</v>
      </c>
      <c r="C87" s="820"/>
      <c r="D87" s="820"/>
      <c r="E87" s="820"/>
      <c r="F87" s="820"/>
      <c r="G87" s="820"/>
      <c r="H87" s="820"/>
      <c r="I87" s="820"/>
      <c r="J87" s="820"/>
      <c r="K87" s="820"/>
      <c r="L87" s="820"/>
      <c r="M87" s="821"/>
      <c r="N87" s="58">
        <f>L84+L85+L86</f>
        <v>10113.84969162736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43826.681997051892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272.35842776586668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32654.969999999998</v>
      </c>
      <c r="N48" s="281">
        <f>K48*M48</f>
        <v>13061.987999999999</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479.67</v>
      </c>
      <c r="N49" s="281">
        <f>K49*M49</f>
        <v>1439.01</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16358.26</v>
      </c>
      <c r="N50" s="281">
        <f>K50*M50</f>
        <v>24537.39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39038.387999999999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2723.5842776586665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42034.330705424531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8406.8661410849072</v>
      </c>
      <c r="M84" s="855"/>
      <c r="N84" s="57"/>
    </row>
    <row r="85" spans="1:14">
      <c r="B85" s="95" t="s">
        <v>1057</v>
      </c>
      <c r="C85" s="96"/>
      <c r="D85" s="96"/>
      <c r="E85" s="96"/>
      <c r="F85" s="96"/>
      <c r="G85" s="96"/>
      <c r="H85" s="96"/>
      <c r="I85" s="93"/>
      <c r="J85" s="94"/>
      <c r="K85" s="313">
        <v>0.05</v>
      </c>
      <c r="L85" s="854">
        <f>N79*K85</f>
        <v>2101.7165352712268</v>
      </c>
      <c r="M85" s="855"/>
      <c r="N85" s="57"/>
    </row>
    <row r="86" spans="1:14" ht="15" thickBot="1">
      <c r="B86" s="97" t="s">
        <v>1058</v>
      </c>
      <c r="C86" s="98"/>
      <c r="D86" s="98"/>
      <c r="E86" s="98"/>
      <c r="F86" s="98"/>
      <c r="G86" s="98"/>
      <c r="H86" s="98"/>
      <c r="I86" s="99"/>
      <c r="J86" s="100"/>
      <c r="K86" s="314">
        <v>0.05</v>
      </c>
      <c r="L86" s="856">
        <f>N79*K86</f>
        <v>2101.7165352712268</v>
      </c>
      <c r="M86" s="857"/>
      <c r="N86" s="57"/>
    </row>
    <row r="87" spans="1:14" ht="15" thickBot="1">
      <c r="B87" s="819" t="s">
        <v>1037</v>
      </c>
      <c r="C87" s="820"/>
      <c r="D87" s="820"/>
      <c r="E87" s="820"/>
      <c r="F87" s="820"/>
      <c r="G87" s="820"/>
      <c r="H87" s="820"/>
      <c r="I87" s="820"/>
      <c r="J87" s="820"/>
      <c r="K87" s="820"/>
      <c r="L87" s="820"/>
      <c r="M87" s="821"/>
      <c r="N87" s="58">
        <f>L84+L85+L86</f>
        <v>12610.299211627362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54644.629917051891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241</v>
      </c>
      <c r="B36" s="868" t="str">
        <f>VLOOKUP(A36,EQUIPOS!A6:D154,3,FALSE)</f>
        <v>Grúa (capacidad 15 ton)</v>
      </c>
      <c r="C36" s="869"/>
      <c r="D36" s="869"/>
      <c r="E36" s="869"/>
      <c r="F36" s="869"/>
      <c r="G36" s="869"/>
      <c r="H36" s="870"/>
      <c r="I36" s="276"/>
      <c r="J36" s="277"/>
      <c r="K36" s="278">
        <f>VLOOKUP(A36,EQUIPOS!A6:D163,4,FALSE)</f>
        <v>168580</v>
      </c>
      <c r="L36" s="279"/>
      <c r="M36" s="345">
        <v>0.75</v>
      </c>
      <c r="N36" s="281">
        <f>K36/M36</f>
        <v>224773.33333333334</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0.2</v>
      </c>
      <c r="N41" s="353">
        <f>N77*M41</f>
        <v>8511.2008676833339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233284.53420101668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15033.45</v>
      </c>
      <c r="N48" s="281">
        <f>K48*M48</f>
        <v>15033.45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15033.45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42556.004338416664</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290873.98853943334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58174.797707886668</v>
      </c>
      <c r="M84" s="855"/>
      <c r="N84" s="57"/>
    </row>
    <row r="85" spans="1:14">
      <c r="B85" s="95" t="s">
        <v>1057</v>
      </c>
      <c r="C85" s="96"/>
      <c r="D85" s="96"/>
      <c r="E85" s="96"/>
      <c r="F85" s="96"/>
      <c r="G85" s="96"/>
      <c r="H85" s="96"/>
      <c r="I85" s="93"/>
      <c r="J85" s="94"/>
      <c r="K85" s="313">
        <v>0.05</v>
      </c>
      <c r="L85" s="854">
        <f>N79*K85</f>
        <v>14543.699426971667</v>
      </c>
      <c r="M85" s="855"/>
      <c r="N85" s="57"/>
    </row>
    <row r="86" spans="1:14" ht="15" thickBot="1">
      <c r="B86" s="97" t="s">
        <v>1058</v>
      </c>
      <c r="C86" s="98"/>
      <c r="D86" s="98"/>
      <c r="E86" s="98"/>
      <c r="F86" s="98"/>
      <c r="G86" s="98"/>
      <c r="H86" s="98"/>
      <c r="I86" s="99"/>
      <c r="J86" s="100"/>
      <c r="K86" s="314">
        <v>0.05</v>
      </c>
      <c r="L86" s="856">
        <f>N79*K86</f>
        <v>14543.699426971667</v>
      </c>
      <c r="M86" s="857"/>
      <c r="N86" s="57"/>
    </row>
    <row r="87" spans="1:14" ht="15" thickBot="1">
      <c r="B87" s="819" t="s">
        <v>1037</v>
      </c>
      <c r="C87" s="820"/>
      <c r="D87" s="820"/>
      <c r="E87" s="820"/>
      <c r="F87" s="820"/>
      <c r="G87" s="820"/>
      <c r="H87" s="820"/>
      <c r="I87" s="820"/>
      <c r="J87" s="820"/>
      <c r="K87" s="820"/>
      <c r="L87" s="820"/>
      <c r="M87" s="821"/>
      <c r="N87" s="58">
        <f>L84+L85+L86</f>
        <v>87262.196561830002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378136.18510126334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0.2</v>
      </c>
      <c r="N41" s="353">
        <f>N77*M41</f>
        <v>6383.4006507624999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15033.45</v>
      </c>
      <c r="N48" s="281">
        <f>K48*M48</f>
        <v>15033.45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15033.45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51"/>
    </row>
    <row r="77" spans="1:15" ht="15" thickBot="1">
      <c r="B77" s="819" t="s">
        <v>1037</v>
      </c>
      <c r="C77" s="820"/>
      <c r="D77" s="820"/>
      <c r="E77" s="820"/>
      <c r="F77" s="820"/>
      <c r="G77" s="820"/>
      <c r="H77" s="820"/>
      <c r="I77" s="820"/>
      <c r="J77" s="820"/>
      <c r="K77" s="820"/>
      <c r="L77" s="820"/>
      <c r="M77" s="821"/>
      <c r="N77" s="310">
        <f>SUM(N71:N76)</f>
        <v>31917.003253812498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53333.853904574993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10666.770780915</v>
      </c>
      <c r="M84" s="855"/>
      <c r="N84" s="57"/>
    </row>
    <row r="85" spans="1:14">
      <c r="B85" s="95" t="s">
        <v>1057</v>
      </c>
      <c r="C85" s="96"/>
      <c r="D85" s="96"/>
      <c r="E85" s="96"/>
      <c r="F85" s="96"/>
      <c r="G85" s="96"/>
      <c r="H85" s="96"/>
      <c r="I85" s="93"/>
      <c r="J85" s="94"/>
      <c r="K85" s="313">
        <v>0.05</v>
      </c>
      <c r="L85" s="854">
        <f>N79*K85</f>
        <v>2666.6926952287499</v>
      </c>
      <c r="M85" s="855"/>
      <c r="N85" s="57"/>
    </row>
    <row r="86" spans="1:14" ht="15" thickBot="1">
      <c r="B86" s="97" t="s">
        <v>1058</v>
      </c>
      <c r="C86" s="98"/>
      <c r="D86" s="98"/>
      <c r="E86" s="98"/>
      <c r="F86" s="98"/>
      <c r="G86" s="98"/>
      <c r="H86" s="98"/>
      <c r="I86" s="99"/>
      <c r="J86" s="100"/>
      <c r="K86" s="314">
        <v>0.05</v>
      </c>
      <c r="L86" s="856">
        <f>N79*K86</f>
        <v>2666.6926952287499</v>
      </c>
      <c r="M86" s="857"/>
      <c r="N86" s="57"/>
    </row>
    <row r="87" spans="1:14" ht="15" thickBot="1">
      <c r="B87" s="819" t="s">
        <v>1037</v>
      </c>
      <c r="C87" s="820"/>
      <c r="D87" s="820"/>
      <c r="E87" s="820"/>
      <c r="F87" s="820"/>
      <c r="G87" s="820"/>
      <c r="H87" s="820"/>
      <c r="I87" s="820"/>
      <c r="J87" s="820"/>
      <c r="K87" s="820"/>
      <c r="L87" s="820"/>
      <c r="M87" s="821"/>
      <c r="N87" s="58">
        <f>L84+L85+L86</f>
        <v>16000.1561713725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69334.010075947488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2553.3602603049999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15033.45</v>
      </c>
      <c r="N48" s="281">
        <f>K48*M48</f>
        <v>15033.45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15033.45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51"/>
    </row>
    <row r="77" spans="1:15" ht="15" thickBot="1">
      <c r="B77" s="819" t="s">
        <v>1037</v>
      </c>
      <c r="C77" s="820"/>
      <c r="D77" s="820"/>
      <c r="E77" s="820"/>
      <c r="F77" s="820"/>
      <c r="G77" s="820"/>
      <c r="H77" s="820"/>
      <c r="I77" s="820"/>
      <c r="J77" s="820"/>
      <c r="K77" s="820"/>
      <c r="L77" s="820"/>
      <c r="M77" s="821"/>
      <c r="N77" s="310">
        <f>SUM(N71:N76)</f>
        <v>17022.401735366668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34609.211995671663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6921.8423991343334</v>
      </c>
      <c r="M84" s="855"/>
      <c r="N84" s="57"/>
    </row>
    <row r="85" spans="1:14">
      <c r="B85" s="95" t="s">
        <v>1057</v>
      </c>
      <c r="C85" s="96"/>
      <c r="D85" s="96"/>
      <c r="E85" s="96"/>
      <c r="F85" s="96"/>
      <c r="G85" s="96"/>
      <c r="H85" s="96"/>
      <c r="I85" s="93"/>
      <c r="J85" s="94"/>
      <c r="K85" s="313">
        <v>0.05</v>
      </c>
      <c r="L85" s="854">
        <f>N79*K85</f>
        <v>1730.4605997835833</v>
      </c>
      <c r="M85" s="855"/>
      <c r="N85" s="57"/>
    </row>
    <row r="86" spans="1:14" ht="15" thickBot="1">
      <c r="B86" s="97" t="s">
        <v>1058</v>
      </c>
      <c r="C86" s="98"/>
      <c r="D86" s="98"/>
      <c r="E86" s="98"/>
      <c r="F86" s="98"/>
      <c r="G86" s="98"/>
      <c r="H86" s="98"/>
      <c r="I86" s="99"/>
      <c r="J86" s="100"/>
      <c r="K86" s="314">
        <v>0.05</v>
      </c>
      <c r="L86" s="856">
        <f>N79*K86</f>
        <v>1730.4605997835833</v>
      </c>
      <c r="M86" s="857"/>
      <c r="N86" s="57"/>
    </row>
    <row r="87" spans="1:14" ht="15" thickBot="1">
      <c r="B87" s="819" t="s">
        <v>1037</v>
      </c>
      <c r="C87" s="820"/>
      <c r="D87" s="820"/>
      <c r="E87" s="820"/>
      <c r="F87" s="820"/>
      <c r="G87" s="820"/>
      <c r="H87" s="820"/>
      <c r="I87" s="820"/>
      <c r="J87" s="820"/>
      <c r="K87" s="820"/>
      <c r="L87" s="820"/>
      <c r="M87" s="821"/>
      <c r="N87" s="58">
        <f>L84+L85+L86</f>
        <v>10382.763598701498</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44991.975594373158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1915.0201952287498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15033.45</v>
      </c>
      <c r="N48" s="281">
        <f>K48*M48</f>
        <v>15033.45</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15033.45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12766.801301525</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29715.27149675375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5943.0542993507506</v>
      </c>
      <c r="M84" s="855"/>
      <c r="N84" s="57"/>
    </row>
    <row r="85" spans="1:14">
      <c r="B85" s="95" t="s">
        <v>1057</v>
      </c>
      <c r="C85" s="96"/>
      <c r="D85" s="96"/>
      <c r="E85" s="96"/>
      <c r="F85" s="96"/>
      <c r="G85" s="96"/>
      <c r="H85" s="96"/>
      <c r="I85" s="93"/>
      <c r="J85" s="94"/>
      <c r="K85" s="313">
        <v>0.05</v>
      </c>
      <c r="L85" s="854">
        <f>N79*K85</f>
        <v>1485.7635748376877</v>
      </c>
      <c r="M85" s="855"/>
      <c r="N85" s="57"/>
    </row>
    <row r="86" spans="1:14" ht="15" thickBot="1">
      <c r="B86" s="97" t="s">
        <v>1058</v>
      </c>
      <c r="C86" s="98"/>
      <c r="D86" s="98"/>
      <c r="E86" s="98"/>
      <c r="F86" s="98"/>
      <c r="G86" s="98"/>
      <c r="H86" s="98"/>
      <c r="I86" s="99"/>
      <c r="J86" s="100"/>
      <c r="K86" s="314">
        <v>0.05</v>
      </c>
      <c r="L86" s="856">
        <f>N79*K86</f>
        <v>1485.7635748376877</v>
      </c>
      <c r="M86" s="857"/>
      <c r="N86" s="57"/>
    </row>
    <row r="87" spans="1:14" ht="15" thickBot="1">
      <c r="B87" s="819" t="s">
        <v>1037</v>
      </c>
      <c r="C87" s="820"/>
      <c r="D87" s="820"/>
      <c r="E87" s="820"/>
      <c r="F87" s="820"/>
      <c r="G87" s="820"/>
      <c r="H87" s="820"/>
      <c r="I87" s="820"/>
      <c r="J87" s="820"/>
      <c r="K87" s="820"/>
      <c r="L87" s="820"/>
      <c r="M87" s="821"/>
      <c r="N87" s="58">
        <f>L84+L85+L86</f>
        <v>8914.5814490261255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38629.852945779872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10728.404455063024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44625.23</v>
      </c>
      <c r="N48" s="281">
        <f>K48*M48</f>
        <v>93712.983000000007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15033.45</v>
      </c>
      <c r="N49" s="281">
        <f>K49*M49</f>
        <v>15033.45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108746.433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71522.696367086828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190997.53382214985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38199.506764429971</v>
      </c>
      <c r="M84" s="855"/>
      <c r="N84" s="57"/>
    </row>
    <row r="85" spans="1:14">
      <c r="B85" s="95" t="s">
        <v>1057</v>
      </c>
      <c r="C85" s="96"/>
      <c r="D85" s="96"/>
      <c r="E85" s="96"/>
      <c r="F85" s="96"/>
      <c r="G85" s="96"/>
      <c r="H85" s="96"/>
      <c r="I85" s="93"/>
      <c r="J85" s="94"/>
      <c r="K85" s="313">
        <v>0.05</v>
      </c>
      <c r="L85" s="854">
        <f>N79*K85</f>
        <v>9549.8766911074927</v>
      </c>
      <c r="M85" s="855"/>
      <c r="N85" s="57"/>
    </row>
    <row r="86" spans="1:14" ht="15" thickBot="1">
      <c r="B86" s="97" t="s">
        <v>1058</v>
      </c>
      <c r="C86" s="98"/>
      <c r="D86" s="98"/>
      <c r="E86" s="98"/>
      <c r="F86" s="98"/>
      <c r="G86" s="98"/>
      <c r="H86" s="98"/>
      <c r="I86" s="99"/>
      <c r="J86" s="100"/>
      <c r="K86" s="314">
        <v>0.05</v>
      </c>
      <c r="L86" s="856">
        <f>N79*K86</f>
        <v>9549.8766911074927</v>
      </c>
      <c r="M86" s="857"/>
      <c r="N86" s="57"/>
    </row>
    <row r="87" spans="1:14" ht="15" thickBot="1">
      <c r="B87" s="819" t="s">
        <v>1037</v>
      </c>
      <c r="C87" s="820"/>
      <c r="D87" s="820"/>
      <c r="E87" s="820"/>
      <c r="F87" s="820"/>
      <c r="G87" s="820"/>
      <c r="H87" s="820"/>
      <c r="I87" s="820"/>
      <c r="J87" s="820"/>
      <c r="K87" s="820"/>
      <c r="L87" s="820"/>
      <c r="M87" s="821"/>
      <c r="N87" s="58">
        <f>L84+L85+L86</f>
        <v>57299.260146644956</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248296.79396879481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10728.404455063024</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44625.23</v>
      </c>
      <c r="N48" s="281">
        <f>K48*M48</f>
        <v>89250.46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15033.45</v>
      </c>
      <c r="N49" s="281">
        <f>K49*M49</f>
        <v>15033.45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104283.91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71522.696367086828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186535.01082214987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37307.002164429978</v>
      </c>
      <c r="M84" s="855"/>
      <c r="N84" s="57"/>
    </row>
    <row r="85" spans="1:14">
      <c r="B85" s="95" t="s">
        <v>1057</v>
      </c>
      <c r="C85" s="96"/>
      <c r="D85" s="96"/>
      <c r="E85" s="96"/>
      <c r="F85" s="96"/>
      <c r="G85" s="96"/>
      <c r="H85" s="96"/>
      <c r="I85" s="93"/>
      <c r="J85" s="94"/>
      <c r="K85" s="313">
        <v>0.05</v>
      </c>
      <c r="L85" s="854">
        <f>N79*K85</f>
        <v>9326.7505411074944</v>
      </c>
      <c r="M85" s="855"/>
      <c r="N85" s="57"/>
    </row>
    <row r="86" spans="1:14" ht="15" thickBot="1">
      <c r="B86" s="97" t="s">
        <v>1058</v>
      </c>
      <c r="C86" s="98"/>
      <c r="D86" s="98"/>
      <c r="E86" s="98"/>
      <c r="F86" s="98"/>
      <c r="G86" s="98"/>
      <c r="H86" s="98"/>
      <c r="I86" s="99"/>
      <c r="J86" s="100"/>
      <c r="K86" s="314">
        <v>0.05</v>
      </c>
      <c r="L86" s="856">
        <f>N79*K86</f>
        <v>9326.7505411074944</v>
      </c>
      <c r="M86" s="857"/>
      <c r="N86" s="57"/>
    </row>
    <row r="87" spans="1:14" ht="15" thickBot="1">
      <c r="B87" s="819" t="s">
        <v>1037</v>
      </c>
      <c r="C87" s="820"/>
      <c r="D87" s="820"/>
      <c r="E87" s="820"/>
      <c r="F87" s="820"/>
      <c r="G87" s="820"/>
      <c r="H87" s="820"/>
      <c r="I87" s="820"/>
      <c r="J87" s="820"/>
      <c r="K87" s="820"/>
      <c r="L87" s="820"/>
      <c r="M87" s="821"/>
      <c r="N87" s="58">
        <f>L84+L85+L86</f>
        <v>55960.50324664497</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242495.51406879484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4479.5794040438586</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44625.23</v>
      </c>
      <c r="N48" s="281">
        <f>K48*M48</f>
        <v>58459.051300000006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15033.45</v>
      </c>
      <c r="N49" s="281">
        <f>K49*M49</f>
        <v>15033.45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73492.501300000004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44795.794040438588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122767.87474448245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24553.574948896494</v>
      </c>
      <c r="M84" s="855"/>
      <c r="N84" s="57"/>
    </row>
    <row r="85" spans="1:14">
      <c r="B85" s="95" t="s">
        <v>1057</v>
      </c>
      <c r="C85" s="96"/>
      <c r="D85" s="96"/>
      <c r="E85" s="96"/>
      <c r="F85" s="96"/>
      <c r="G85" s="96"/>
      <c r="H85" s="96"/>
      <c r="I85" s="93"/>
      <c r="J85" s="94"/>
      <c r="K85" s="313">
        <v>0.05</v>
      </c>
      <c r="L85" s="854">
        <f>N79*K85</f>
        <v>6138.3937372241235</v>
      </c>
      <c r="M85" s="855"/>
      <c r="N85" s="57"/>
    </row>
    <row r="86" spans="1:14" ht="15" thickBot="1">
      <c r="B86" s="97" t="s">
        <v>1058</v>
      </c>
      <c r="C86" s="98"/>
      <c r="D86" s="98"/>
      <c r="E86" s="98"/>
      <c r="F86" s="98"/>
      <c r="G86" s="98"/>
      <c r="H86" s="98"/>
      <c r="I86" s="99"/>
      <c r="J86" s="100"/>
      <c r="K86" s="314">
        <v>0.05</v>
      </c>
      <c r="L86" s="856">
        <f>N79*K86</f>
        <v>6138.3937372241235</v>
      </c>
      <c r="M86" s="857"/>
      <c r="N86" s="57"/>
    </row>
    <row r="87" spans="1:14" ht="15" thickBot="1">
      <c r="B87" s="819" t="s">
        <v>1037</v>
      </c>
      <c r="C87" s="820"/>
      <c r="D87" s="820"/>
      <c r="E87" s="820"/>
      <c r="F87" s="820"/>
      <c r="G87" s="820"/>
      <c r="H87" s="820"/>
      <c r="I87" s="820"/>
      <c r="J87" s="820"/>
      <c r="K87" s="820"/>
      <c r="L87" s="820"/>
      <c r="M87" s="821"/>
      <c r="N87" s="58">
        <f>L84+L85+L86</f>
        <v>36830.362423344741</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159598.2371678272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3754.9415592720588</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44625.23</v>
      </c>
      <c r="N48" s="281">
        <f>K48*M48</f>
        <v>49087.753000000004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15033.45</v>
      </c>
      <c r="N49" s="281">
        <f>K49*M49</f>
        <v>15033.45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64121.203000000009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37549.415592720587</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105425.56015199266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21085.112030398534</v>
      </c>
      <c r="M84" s="855"/>
      <c r="N84" s="57"/>
    </row>
    <row r="85" spans="1:14">
      <c r="B85" s="95" t="s">
        <v>1057</v>
      </c>
      <c r="C85" s="96"/>
      <c r="D85" s="96"/>
      <c r="E85" s="96"/>
      <c r="F85" s="96"/>
      <c r="G85" s="96"/>
      <c r="H85" s="96"/>
      <c r="I85" s="93"/>
      <c r="J85" s="94"/>
      <c r="K85" s="313">
        <v>0.05</v>
      </c>
      <c r="L85" s="854">
        <f>N79*K85</f>
        <v>5271.2780075996334</v>
      </c>
      <c r="M85" s="855"/>
      <c r="N85" s="57"/>
    </row>
    <row r="86" spans="1:14" ht="15" thickBot="1">
      <c r="B86" s="97" t="s">
        <v>1058</v>
      </c>
      <c r="C86" s="98"/>
      <c r="D86" s="98"/>
      <c r="E86" s="98"/>
      <c r="F86" s="98"/>
      <c r="G86" s="98"/>
      <c r="H86" s="98"/>
      <c r="I86" s="99"/>
      <c r="J86" s="100"/>
      <c r="K86" s="314">
        <v>0.05</v>
      </c>
      <c r="L86" s="856">
        <f>N79*K86</f>
        <v>5271.2780075996334</v>
      </c>
      <c r="M86" s="857"/>
      <c r="N86" s="57"/>
    </row>
    <row r="87" spans="1:14" ht="15" thickBot="1">
      <c r="B87" s="819" t="s">
        <v>1037</v>
      </c>
      <c r="C87" s="820"/>
      <c r="D87" s="820"/>
      <c r="E87" s="820"/>
      <c r="F87" s="820"/>
      <c r="G87" s="820"/>
      <c r="H87" s="820"/>
      <c r="I87" s="820"/>
      <c r="J87" s="820"/>
      <c r="K87" s="820"/>
      <c r="L87" s="820"/>
      <c r="M87" s="821"/>
      <c r="N87" s="58">
        <f>L84+L85+L86</f>
        <v>31627.668045597802</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137053.22819759045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255.33602603049999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44625.23</v>
      </c>
      <c r="N48" s="281">
        <f>K48*M48</f>
        <v>2231.2615000000001</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50</v>
      </c>
      <c r="N49" s="281">
        <f>K49*M49</f>
        <v>250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8568.57</v>
      </c>
      <c r="N50" s="281">
        <f>K50*M50</f>
        <v>8568.57</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11049.8315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2553.3602603049999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13858.5277863355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2771.7055572671002</v>
      </c>
      <c r="M84" s="855"/>
      <c r="N84" s="57"/>
    </row>
    <row r="85" spans="1:14">
      <c r="B85" s="95" t="s">
        <v>1057</v>
      </c>
      <c r="C85" s="96"/>
      <c r="D85" s="96"/>
      <c r="E85" s="96"/>
      <c r="F85" s="96"/>
      <c r="G85" s="96"/>
      <c r="H85" s="96"/>
      <c r="I85" s="93"/>
      <c r="J85" s="94"/>
      <c r="K85" s="313">
        <v>0.05</v>
      </c>
      <c r="L85" s="854">
        <f>N79*K85</f>
        <v>692.92638931677504</v>
      </c>
      <c r="M85" s="855"/>
      <c r="N85" s="57"/>
    </row>
    <row r="86" spans="1:14" ht="15" thickBot="1">
      <c r="B86" s="97" t="s">
        <v>1058</v>
      </c>
      <c r="C86" s="98"/>
      <c r="D86" s="98"/>
      <c r="E86" s="98"/>
      <c r="F86" s="98"/>
      <c r="G86" s="98"/>
      <c r="H86" s="98"/>
      <c r="I86" s="99"/>
      <c r="J86" s="100"/>
      <c r="K86" s="314">
        <v>0.05</v>
      </c>
      <c r="L86" s="856">
        <f>N79*K86</f>
        <v>692.92638931677504</v>
      </c>
      <c r="M86" s="857"/>
      <c r="N86" s="57"/>
    </row>
    <row r="87" spans="1:14" ht="15" thickBot="1">
      <c r="B87" s="819" t="s">
        <v>1037</v>
      </c>
      <c r="C87" s="820"/>
      <c r="D87" s="820"/>
      <c r="E87" s="820"/>
      <c r="F87" s="820"/>
      <c r="G87" s="820"/>
      <c r="H87" s="820"/>
      <c r="I87" s="820"/>
      <c r="J87" s="820"/>
      <c r="K87" s="820"/>
      <c r="L87" s="820"/>
      <c r="M87" s="821"/>
      <c r="N87" s="58">
        <f>L84+L85+L86</f>
        <v>4157.5583359006505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18016.086122236149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102.1344104122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1444.27</v>
      </c>
      <c r="N48" s="281">
        <f>K48*M48</f>
        <v>1444.27</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32437.39</v>
      </c>
      <c r="N49" s="281">
        <f>K49*M49</f>
        <v>1621.8695</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44625.23</v>
      </c>
      <c r="N50" s="281">
        <f>K50*M50</f>
        <v>3346.8922500000003</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50</v>
      </c>
      <c r="N51" s="281">
        <f>K51*M51</f>
        <v>250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6663.0317500000001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1021.344104122</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7786.5102645342004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1557.3020529068401</v>
      </c>
      <c r="M84" s="855"/>
      <c r="N84" s="57"/>
    </row>
    <row r="85" spans="1:14">
      <c r="B85" s="95" t="s">
        <v>1057</v>
      </c>
      <c r="C85" s="96"/>
      <c r="D85" s="96"/>
      <c r="E85" s="96"/>
      <c r="F85" s="96"/>
      <c r="G85" s="96"/>
      <c r="H85" s="96"/>
      <c r="I85" s="93"/>
      <c r="J85" s="94"/>
      <c r="K85" s="313">
        <v>0.05</v>
      </c>
      <c r="L85" s="854">
        <f>N79*K85</f>
        <v>389.32551322671003</v>
      </c>
      <c r="M85" s="855"/>
      <c r="N85" s="57"/>
    </row>
    <row r="86" spans="1:14" ht="15" thickBot="1">
      <c r="B86" s="97" t="s">
        <v>1058</v>
      </c>
      <c r="C86" s="98"/>
      <c r="D86" s="98"/>
      <c r="E86" s="98"/>
      <c r="F86" s="98"/>
      <c r="G86" s="98"/>
      <c r="H86" s="98"/>
      <c r="I86" s="99"/>
      <c r="J86" s="100"/>
      <c r="K86" s="314">
        <v>0.05</v>
      </c>
      <c r="L86" s="856">
        <f>N79*K86</f>
        <v>389.32551322671003</v>
      </c>
      <c r="M86" s="857"/>
      <c r="N86" s="57"/>
    </row>
    <row r="87" spans="1:14" ht="15" thickBot="1">
      <c r="B87" s="819" t="s">
        <v>1037</v>
      </c>
      <c r="C87" s="820"/>
      <c r="D87" s="820"/>
      <c r="E87" s="820"/>
      <c r="F87" s="820"/>
      <c r="G87" s="820"/>
      <c r="H87" s="820"/>
      <c r="I87" s="820"/>
      <c r="J87" s="820"/>
      <c r="K87" s="820"/>
      <c r="L87" s="820"/>
      <c r="M87" s="821"/>
      <c r="N87" s="58">
        <f>L84+L85+L86</f>
        <v>2335.9530793602603</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10122.46334389446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253</v>
      </c>
      <c r="B36" s="868" t="str">
        <f>VLOOKUP(A36,EQUIPOS!A6:D154,3,FALSE)</f>
        <v>Máquina hidrosembradora</v>
      </c>
      <c r="C36" s="869"/>
      <c r="D36" s="869"/>
      <c r="E36" s="869"/>
      <c r="F36" s="869"/>
      <c r="G36" s="869"/>
      <c r="H36" s="870"/>
      <c r="I36" s="276"/>
      <c r="J36" s="277"/>
      <c r="K36" s="278">
        <f>VLOOKUP(A36,EQUIPOS!A6:D163,4,FALSE)</f>
        <v>19197.019999999997</v>
      </c>
      <c r="L36" s="279"/>
      <c r="M36" s="345">
        <v>350</v>
      </c>
      <c r="N36" s="281">
        <f>K36/M36</f>
        <v>54.848628571428563</v>
      </c>
    </row>
    <row r="37" spans="1:14">
      <c r="A37" s="119" t="s">
        <v>138</v>
      </c>
      <c r="B37" s="868" t="str">
        <f>VLOOKUP(A37,EQUIPOS!A7:D154,3,FALSE)</f>
        <v>Camioneta D-300</v>
      </c>
      <c r="C37" s="869"/>
      <c r="D37" s="869"/>
      <c r="E37" s="869"/>
      <c r="F37" s="869"/>
      <c r="G37" s="869"/>
      <c r="H37" s="870"/>
      <c r="I37" s="430"/>
      <c r="J37" s="431"/>
      <c r="K37" s="278">
        <f>VLOOKUP(A37,EQUIPOS!A7:D164,4,FALSE)</f>
        <v>49178.87</v>
      </c>
      <c r="L37" s="344"/>
      <c r="M37" s="345">
        <v>350</v>
      </c>
      <c r="N37" s="281">
        <f>K37/M37</f>
        <v>140.51105714285714</v>
      </c>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4.5595718934017855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199.91925760768751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1444.27</v>
      </c>
      <c r="N48" s="281">
        <f>K48*M48</f>
        <v>1444.27</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2594.0400000000004</v>
      </c>
      <c r="N49" s="281">
        <f>K49*M49</f>
        <v>1037.6160000000002</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50</v>
      </c>
      <c r="N50" s="281">
        <f>K50*M50</f>
        <v>250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32437.39</v>
      </c>
      <c r="N51" s="281">
        <f>K51*M51</f>
        <v>1621.8695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4353.7555000000002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91.191437868035706</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4644.8661954757235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928.97323909514478</v>
      </c>
      <c r="M84" s="855"/>
      <c r="N84" s="57"/>
    </row>
    <row r="85" spans="1:14">
      <c r="B85" s="95" t="s">
        <v>1057</v>
      </c>
      <c r="C85" s="96"/>
      <c r="D85" s="96"/>
      <c r="E85" s="96"/>
      <c r="F85" s="96"/>
      <c r="G85" s="96"/>
      <c r="H85" s="96"/>
      <c r="I85" s="93"/>
      <c r="J85" s="94"/>
      <c r="K85" s="313">
        <v>0.05</v>
      </c>
      <c r="L85" s="854">
        <f>N79*K85</f>
        <v>232.24330977378619</v>
      </c>
      <c r="M85" s="855"/>
      <c r="N85" s="57"/>
    </row>
    <row r="86" spans="1:14" ht="15" thickBot="1">
      <c r="B86" s="97" t="s">
        <v>1058</v>
      </c>
      <c r="C86" s="98"/>
      <c r="D86" s="98"/>
      <c r="E86" s="98"/>
      <c r="F86" s="98"/>
      <c r="G86" s="98"/>
      <c r="H86" s="98"/>
      <c r="I86" s="99"/>
      <c r="J86" s="100"/>
      <c r="K86" s="314">
        <v>0.05</v>
      </c>
      <c r="L86" s="856">
        <f>N79*K86</f>
        <v>232.24330977378619</v>
      </c>
      <c r="M86" s="857"/>
      <c r="N86" s="57"/>
    </row>
    <row r="87" spans="1:14" ht="15" thickBot="1">
      <c r="B87" s="819" t="s">
        <v>1037</v>
      </c>
      <c r="C87" s="820"/>
      <c r="D87" s="820"/>
      <c r="E87" s="820"/>
      <c r="F87" s="820"/>
      <c r="G87" s="820"/>
      <c r="H87" s="820"/>
      <c r="I87" s="820"/>
      <c r="J87" s="820"/>
      <c r="K87" s="820"/>
      <c r="L87" s="820"/>
      <c r="M87" s="821"/>
      <c r="N87" s="58">
        <f>L84+L85+L86</f>
        <v>1393.4598586427171</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6038.3260541184409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1810</v>
      </c>
      <c r="C31" s="961" t="s">
        <v>2155</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8000</v>
      </c>
      <c r="N36" s="281">
        <f>K36/M36</f>
        <v>6.1473587500000004</v>
      </c>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25.533602603049999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31.680961353050002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4">
        <v>1.05</v>
      </c>
      <c r="L48" s="276"/>
      <c r="M48" s="411">
        <f>VLOOKUP(A48,MATERIALES!A5:D396,4,FALSE)</f>
        <v>5510</v>
      </c>
      <c r="N48" s="281">
        <f>K48*M48</f>
        <v>5785.5</v>
      </c>
    </row>
    <row r="49" spans="1:14">
      <c r="A49" s="176" t="s">
        <v>605</v>
      </c>
      <c r="B49" s="49" t="str">
        <f>VLOOKUP(A49,MATERIALES!A6:D373,3,FALSE)</f>
        <v>Mezcla Fértil</v>
      </c>
      <c r="C49" s="434"/>
      <c r="D49" s="434"/>
      <c r="E49" s="434"/>
      <c r="F49" s="434"/>
      <c r="G49" s="434"/>
      <c r="H49" s="434"/>
      <c r="I49" s="434"/>
      <c r="J49" s="321" t="str">
        <f>VLOOKUP(A49,MATERIALES!A5:D641,2,FALSE)</f>
        <v>m2</v>
      </c>
      <c r="K49" s="494">
        <v>1</v>
      </c>
      <c r="L49" s="430"/>
      <c r="M49" s="411">
        <f>VLOOKUP(A49,MATERIALES!A6:D397,4,FALSE)</f>
        <v>16010.41</v>
      </c>
      <c r="N49" s="281">
        <f>K49*M49</f>
        <v>16010.41</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4">
        <v>2</v>
      </c>
      <c r="L50" s="430"/>
      <c r="M50" s="411">
        <f>VLOOKUP(A50,MATERIALES!A6:D398,4,FALSE)</f>
        <v>885</v>
      </c>
      <c r="N50" s="281">
        <f>K50*M50</f>
        <v>1770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23565.91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2553.3602603049999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26150.951221658048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5230.1902443316103</v>
      </c>
      <c r="M84" s="855"/>
      <c r="N84" s="57"/>
    </row>
    <row r="85" spans="1:14">
      <c r="B85" s="95" t="s">
        <v>1057</v>
      </c>
      <c r="C85" s="96"/>
      <c r="D85" s="96"/>
      <c r="E85" s="96"/>
      <c r="F85" s="96"/>
      <c r="G85" s="96"/>
      <c r="H85" s="96"/>
      <c r="I85" s="93"/>
      <c r="J85" s="94"/>
      <c r="K85" s="313">
        <v>0.05</v>
      </c>
      <c r="L85" s="854">
        <f>N79*K85</f>
        <v>1307.5475610829026</v>
      </c>
      <c r="M85" s="855"/>
      <c r="N85" s="57"/>
    </row>
    <row r="86" spans="1:14" ht="15" thickBot="1">
      <c r="B86" s="97" t="s">
        <v>1058</v>
      </c>
      <c r="C86" s="98"/>
      <c r="D86" s="98"/>
      <c r="E86" s="98"/>
      <c r="F86" s="98"/>
      <c r="G86" s="98"/>
      <c r="H86" s="98"/>
      <c r="I86" s="99"/>
      <c r="J86" s="100"/>
      <c r="K86" s="314">
        <v>0.05</v>
      </c>
      <c r="L86" s="856">
        <f>N79*K86</f>
        <v>1307.5475610829026</v>
      </c>
      <c r="M86" s="857"/>
      <c r="N86" s="57"/>
    </row>
    <row r="87" spans="1:14" ht="15" thickBot="1">
      <c r="B87" s="819" t="s">
        <v>1037</v>
      </c>
      <c r="C87" s="820"/>
      <c r="D87" s="820"/>
      <c r="E87" s="820"/>
      <c r="F87" s="820"/>
      <c r="G87" s="820"/>
      <c r="H87" s="820"/>
      <c r="I87" s="820"/>
      <c r="J87" s="820"/>
      <c r="K87" s="820"/>
      <c r="L87" s="820"/>
      <c r="M87" s="821"/>
      <c r="N87" s="58">
        <f>L84+L85+L86</f>
        <v>7845.2853664974155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33996.236588155465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8.5" customHeight="1" thickBot="1">
      <c r="A31" t="s">
        <v>1929</v>
      </c>
      <c r="B31" s="86" t="s">
        <v>1811</v>
      </c>
      <c r="C31" s="961" t="s">
        <v>2158</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49178.87</v>
      </c>
      <c r="L36" s="279"/>
      <c r="M36" s="345">
        <v>8000</v>
      </c>
      <c r="N36" s="281">
        <f>K36/M36</f>
        <v>6.1473587500000004</v>
      </c>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25.533602603049999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31.680961353050002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4">
        <v>1.05</v>
      </c>
      <c r="L48" s="276"/>
      <c r="M48" s="411">
        <f>VLOOKUP(A48,MATERIALES!A5:D396,4,FALSE)</f>
        <v>12450.380000000001</v>
      </c>
      <c r="N48" s="281">
        <f>K48*M48</f>
        <v>13072.899000000001</v>
      </c>
    </row>
    <row r="49" spans="1:14">
      <c r="A49" s="176" t="s">
        <v>605</v>
      </c>
      <c r="B49" s="49" t="str">
        <f>VLOOKUP(A49,MATERIALES!A6:D373,3,FALSE)</f>
        <v>Mezcla Fértil</v>
      </c>
      <c r="C49" s="434"/>
      <c r="D49" s="434"/>
      <c r="E49" s="434"/>
      <c r="F49" s="434"/>
      <c r="G49" s="434"/>
      <c r="H49" s="434"/>
      <c r="I49" s="434"/>
      <c r="J49" s="321" t="str">
        <f>VLOOKUP(A49,MATERIALES!A5:D641,2,FALSE)</f>
        <v>m2</v>
      </c>
      <c r="K49" s="494">
        <v>1</v>
      </c>
      <c r="L49" s="430"/>
      <c r="M49" s="411">
        <f>VLOOKUP(A49,MATERIALES!A6:D397,4,FALSE)</f>
        <v>16010.41</v>
      </c>
      <c r="N49" s="281">
        <f>K49*M49</f>
        <v>16010.41</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4">
        <v>2</v>
      </c>
      <c r="L50" s="430"/>
      <c r="M50" s="411">
        <f>VLOOKUP(A50,MATERIALES!A6:D398,4,FALSE)</f>
        <v>885</v>
      </c>
      <c r="N50" s="281">
        <f>K50*M50</f>
        <v>1770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30853.309000000001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2553.3602603049999</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33438.350221658053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6687.6700443316113</v>
      </c>
      <c r="M84" s="855"/>
      <c r="N84" s="57"/>
    </row>
    <row r="85" spans="1:14">
      <c r="B85" s="95" t="s">
        <v>1057</v>
      </c>
      <c r="C85" s="96"/>
      <c r="D85" s="96"/>
      <c r="E85" s="96"/>
      <c r="F85" s="96"/>
      <c r="G85" s="96"/>
      <c r="H85" s="96"/>
      <c r="I85" s="93"/>
      <c r="J85" s="94"/>
      <c r="K85" s="313">
        <v>0.05</v>
      </c>
      <c r="L85" s="854">
        <f>N79*K85</f>
        <v>1671.9175110829028</v>
      </c>
      <c r="M85" s="855"/>
      <c r="N85" s="57"/>
    </row>
    <row r="86" spans="1:14" ht="15" thickBot="1">
      <c r="B86" s="97" t="s">
        <v>1058</v>
      </c>
      <c r="C86" s="98"/>
      <c r="D86" s="98"/>
      <c r="E86" s="98"/>
      <c r="F86" s="98"/>
      <c r="G86" s="98"/>
      <c r="H86" s="98"/>
      <c r="I86" s="99"/>
      <c r="J86" s="100"/>
      <c r="K86" s="314">
        <v>0.05</v>
      </c>
      <c r="L86" s="856">
        <f>N79*K86</f>
        <v>1671.9175110829028</v>
      </c>
      <c r="M86" s="857"/>
      <c r="N86" s="57"/>
    </row>
    <row r="87" spans="1:14" ht="15" thickBot="1">
      <c r="B87" s="819" t="s">
        <v>1037</v>
      </c>
      <c r="C87" s="820"/>
      <c r="D87" s="820"/>
      <c r="E87" s="820"/>
      <c r="F87" s="820"/>
      <c r="G87" s="820"/>
      <c r="H87" s="820"/>
      <c r="I87" s="820"/>
      <c r="J87" s="820"/>
      <c r="K87" s="820"/>
      <c r="L87" s="820"/>
      <c r="M87" s="821"/>
      <c r="N87" s="58">
        <f>L84+L85+L86</f>
        <v>10031.505066497415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43469.855288155464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119</v>
      </c>
      <c r="B36" s="868" t="str">
        <f>VLOOKUP(A36,EQUIPOS!A6:D154,3,FALSE)</f>
        <v xml:space="preserve">Bomba de concreto, Producción: 30 m3/h, POTENCIA: 67 HP, MAX PRESION DE CONCRETO: 1150 PSI
</v>
      </c>
      <c r="C36" s="869"/>
      <c r="D36" s="869"/>
      <c r="E36" s="869"/>
      <c r="F36" s="869"/>
      <c r="G36" s="869"/>
      <c r="H36" s="870"/>
      <c r="I36" s="276"/>
      <c r="J36" s="277"/>
      <c r="K36" s="278">
        <f>VLOOKUP(A36,EQUIPOS!A6:D163,4,FALSE)</f>
        <v>66126.28</v>
      </c>
      <c r="L36" s="279"/>
      <c r="M36" s="345">
        <v>100</v>
      </c>
      <c r="N36" s="281">
        <f>K36/M36</f>
        <v>661.26279999999997</v>
      </c>
    </row>
    <row r="37" spans="1:14">
      <c r="A37" s="119" t="s">
        <v>138</v>
      </c>
      <c r="B37" s="868" t="str">
        <f>VLOOKUP(A37,EQUIPOS!A7:D154,3,FALSE)</f>
        <v>Camioneta D-300</v>
      </c>
      <c r="C37" s="869"/>
      <c r="D37" s="869"/>
      <c r="E37" s="869"/>
      <c r="F37" s="869"/>
      <c r="G37" s="869"/>
      <c r="H37" s="870"/>
      <c r="I37" s="430"/>
      <c r="J37" s="431"/>
      <c r="K37" s="278">
        <f>VLOOKUP(A37,EQUIPOS!A7:D164,4,FALSE)</f>
        <v>49178.87</v>
      </c>
      <c r="L37" s="344"/>
      <c r="M37" s="345">
        <v>1000</v>
      </c>
      <c r="N37" s="281">
        <f>K37/M37</f>
        <v>49.178870000000003</v>
      </c>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3.8300403904575</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714.27171039045743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4">
        <v>0.1</v>
      </c>
      <c r="L48" s="276"/>
      <c r="M48" s="411">
        <f>VLOOKUP(A48,MATERIALES!A5:D396,4,FALSE)</f>
        <v>392843.61</v>
      </c>
      <c r="N48" s="281">
        <f>K48*M48</f>
        <v>39284.360999999997</v>
      </c>
    </row>
    <row r="49" spans="1:14">
      <c r="A49" s="176" t="s">
        <v>806</v>
      </c>
      <c r="B49" s="49" t="str">
        <f>VLOOKUP(A49,MATERIALES!A6:D373,3,FALSE)</f>
        <v>Varilla 5/8</v>
      </c>
      <c r="C49" s="434"/>
      <c r="D49" s="434"/>
      <c r="E49" s="434"/>
      <c r="F49" s="434"/>
      <c r="G49" s="434"/>
      <c r="H49" s="434"/>
      <c r="I49" s="434"/>
      <c r="J49" s="321" t="str">
        <f>VLOOKUP(A49,MATERIALES!A5:D641,2,FALSE)</f>
        <v>kg</v>
      </c>
      <c r="K49" s="494">
        <v>1.1000000000000001</v>
      </c>
      <c r="L49" s="430"/>
      <c r="M49" s="411">
        <f>VLOOKUP(A49,MATERIALES!A6:D397,4,FALSE)</f>
        <v>4386.92</v>
      </c>
      <c r="N49" s="281">
        <f>K49*M49</f>
        <v>4825.6120000000001</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4">
        <v>1</v>
      </c>
      <c r="L50" s="430"/>
      <c r="M50" s="411">
        <f>VLOOKUP(A50,MATERIALES!A6:D398,4,FALSE)</f>
        <v>8007</v>
      </c>
      <c r="N50" s="281">
        <f>K50*M50</f>
        <v>8007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52116.972999999998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383.00403904575001</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53214.248749436207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10642.849749887242</v>
      </c>
      <c r="M84" s="855"/>
      <c r="N84" s="57"/>
    </row>
    <row r="85" spans="1:14">
      <c r="B85" s="95" t="s">
        <v>1057</v>
      </c>
      <c r="C85" s="96"/>
      <c r="D85" s="96"/>
      <c r="E85" s="96"/>
      <c r="F85" s="96"/>
      <c r="G85" s="96"/>
      <c r="H85" s="96"/>
      <c r="I85" s="93"/>
      <c r="J85" s="94"/>
      <c r="K85" s="313">
        <v>0.05</v>
      </c>
      <c r="L85" s="854">
        <f>N79*K85</f>
        <v>2660.7124374718105</v>
      </c>
      <c r="M85" s="855"/>
      <c r="N85" s="57"/>
    </row>
    <row r="86" spans="1:14" ht="15" thickBot="1">
      <c r="B86" s="97" t="s">
        <v>1058</v>
      </c>
      <c r="C86" s="98"/>
      <c r="D86" s="98"/>
      <c r="E86" s="98"/>
      <c r="F86" s="98"/>
      <c r="G86" s="98"/>
      <c r="H86" s="98"/>
      <c r="I86" s="99"/>
      <c r="J86" s="100"/>
      <c r="K86" s="314">
        <v>0.05</v>
      </c>
      <c r="L86" s="856">
        <f>N79*K86</f>
        <v>2660.7124374718105</v>
      </c>
      <c r="M86" s="857"/>
      <c r="N86" s="57"/>
    </row>
    <row r="87" spans="1:14" ht="15" thickBot="1">
      <c r="B87" s="819" t="s">
        <v>1037</v>
      </c>
      <c r="C87" s="820"/>
      <c r="D87" s="820"/>
      <c r="E87" s="820"/>
      <c r="F87" s="820"/>
      <c r="G87" s="820"/>
      <c r="H87" s="820"/>
      <c r="I87" s="820"/>
      <c r="J87" s="820"/>
      <c r="K87" s="820"/>
      <c r="L87" s="820"/>
      <c r="M87" s="821"/>
      <c r="N87" s="58">
        <f>L84+L85+L86</f>
        <v>15964.274624830865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69178.523374267068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255.33602603049999</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4">
        <v>0.5</v>
      </c>
      <c r="L48" s="276"/>
      <c r="M48" s="411">
        <f>VLOOKUP(A48,MATERIALES!A5:D396,4,FALSE)</f>
        <v>44625.23</v>
      </c>
      <c r="N48" s="281">
        <f>K48*M48</f>
        <v>22312.615000000002</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4">
        <v>1</v>
      </c>
      <c r="L49" s="430"/>
      <c r="M49" s="411">
        <f>VLOOKUP(A49,MATERIALES!A6:D397,4,FALSE)</f>
        <v>19755.949999999997</v>
      </c>
      <c r="N49" s="281">
        <f>K49*M49</f>
        <v>19755.949999999997</v>
      </c>
    </row>
    <row r="50" spans="1:14">
      <c r="A50" s="176"/>
      <c r="B50" s="49"/>
      <c r="C50" s="434"/>
      <c r="D50" s="434"/>
      <c r="E50" s="434"/>
      <c r="F50" s="434"/>
      <c r="G50" s="434"/>
      <c r="H50" s="434"/>
      <c r="I50" s="434"/>
      <c r="J50" s="327"/>
      <c r="K50" s="494"/>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6"/>
      <c r="C54" s="53"/>
      <c r="D54" s="53"/>
      <c r="E54" s="53"/>
      <c r="F54" s="53"/>
      <c r="G54" s="53"/>
      <c r="H54" s="53"/>
      <c r="I54" s="53"/>
      <c r="J54" s="297"/>
      <c r="K54" s="175"/>
      <c r="L54" s="487"/>
      <c r="M54" s="488"/>
      <c r="N54" s="489"/>
    </row>
    <row r="55" spans="1:14" ht="15" thickBot="1">
      <c r="B55" s="819" t="s">
        <v>1037</v>
      </c>
      <c r="C55" s="820"/>
      <c r="D55" s="820"/>
      <c r="E55" s="820"/>
      <c r="F55" s="820"/>
      <c r="G55" s="820"/>
      <c r="H55" s="820"/>
      <c r="I55" s="820"/>
      <c r="J55" s="820"/>
      <c r="K55" s="820"/>
      <c r="L55" s="820"/>
      <c r="M55" s="821"/>
      <c r="N55" s="403">
        <f>SUM(N48:N54)</f>
        <v>42068.565000000002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2"/>
      <c r="I65" s="175"/>
      <c r="J65" s="175"/>
      <c r="K65" s="175"/>
      <c r="L65" s="991"/>
      <c r="M65" s="992"/>
      <c r="N65" s="493"/>
    </row>
    <row r="66" spans="1:15" ht="1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8" t="s">
        <v>1047</v>
      </c>
      <c r="C70" s="859"/>
      <c r="D70" s="859"/>
      <c r="E70" s="859"/>
      <c r="F70" s="859"/>
      <c r="G70" s="859"/>
      <c r="H70" s="859"/>
      <c r="I70" s="79" t="s">
        <v>1048</v>
      </c>
      <c r="J70" s="81" t="s">
        <v>1494</v>
      </c>
      <c r="K70" s="80" t="s">
        <v>1050</v>
      </c>
      <c r="L70" s="860" t="s">
        <v>1034</v>
      </c>
      <c r="M70" s="973"/>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5">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3"/>
      <c r="C76" s="994"/>
      <c r="D76" s="994"/>
      <c r="E76" s="994"/>
      <c r="F76" s="994"/>
      <c r="G76" s="994"/>
      <c r="H76" s="994"/>
      <c r="I76" s="175"/>
      <c r="J76" s="175"/>
      <c r="K76" s="175"/>
      <c r="L76" s="995"/>
      <c r="M76" s="996"/>
      <c r="N76" s="493"/>
    </row>
    <row r="77" spans="1:15" ht="15" thickBot="1">
      <c r="B77" s="819" t="s">
        <v>1037</v>
      </c>
      <c r="C77" s="820"/>
      <c r="D77" s="820"/>
      <c r="E77" s="820"/>
      <c r="F77" s="820"/>
      <c r="G77" s="820"/>
      <c r="H77" s="820"/>
      <c r="I77" s="820"/>
      <c r="J77" s="820"/>
      <c r="K77" s="820"/>
      <c r="L77" s="820"/>
      <c r="M77" s="821"/>
      <c r="N77" s="310">
        <f>SUM(N71:N76)</f>
        <v>5106.7205206099998</v>
      </c>
    </row>
    <row r="78" spans="1:15" ht="15" thickBot="1">
      <c r="B78" s="39"/>
      <c r="C78" s="40"/>
      <c r="D78" s="40"/>
      <c r="E78" s="40"/>
      <c r="F78" s="40"/>
      <c r="G78" s="40"/>
      <c r="H78" s="40"/>
      <c r="I78" s="40"/>
      <c r="J78" s="40"/>
      <c r="K78" s="40"/>
      <c r="L78" s="40"/>
      <c r="M78" s="40"/>
      <c r="N78" s="41"/>
    </row>
    <row r="79" spans="1:15" ht="15" thickBot="1">
      <c r="B79" s="819" t="s">
        <v>1051</v>
      </c>
      <c r="C79" s="820"/>
      <c r="D79" s="820"/>
      <c r="E79" s="820"/>
      <c r="F79" s="820"/>
      <c r="G79" s="820"/>
      <c r="H79" s="820"/>
      <c r="I79" s="820"/>
      <c r="J79" s="820"/>
      <c r="K79" s="820"/>
      <c r="L79" s="820"/>
      <c r="M79" s="821"/>
      <c r="N79" s="105">
        <f>N43+N55+N66+N77</f>
        <v>47430.621546640497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9486.1243093280991</v>
      </c>
      <c r="M84" s="855"/>
      <c r="N84" s="57"/>
    </row>
    <row r="85" spans="1:14">
      <c r="B85" s="95" t="s">
        <v>1057</v>
      </c>
      <c r="C85" s="96"/>
      <c r="D85" s="96"/>
      <c r="E85" s="96"/>
      <c r="F85" s="96"/>
      <c r="G85" s="96"/>
      <c r="H85" s="96"/>
      <c r="I85" s="93"/>
      <c r="J85" s="94"/>
      <c r="K85" s="313">
        <v>0.05</v>
      </c>
      <c r="L85" s="854">
        <f>N79*K85</f>
        <v>2371.5310773320248</v>
      </c>
      <c r="M85" s="855"/>
      <c r="N85" s="57"/>
    </row>
    <row r="86" spans="1:14" ht="15" thickBot="1">
      <c r="B86" s="97" t="s">
        <v>1058</v>
      </c>
      <c r="C86" s="98"/>
      <c r="D86" s="98"/>
      <c r="E86" s="98"/>
      <c r="F86" s="98"/>
      <c r="G86" s="98"/>
      <c r="H86" s="98"/>
      <c r="I86" s="99"/>
      <c r="J86" s="100"/>
      <c r="K86" s="314">
        <v>0.05</v>
      </c>
      <c r="L86" s="856">
        <f>N79*K86</f>
        <v>2371.5310773320248</v>
      </c>
      <c r="M86" s="857"/>
      <c r="N86" s="57"/>
    </row>
    <row r="87" spans="1:14" ht="15" thickBot="1">
      <c r="B87" s="819" t="s">
        <v>1037</v>
      </c>
      <c r="C87" s="820"/>
      <c r="D87" s="820"/>
      <c r="E87" s="820"/>
      <c r="F87" s="820"/>
      <c r="G87" s="820"/>
      <c r="H87" s="820"/>
      <c r="I87" s="820"/>
      <c r="J87" s="820"/>
      <c r="K87" s="820"/>
      <c r="L87" s="820"/>
      <c r="M87" s="821"/>
      <c r="N87" s="58">
        <f>L84+L85+L86</f>
        <v>14229.18646399215</v>
      </c>
    </row>
    <row r="88" spans="1:14" ht="15" thickBot="1">
      <c r="B88" s="39"/>
      <c r="C88" s="40"/>
      <c r="D88" s="40"/>
      <c r="E88" s="40"/>
      <c r="F88" s="40"/>
      <c r="G88" s="40"/>
      <c r="H88" s="40"/>
      <c r="I88" s="40"/>
      <c r="J88" s="40"/>
      <c r="K88" s="40"/>
      <c r="L88" s="40"/>
      <c r="M88" s="40"/>
      <c r="N88" s="41"/>
    </row>
    <row r="89" spans="1:14" ht="15" thickBot="1">
      <c r="A89" t="s">
        <v>2122</v>
      </c>
      <c r="B89" s="819" t="s">
        <v>1059</v>
      </c>
      <c r="C89" s="820"/>
      <c r="D89" s="820"/>
      <c r="E89" s="820"/>
      <c r="F89" s="820"/>
      <c r="G89" s="820"/>
      <c r="H89" s="820"/>
      <c r="I89" s="820"/>
      <c r="J89" s="820"/>
      <c r="K89" s="820"/>
      <c r="L89" s="820"/>
      <c r="M89" s="821"/>
      <c r="N89" s="196">
        <f>N79+N87</f>
        <v>61659.808010632645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25" zoomScale="76" zoomScaleNormal="76" workbookViewId="0">
      <selection activeCell="E18" sqref="E18"/>
    </sheetView>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N76*M41</f>
        <v>85112.008676833342</v>
      </c>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4">
        <v>1100</v>
      </c>
      <c r="L48" s="430"/>
      <c r="M48" s="411">
        <f>VLOOKUP(A48,MATERIALES!A6:D397,4,FALSE)</f>
        <v>1026.67</v>
      </c>
      <c r="N48" s="281">
        <f>K48*M48</f>
        <v>1129337</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6"/>
      <c r="C53" s="53"/>
      <c r="D53" s="53"/>
      <c r="E53" s="53"/>
      <c r="F53" s="53"/>
      <c r="G53" s="53"/>
      <c r="H53" s="53"/>
      <c r="I53" s="53"/>
      <c r="J53" s="297"/>
      <c r="K53" s="175"/>
      <c r="L53" s="487"/>
      <c r="M53" s="488"/>
      <c r="N53" s="489"/>
    </row>
    <row r="54" spans="1:14" ht="15" thickBot="1">
      <c r="B54" s="819" t="s">
        <v>1037</v>
      </c>
      <c r="C54" s="820"/>
      <c r="D54" s="820"/>
      <c r="E54" s="820"/>
      <c r="F54" s="820"/>
      <c r="G54" s="820"/>
      <c r="H54" s="820"/>
      <c r="I54" s="820"/>
      <c r="J54" s="820"/>
      <c r="K54" s="820"/>
      <c r="L54" s="820"/>
      <c r="M54" s="821"/>
      <c r="N54" s="403">
        <f>SUM(N48:N53)</f>
        <v>1129337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2"/>
      <c r="I64" s="175"/>
      <c r="J64" s="175"/>
      <c r="K64" s="175"/>
      <c r="L64" s="991"/>
      <c r="M64" s="992"/>
      <c r="N64" s="493"/>
    </row>
    <row r="65" spans="1:15" ht="15" thickBot="1">
      <c r="B65" s="819" t="s">
        <v>1037</v>
      </c>
      <c r="C65" s="820"/>
      <c r="D65" s="820"/>
      <c r="E65" s="820"/>
      <c r="F65" s="820"/>
      <c r="G65" s="820"/>
      <c r="H65" s="820"/>
      <c r="I65" s="820"/>
      <c r="J65" s="820"/>
      <c r="K65" s="820"/>
      <c r="L65" s="820"/>
      <c r="M65" s="821"/>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8" t="s">
        <v>1047</v>
      </c>
      <c r="C69" s="859"/>
      <c r="D69" s="859"/>
      <c r="E69" s="859"/>
      <c r="F69" s="859"/>
      <c r="G69" s="859"/>
      <c r="H69" s="859"/>
      <c r="I69" s="79" t="s">
        <v>1048</v>
      </c>
      <c r="J69" s="81" t="s">
        <v>1494</v>
      </c>
      <c r="K69" s="80" t="s">
        <v>1050</v>
      </c>
      <c r="L69" s="860" t="s">
        <v>1034</v>
      </c>
      <c r="M69" s="973"/>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5">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93"/>
      <c r="C75" s="994"/>
      <c r="D75" s="994"/>
      <c r="E75" s="994"/>
      <c r="F75" s="994"/>
      <c r="G75" s="994"/>
      <c r="H75" s="994"/>
      <c r="I75" s="175"/>
      <c r="J75" s="175"/>
      <c r="K75" s="175"/>
      <c r="L75" s="995"/>
      <c r="M75" s="996"/>
      <c r="N75" s="51"/>
    </row>
    <row r="76" spans="1:15" ht="15" thickBot="1">
      <c r="B76" s="819" t="s">
        <v>1037</v>
      </c>
      <c r="C76" s="820"/>
      <c r="D76" s="820"/>
      <c r="E76" s="820"/>
      <c r="F76" s="820"/>
      <c r="G76" s="820"/>
      <c r="H76" s="820"/>
      <c r="I76" s="820"/>
      <c r="J76" s="820"/>
      <c r="K76" s="820"/>
      <c r="L76" s="820"/>
      <c r="M76" s="821"/>
      <c r="N76" s="310">
        <f>SUM(N70:N75)</f>
        <v>1702240.1735366667</v>
      </c>
    </row>
    <row r="77" spans="1:15" ht="15" thickBot="1">
      <c r="B77" s="39"/>
      <c r="C77" s="40"/>
      <c r="D77" s="40"/>
      <c r="E77" s="40"/>
      <c r="F77" s="40"/>
      <c r="G77" s="40"/>
      <c r="H77" s="40"/>
      <c r="I77" s="40"/>
      <c r="J77" s="40"/>
      <c r="K77" s="40"/>
      <c r="L77" s="40"/>
      <c r="M77" s="40"/>
      <c r="N77" s="41"/>
    </row>
    <row r="78" spans="1:15" ht="15" thickBot="1">
      <c r="B78" s="819" t="s">
        <v>1051</v>
      </c>
      <c r="C78" s="820"/>
      <c r="D78" s="820"/>
      <c r="E78" s="820"/>
      <c r="F78" s="820"/>
      <c r="G78" s="820"/>
      <c r="H78" s="820"/>
      <c r="I78" s="820"/>
      <c r="J78" s="820"/>
      <c r="K78" s="820"/>
      <c r="L78" s="820"/>
      <c r="M78" s="821"/>
      <c r="N78" s="105">
        <f>N43+N54+N65+N76</f>
        <v>2916689.1822135001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583337.83644270001</v>
      </c>
      <c r="M83" s="855"/>
      <c r="N83" s="57"/>
    </row>
    <row r="84" spans="1:14">
      <c r="B84" s="95" t="s">
        <v>1057</v>
      </c>
      <c r="C84" s="96"/>
      <c r="D84" s="96"/>
      <c r="E84" s="96"/>
      <c r="F84" s="96"/>
      <c r="G84" s="96"/>
      <c r="H84" s="96"/>
      <c r="I84" s="93"/>
      <c r="J84" s="94"/>
      <c r="K84" s="313">
        <v>0.05</v>
      </c>
      <c r="L84" s="854">
        <f>N78*K84</f>
        <v>145834.459110675</v>
      </c>
      <c r="M84" s="855"/>
      <c r="N84" s="57"/>
    </row>
    <row r="85" spans="1:14" ht="15" thickBot="1">
      <c r="B85" s="97" t="s">
        <v>1058</v>
      </c>
      <c r="C85" s="98"/>
      <c r="D85" s="98"/>
      <c r="E85" s="98"/>
      <c r="F85" s="98"/>
      <c r="G85" s="98"/>
      <c r="H85" s="98"/>
      <c r="I85" s="99"/>
      <c r="J85" s="100"/>
      <c r="K85" s="314">
        <v>0.05</v>
      </c>
      <c r="L85" s="856">
        <f>N78*K85</f>
        <v>145834.459110675</v>
      </c>
      <c r="M85" s="857"/>
      <c r="N85" s="57"/>
    </row>
    <row r="86" spans="1:14" ht="15" thickBot="1">
      <c r="B86" s="819" t="s">
        <v>1037</v>
      </c>
      <c r="C86" s="820"/>
      <c r="D86" s="820"/>
      <c r="E86" s="820"/>
      <c r="F86" s="820"/>
      <c r="G86" s="820"/>
      <c r="H86" s="820"/>
      <c r="I86" s="820"/>
      <c r="J86" s="820"/>
      <c r="K86" s="820"/>
      <c r="L86" s="820"/>
      <c r="M86" s="821"/>
      <c r="N86" s="58">
        <f>L83+L84+L85</f>
        <v>875006.75466405007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3791695.9368775501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28.5" customHeight="1" thickBot="1">
      <c r="A31" t="s">
        <v>1929</v>
      </c>
      <c r="B31" s="113" t="s">
        <v>1250</v>
      </c>
      <c r="C31" s="997" t="s">
        <v>2299</v>
      </c>
      <c r="D31" s="998"/>
      <c r="E31" s="998"/>
      <c r="F31" s="998"/>
      <c r="G31" s="998"/>
      <c r="H31" s="998"/>
      <c r="I31" s="998"/>
      <c r="J31" s="998"/>
      <c r="K31" s="496"/>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77" t="s">
        <v>373</v>
      </c>
      <c r="B36" s="868" t="str">
        <f>VLOOKUP(A36,EQUIPOS!A6:D154,3,FALSE)</f>
        <v>Volqueta 6 m3</v>
      </c>
      <c r="C36" s="869"/>
      <c r="D36" s="869"/>
      <c r="E36" s="869"/>
      <c r="F36" s="869"/>
      <c r="G36" s="869"/>
      <c r="H36" s="870"/>
      <c r="I36" s="276"/>
      <c r="J36" s="277"/>
      <c r="K36" s="278">
        <f>VLOOKUP(A36,EQUIPOS!A6:D161,4,FALSE)</f>
        <v>81537.64</v>
      </c>
      <c r="L36" s="279"/>
      <c r="M36" s="464">
        <v>81</v>
      </c>
      <c r="N36" s="281">
        <f>K36/M36</f>
        <v>1006.6375308641975</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105">
        <f>SUM(N36:N42)</f>
        <v>1006.6375308641975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1"/>
      <c r="C53" s="902"/>
      <c r="D53" s="902"/>
      <c r="E53" s="902"/>
      <c r="F53" s="902"/>
      <c r="G53" s="902"/>
      <c r="H53" s="902"/>
      <c r="I53" s="872"/>
      <c r="J53" s="48"/>
      <c r="K53" s="50"/>
      <c r="L53" s="903"/>
      <c r="M53" s="904"/>
      <c r="N53" s="51"/>
    </row>
    <row r="54" spans="2:14" ht="1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2"/>
      <c r="I64" s="175"/>
      <c r="J64" s="175"/>
      <c r="K64" s="175"/>
      <c r="L64" s="991"/>
      <c r="M64" s="992"/>
      <c r="N64" s="493"/>
    </row>
    <row r="65" spans="2:15" ht="15" thickBot="1">
      <c r="B65" s="819" t="s">
        <v>1037</v>
      </c>
      <c r="C65" s="820"/>
      <c r="D65" s="820"/>
      <c r="E65" s="820"/>
      <c r="F65" s="820"/>
      <c r="G65" s="820"/>
      <c r="H65" s="820"/>
      <c r="I65" s="820"/>
      <c r="J65" s="820"/>
      <c r="K65" s="820"/>
      <c r="L65" s="820"/>
      <c r="M65" s="821"/>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3"/>
      <c r="C75" s="994"/>
      <c r="D75" s="994"/>
      <c r="E75" s="994"/>
      <c r="F75" s="994"/>
      <c r="G75" s="994"/>
      <c r="H75" s="994"/>
      <c r="I75" s="175"/>
      <c r="J75" s="175"/>
      <c r="K75" s="175"/>
      <c r="L75" s="995"/>
      <c r="M75" s="996"/>
      <c r="N75" s="51"/>
    </row>
    <row r="76" spans="2:15" ht="15" thickBot="1">
      <c r="B76" s="819" t="s">
        <v>1037</v>
      </c>
      <c r="C76" s="820"/>
      <c r="D76" s="820"/>
      <c r="E76" s="820"/>
      <c r="F76" s="820"/>
      <c r="G76" s="820"/>
      <c r="H76" s="820"/>
      <c r="I76" s="820"/>
      <c r="J76" s="820"/>
      <c r="K76" s="820"/>
      <c r="L76" s="820"/>
      <c r="M76" s="821"/>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1006.6375308641975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201.32750617283952</v>
      </c>
      <c r="M83" s="855"/>
      <c r="N83" s="57"/>
    </row>
    <row r="84" spans="1:14">
      <c r="B84" s="95" t="s">
        <v>1057</v>
      </c>
      <c r="C84" s="96"/>
      <c r="D84" s="96"/>
      <c r="E84" s="96"/>
      <c r="F84" s="96"/>
      <c r="G84" s="96"/>
      <c r="H84" s="96"/>
      <c r="I84" s="93"/>
      <c r="J84" s="94"/>
      <c r="K84" s="313">
        <v>0.05</v>
      </c>
      <c r="L84" s="854">
        <f>N78*K84</f>
        <v>50.33187654320988</v>
      </c>
      <c r="M84" s="855"/>
      <c r="N84" s="57"/>
    </row>
    <row r="85" spans="1:14" ht="15" thickBot="1">
      <c r="B85" s="97" t="s">
        <v>1058</v>
      </c>
      <c r="C85" s="98"/>
      <c r="D85" s="98"/>
      <c r="E85" s="98"/>
      <c r="F85" s="98"/>
      <c r="G85" s="98"/>
      <c r="H85" s="98"/>
      <c r="I85" s="99"/>
      <c r="J85" s="100"/>
      <c r="K85" s="314">
        <v>0.05</v>
      </c>
      <c r="L85" s="856">
        <f>N78*K85</f>
        <v>50.33187654320988</v>
      </c>
      <c r="M85" s="857"/>
      <c r="N85" s="57"/>
    </row>
    <row r="86" spans="1:14" ht="15" thickBot="1">
      <c r="B86" s="819" t="s">
        <v>1037</v>
      </c>
      <c r="C86" s="820"/>
      <c r="D86" s="820"/>
      <c r="E86" s="820"/>
      <c r="F86" s="820"/>
      <c r="G86" s="820"/>
      <c r="H86" s="820"/>
      <c r="I86" s="820"/>
      <c r="J86" s="820"/>
      <c r="K86" s="820"/>
      <c r="L86" s="820"/>
      <c r="M86" s="821"/>
      <c r="N86" s="58">
        <f>L83+L84+L85</f>
        <v>301.99125925925927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1308.6287901234568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 thickBot="1">
      <c r="B28" s="39"/>
      <c r="C28" s="40"/>
      <c r="D28" s="40"/>
      <c r="E28" s="40"/>
      <c r="F28" s="40"/>
      <c r="G28" s="40"/>
      <c r="H28" s="40"/>
      <c r="I28" s="40"/>
      <c r="J28" s="40"/>
      <c r="K28" s="40"/>
      <c r="L28" s="40"/>
      <c r="M28" s="40"/>
      <c r="N28" s="41"/>
    </row>
    <row r="29" spans="1:14" ht="27"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41.25" customHeight="1" thickBot="1">
      <c r="A31" t="s">
        <v>1929</v>
      </c>
      <c r="B31" s="113" t="s">
        <v>1251</v>
      </c>
      <c r="C31" s="997" t="s">
        <v>2302</v>
      </c>
      <c r="D31" s="998"/>
      <c r="E31" s="998"/>
      <c r="F31" s="998"/>
      <c r="G31" s="998"/>
      <c r="H31" s="998"/>
      <c r="I31" s="998"/>
      <c r="J31" s="998"/>
      <c r="K31" s="496"/>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373</v>
      </c>
      <c r="B36" s="868" t="str">
        <f>VLOOKUP(A36,EQUIPOS!A6:D154,3,FALSE)</f>
        <v>Volqueta 6 m3</v>
      </c>
      <c r="C36" s="869"/>
      <c r="D36" s="869"/>
      <c r="E36" s="869"/>
      <c r="F36" s="869"/>
      <c r="G36" s="869"/>
      <c r="H36" s="870"/>
      <c r="I36" s="276"/>
      <c r="J36" s="277"/>
      <c r="K36" s="278">
        <f>VLOOKUP(A36,EQUIPOS!A6:D161,4,FALSE)</f>
        <v>81537.64</v>
      </c>
      <c r="L36" s="279"/>
      <c r="M36" s="292">
        <v>66</v>
      </c>
      <c r="N36" s="281">
        <f>K36/M36</f>
        <v>1235.418787878788</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105">
        <f>SUM(N36:N42)</f>
        <v>1235.418787878788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1"/>
      <c r="C53" s="902"/>
      <c r="D53" s="902"/>
      <c r="E53" s="902"/>
      <c r="F53" s="902"/>
      <c r="G53" s="902"/>
      <c r="H53" s="902"/>
      <c r="I53" s="872"/>
      <c r="J53" s="48"/>
      <c r="K53" s="50"/>
      <c r="L53" s="903"/>
      <c r="M53" s="904"/>
      <c r="N53" s="51"/>
    </row>
    <row r="54" spans="2:14" ht="1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2"/>
      <c r="I64" s="175"/>
      <c r="J64" s="175"/>
      <c r="K64" s="175"/>
      <c r="L64" s="991"/>
      <c r="M64" s="992"/>
      <c r="N64" s="493"/>
    </row>
    <row r="65" spans="2:15" ht="15" thickBot="1">
      <c r="B65" s="819" t="s">
        <v>1037</v>
      </c>
      <c r="C65" s="820"/>
      <c r="D65" s="820"/>
      <c r="E65" s="820"/>
      <c r="F65" s="820"/>
      <c r="G65" s="820"/>
      <c r="H65" s="820"/>
      <c r="I65" s="820"/>
      <c r="J65" s="820"/>
      <c r="K65" s="820"/>
      <c r="L65" s="820"/>
      <c r="M65" s="821"/>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3"/>
      <c r="C75" s="994"/>
      <c r="D75" s="994"/>
      <c r="E75" s="994"/>
      <c r="F75" s="994"/>
      <c r="G75" s="994"/>
      <c r="H75" s="994"/>
      <c r="I75" s="175"/>
      <c r="J75" s="175"/>
      <c r="K75" s="175"/>
      <c r="L75" s="995"/>
      <c r="M75" s="996"/>
      <c r="N75" s="51"/>
    </row>
    <row r="76" spans="2:15" ht="15" thickBot="1">
      <c r="B76" s="819" t="s">
        <v>1037</v>
      </c>
      <c r="C76" s="820"/>
      <c r="D76" s="820"/>
      <c r="E76" s="820"/>
      <c r="F76" s="820"/>
      <c r="G76" s="820"/>
      <c r="H76" s="820"/>
      <c r="I76" s="820"/>
      <c r="J76" s="820"/>
      <c r="K76" s="820"/>
      <c r="L76" s="820"/>
      <c r="M76" s="821"/>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1235.418787878788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247.0837575757576</v>
      </c>
      <c r="M83" s="855"/>
      <c r="N83" s="57"/>
    </row>
    <row r="84" spans="1:14">
      <c r="B84" s="95" t="s">
        <v>1057</v>
      </c>
      <c r="C84" s="96"/>
      <c r="D84" s="96"/>
      <c r="E84" s="96"/>
      <c r="F84" s="96"/>
      <c r="G84" s="96"/>
      <c r="H84" s="96"/>
      <c r="I84" s="93"/>
      <c r="J84" s="94"/>
      <c r="K84" s="313">
        <v>0.05</v>
      </c>
      <c r="L84" s="854">
        <f>N78*K84</f>
        <v>61.7709393939394</v>
      </c>
      <c r="M84" s="855"/>
      <c r="N84" s="57"/>
    </row>
    <row r="85" spans="1:14" ht="15" thickBot="1">
      <c r="B85" s="97" t="s">
        <v>1058</v>
      </c>
      <c r="C85" s="98"/>
      <c r="D85" s="98"/>
      <c r="E85" s="98"/>
      <c r="F85" s="98"/>
      <c r="G85" s="98"/>
      <c r="H85" s="98"/>
      <c r="I85" s="99"/>
      <c r="J85" s="100"/>
      <c r="K85" s="314">
        <v>0.05</v>
      </c>
      <c r="L85" s="856">
        <f>N78*K85</f>
        <v>61.7709393939394</v>
      </c>
      <c r="M85" s="857"/>
      <c r="N85" s="57"/>
    </row>
    <row r="86" spans="1:14" ht="15" thickBot="1">
      <c r="B86" s="819" t="s">
        <v>1037</v>
      </c>
      <c r="C86" s="820"/>
      <c r="D86" s="820"/>
      <c r="E86" s="820"/>
      <c r="F86" s="820"/>
      <c r="G86" s="820"/>
      <c r="H86" s="820"/>
      <c r="I86" s="820"/>
      <c r="J86" s="820"/>
      <c r="K86" s="820"/>
      <c r="L86" s="820"/>
      <c r="M86" s="821"/>
      <c r="N86" s="58">
        <f>L83+L84+L85</f>
        <v>370.62563636363637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1606.0444242424244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 thickBot="1">
      <c r="B6" s="915"/>
      <c r="C6" s="922"/>
      <c r="D6" s="923"/>
      <c r="E6" s="923"/>
      <c r="F6" s="923"/>
      <c r="G6" s="923"/>
      <c r="H6" s="923"/>
      <c r="I6" s="923"/>
      <c r="J6" s="924"/>
      <c r="K6" s="917"/>
      <c r="L6" s="919"/>
      <c r="M6" s="919"/>
      <c r="N6" s="921"/>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9" t="s">
        <v>1026</v>
      </c>
      <c r="C27" s="1000"/>
      <c r="D27" s="1000"/>
      <c r="E27" s="1000"/>
      <c r="F27" s="1000"/>
      <c r="G27" s="1000"/>
      <c r="H27" s="1000"/>
      <c r="I27" s="1000"/>
      <c r="J27" s="1000"/>
      <c r="K27" s="1000"/>
      <c r="L27" s="1000"/>
      <c r="M27" s="1000"/>
      <c r="N27" s="1001"/>
    </row>
    <row r="28" spans="1:14" ht="15" thickBot="1">
      <c r="B28" s="39"/>
      <c r="C28" s="40"/>
      <c r="D28" s="40"/>
      <c r="E28" s="40"/>
      <c r="F28" s="40"/>
      <c r="G28" s="40"/>
      <c r="H28" s="40"/>
      <c r="I28" s="40"/>
      <c r="J28" s="40"/>
      <c r="K28" s="40"/>
      <c r="L28" s="40"/>
      <c r="M28" s="40"/>
      <c r="N28" s="41"/>
    </row>
    <row r="29" spans="1:14" ht="27" thickBot="1">
      <c r="B29" s="77" t="s">
        <v>1027</v>
      </c>
      <c r="C29" s="1004" t="s">
        <v>1028</v>
      </c>
      <c r="D29" s="1005"/>
      <c r="E29" s="1005"/>
      <c r="F29" s="1005"/>
      <c r="G29" s="1005"/>
      <c r="H29" s="1005"/>
      <c r="I29" s="1005"/>
      <c r="J29" s="78"/>
      <c r="K29" s="351" t="s">
        <v>2321</v>
      </c>
      <c r="L29" s="1002" t="s">
        <v>1029</v>
      </c>
      <c r="M29" s="1003"/>
      <c r="N29" s="77" t="s">
        <v>1030</v>
      </c>
    </row>
    <row r="30" spans="1:14" hidden="1">
      <c r="B30" s="77" t="s">
        <v>1027</v>
      </c>
      <c r="C30" s="798" t="s">
        <v>1028</v>
      </c>
      <c r="D30" s="799"/>
      <c r="E30" s="799"/>
      <c r="F30" s="799"/>
      <c r="G30" s="799"/>
      <c r="H30" s="799"/>
      <c r="I30" s="799"/>
      <c r="J30" s="78"/>
      <c r="K30" s="316"/>
      <c r="L30" s="795" t="s">
        <v>1029</v>
      </c>
      <c r="M30" s="796"/>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373</v>
      </c>
      <c r="B36" s="868" t="str">
        <f>VLOOKUP(A36,EQUIPOS!A6:D154,3,FALSE)</f>
        <v>Volqueta 6 m3</v>
      </c>
      <c r="C36" s="869"/>
      <c r="D36" s="869"/>
      <c r="E36" s="869"/>
      <c r="F36" s="869"/>
      <c r="G36" s="869"/>
      <c r="H36" s="870"/>
      <c r="I36" s="276"/>
      <c r="J36" s="277"/>
      <c r="K36" s="278">
        <f>VLOOKUP(A36,EQUIPOS!A6:D161,4,FALSE)</f>
        <v>81537.64</v>
      </c>
      <c r="L36" s="279"/>
      <c r="M36" s="292">
        <v>66</v>
      </c>
      <c r="N36" s="281">
        <f>K36/M36</f>
        <v>1235.418787878788</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 thickBot="1">
      <c r="B42" s="868"/>
      <c r="C42" s="869"/>
      <c r="D42" s="869"/>
      <c r="E42" s="869"/>
      <c r="F42" s="869"/>
      <c r="G42" s="869"/>
      <c r="H42" s="870"/>
      <c r="I42" s="878"/>
      <c r="J42" s="879"/>
      <c r="K42" s="47"/>
      <c r="L42" s="880"/>
      <c r="M42" s="881"/>
      <c r="N42" s="111"/>
    </row>
    <row r="43" spans="1:14" ht="15" thickBot="1">
      <c r="B43" s="819" t="s">
        <v>1037</v>
      </c>
      <c r="C43" s="820"/>
      <c r="D43" s="820"/>
      <c r="E43" s="820"/>
      <c r="F43" s="820"/>
      <c r="G43" s="820"/>
      <c r="H43" s="820"/>
      <c r="I43" s="820"/>
      <c r="J43" s="820"/>
      <c r="K43" s="820"/>
      <c r="L43" s="820"/>
      <c r="M43" s="821"/>
      <c r="N43" s="105">
        <f>SUM(N36:N42)</f>
        <v>1235.418787878788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1"/>
      <c r="C53" s="902"/>
      <c r="D53" s="902"/>
      <c r="E53" s="902"/>
      <c r="F53" s="902"/>
      <c r="G53" s="902"/>
      <c r="H53" s="902"/>
      <c r="I53" s="872"/>
      <c r="J53" s="48"/>
      <c r="K53" s="50"/>
      <c r="L53" s="903"/>
      <c r="M53" s="904"/>
      <c r="N53" s="51"/>
    </row>
    <row r="54" spans="2:14" ht="1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2"/>
      <c r="I64" s="175"/>
      <c r="J64" s="175"/>
      <c r="K64" s="175"/>
      <c r="L64" s="991"/>
      <c r="M64" s="992"/>
      <c r="N64" s="493"/>
    </row>
    <row r="65" spans="2:15" ht="15" thickBot="1">
      <c r="B65" s="819" t="s">
        <v>1037</v>
      </c>
      <c r="C65" s="820"/>
      <c r="D65" s="820"/>
      <c r="E65" s="820"/>
      <c r="F65" s="820"/>
      <c r="G65" s="820"/>
      <c r="H65" s="820"/>
      <c r="I65" s="820"/>
      <c r="J65" s="820"/>
      <c r="K65" s="820"/>
      <c r="L65" s="820"/>
      <c r="M65" s="821"/>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3"/>
      <c r="C75" s="994"/>
      <c r="D75" s="994"/>
      <c r="E75" s="994"/>
      <c r="F75" s="994"/>
      <c r="G75" s="994"/>
      <c r="H75" s="994"/>
      <c r="I75" s="175"/>
      <c r="J75" s="175"/>
      <c r="K75" s="175"/>
      <c r="L75" s="995"/>
      <c r="M75" s="996"/>
      <c r="N75" s="51"/>
    </row>
    <row r="76" spans="2:15" ht="15" thickBot="1">
      <c r="B76" s="819" t="s">
        <v>1037</v>
      </c>
      <c r="C76" s="820"/>
      <c r="D76" s="820"/>
      <c r="E76" s="820"/>
      <c r="F76" s="820"/>
      <c r="G76" s="820"/>
      <c r="H76" s="820"/>
      <c r="I76" s="820"/>
      <c r="J76" s="820"/>
      <c r="K76" s="820"/>
      <c r="L76" s="820"/>
      <c r="M76" s="821"/>
      <c r="N76" s="310"/>
    </row>
    <row r="77" spans="2:15" ht="15" thickBot="1">
      <c r="B77" s="39"/>
      <c r="C77" s="40"/>
      <c r="D77" s="40"/>
      <c r="E77" s="40"/>
      <c r="F77" s="40"/>
      <c r="G77" s="40"/>
      <c r="H77" s="40"/>
      <c r="I77" s="40"/>
      <c r="J77" s="40"/>
      <c r="K77" s="40"/>
      <c r="L77" s="40"/>
      <c r="M77" s="40"/>
      <c r="N77" s="41"/>
    </row>
    <row r="78" spans="2:15" ht="15" thickBot="1">
      <c r="B78" s="819" t="s">
        <v>1051</v>
      </c>
      <c r="C78" s="820"/>
      <c r="D78" s="820"/>
      <c r="E78" s="820"/>
      <c r="F78" s="820"/>
      <c r="G78" s="820"/>
      <c r="H78" s="820"/>
      <c r="I78" s="820"/>
      <c r="J78" s="820"/>
      <c r="K78" s="820"/>
      <c r="L78" s="820"/>
      <c r="M78" s="821"/>
      <c r="N78" s="105">
        <f>N43+N54+N65+N76</f>
        <v>1235.418787878788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247.0837575757576</v>
      </c>
      <c r="M83" s="855"/>
      <c r="N83" s="57"/>
    </row>
    <row r="84" spans="1:14">
      <c r="B84" s="95" t="s">
        <v>1057</v>
      </c>
      <c r="C84" s="96"/>
      <c r="D84" s="96"/>
      <c r="E84" s="96"/>
      <c r="F84" s="96"/>
      <c r="G84" s="96"/>
      <c r="H84" s="96"/>
      <c r="I84" s="93"/>
      <c r="J84" s="94"/>
      <c r="K84" s="313">
        <v>0.05</v>
      </c>
      <c r="L84" s="854">
        <f>N78*K84</f>
        <v>61.7709393939394</v>
      </c>
      <c r="M84" s="855"/>
      <c r="N84" s="57"/>
    </row>
    <row r="85" spans="1:14" ht="15" thickBot="1">
      <c r="B85" s="97" t="s">
        <v>1058</v>
      </c>
      <c r="C85" s="98"/>
      <c r="D85" s="98"/>
      <c r="E85" s="98"/>
      <c r="F85" s="98"/>
      <c r="G85" s="98"/>
      <c r="H85" s="98"/>
      <c r="I85" s="99"/>
      <c r="J85" s="100"/>
      <c r="K85" s="314">
        <v>0.05</v>
      </c>
      <c r="L85" s="856">
        <f>N78*K85</f>
        <v>61.7709393939394</v>
      </c>
      <c r="M85" s="857"/>
      <c r="N85" s="57"/>
    </row>
    <row r="86" spans="1:14" ht="15" thickBot="1">
      <c r="B86" s="819" t="s">
        <v>1037</v>
      </c>
      <c r="C86" s="820"/>
      <c r="D86" s="820"/>
      <c r="E86" s="820"/>
      <c r="F86" s="820"/>
      <c r="G86" s="820"/>
      <c r="H86" s="820"/>
      <c r="I86" s="820"/>
      <c r="J86" s="820"/>
      <c r="K86" s="820"/>
      <c r="L86" s="820"/>
      <c r="M86" s="821"/>
      <c r="N86" s="58">
        <f>L83+L84+L85</f>
        <v>370.62563636363637</v>
      </c>
    </row>
    <row r="87" spans="1:14" ht="15" thickBot="1">
      <c r="B87" s="39"/>
      <c r="C87" s="40"/>
      <c r="D87" s="40"/>
      <c r="E87" s="40"/>
      <c r="F87" s="40"/>
      <c r="G87" s="40"/>
      <c r="H87" s="40"/>
      <c r="I87" s="40"/>
      <c r="J87" s="40"/>
      <c r="K87" s="40"/>
      <c r="L87" s="40"/>
      <c r="M87" s="40"/>
      <c r="N87" s="41"/>
    </row>
    <row r="88" spans="1:14" ht="15" thickBot="1">
      <c r="A88" t="s">
        <v>2122</v>
      </c>
      <c r="B88" s="819" t="s">
        <v>1059</v>
      </c>
      <c r="C88" s="820"/>
      <c r="D88" s="820"/>
      <c r="E88" s="820"/>
      <c r="F88" s="820"/>
      <c r="G88" s="820"/>
      <c r="H88" s="820"/>
      <c r="I88" s="820"/>
      <c r="J88" s="820"/>
      <c r="K88" s="820"/>
      <c r="L88" s="820"/>
      <c r="M88" s="821"/>
      <c r="N88" s="196">
        <f>N78+N86</f>
        <v>1606.0444242424244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2019-06-28T16:43:51Z</dcterms:modified>
</cp:coreProperties>
</file>