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45E08A89-4D4C-4A7C-BDCA-221A3993CF05}"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E19" i="4" l="1"/>
  <c r="E18" i="4"/>
  <c r="E9" i="4"/>
  <c r="E7" i="4"/>
  <c r="E111" i="4" l="1"/>
  <c r="E32" i="4"/>
  <c r="E57" i="4"/>
  <c r="E92" i="4"/>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0" i="164" l="1"/>
  <c r="N46" i="164" s="1"/>
  <c r="N83" i="165"/>
  <c r="N49" i="165" s="1"/>
  <c r="N81" i="170"/>
  <c r="N47" i="170" s="1"/>
  <c r="N81" i="176"/>
  <c r="N47" i="176" s="1"/>
  <c r="N81" i="171"/>
  <c r="N47" i="171" s="1"/>
  <c r="N81" i="178"/>
  <c r="N47" i="178" s="1"/>
  <c r="N80" i="179"/>
  <c r="N46" i="179" s="1"/>
  <c r="N48" i="179" s="1"/>
  <c r="N80" i="180"/>
  <c r="N46" i="180" s="1"/>
  <c r="N80" i="177"/>
  <c r="N46" i="177" s="1"/>
  <c r="N80" i="181"/>
  <c r="N46" i="181" s="1"/>
  <c r="N80" i="183"/>
  <c r="N46" i="183" s="1"/>
  <c r="N77" i="337"/>
  <c r="N41" i="337" s="1"/>
  <c r="N78" i="273"/>
  <c r="N41" i="273" s="1"/>
  <c r="N81" i="282"/>
  <c r="N44" i="282" s="1"/>
  <c r="N46" i="282" s="1"/>
  <c r="N75" i="325"/>
  <c r="N41" i="325" s="1"/>
  <c r="N77" i="329"/>
  <c r="N41" i="329" s="1"/>
  <c r="N80" i="184"/>
  <c r="N46" i="184" s="1"/>
  <c r="N80" i="188"/>
  <c r="N46" i="188" s="1"/>
  <c r="N81" i="187"/>
  <c r="N47" i="187" s="1"/>
  <c r="N76" i="231"/>
  <c r="N40" i="231" s="1"/>
  <c r="N77" i="233"/>
  <c r="N41" i="233" s="1"/>
  <c r="N76" i="243"/>
  <c r="N40" i="243" s="1"/>
  <c r="N42" i="243" s="1"/>
  <c r="N77" i="259"/>
  <c r="N41" i="259" s="1"/>
  <c r="N43" i="259" s="1"/>
  <c r="N81" i="267"/>
  <c r="N41" i="267" s="1"/>
  <c r="N83" i="279"/>
  <c r="N46" i="279" s="1"/>
  <c r="N75" i="283"/>
  <c r="N41" i="283" s="1"/>
  <c r="N75" i="292"/>
  <c r="N41" i="292" s="1"/>
  <c r="N43" i="292" s="1"/>
  <c r="N75" i="302"/>
  <c r="N41" i="302" s="1"/>
  <c r="N43" i="302" s="1"/>
  <c r="N77" i="308"/>
  <c r="N41" i="308" s="1"/>
  <c r="N77" i="323"/>
  <c r="N79" i="323" s="1"/>
  <c r="N77" i="328"/>
  <c r="N41" i="328" s="1"/>
  <c r="N43" i="328" s="1"/>
  <c r="N77" i="333"/>
  <c r="N41" i="333" s="1"/>
  <c r="N76" i="65"/>
  <c r="N41" i="65" s="1"/>
  <c r="N43" i="65" s="1"/>
  <c r="N76" i="92"/>
  <c r="N41" i="92" s="1"/>
  <c r="N76" i="96"/>
  <c r="N41" i="96" s="1"/>
  <c r="N76" i="98"/>
  <c r="N41" i="98" s="1"/>
  <c r="N76" i="101"/>
  <c r="N41" i="101" s="1"/>
  <c r="N76" i="107"/>
  <c r="N41" i="107" s="1"/>
  <c r="N75" i="133"/>
  <c r="N41" i="133" s="1"/>
  <c r="N43" i="133" s="1"/>
  <c r="N76" i="134"/>
  <c r="N41" i="134" s="1"/>
  <c r="N76" i="135"/>
  <c r="N41" i="135" s="1"/>
  <c r="N76" i="136"/>
  <c r="N41" i="136" s="1"/>
  <c r="N76" i="137"/>
  <c r="N41" i="137" s="1"/>
  <c r="N76" i="146"/>
  <c r="N41" i="146" s="1"/>
  <c r="N76" i="144"/>
  <c r="N41" i="144" s="1"/>
  <c r="N84" i="220"/>
  <c r="N46" i="220" s="1"/>
  <c r="N83" i="221"/>
  <c r="N46" i="221" s="1"/>
  <c r="N48" i="221" s="1"/>
  <c r="N72" i="227"/>
  <c r="N41" i="227" s="1"/>
  <c r="N76" i="242"/>
  <c r="N40" i="242" s="1"/>
  <c r="N75" i="289"/>
  <c r="N41" i="289" s="1"/>
  <c r="N43" i="289" s="1"/>
  <c r="N75" i="293"/>
  <c r="N41" i="293" s="1"/>
  <c r="N43" i="293" s="1"/>
  <c r="N77" i="295"/>
  <c r="N41" i="295" s="1"/>
  <c r="N43" i="295" s="1"/>
  <c r="N76" i="19"/>
  <c r="N42" i="19" s="1"/>
  <c r="N76" i="24"/>
  <c r="N42" i="24" s="1"/>
  <c r="N76" i="25"/>
  <c r="N42" i="25" s="1"/>
  <c r="N43" i="25" s="1"/>
  <c r="N76" i="61"/>
  <c r="N42" i="61" s="1"/>
  <c r="N76" i="64"/>
  <c r="N41" i="64" s="1"/>
  <c r="N43" i="64" s="1"/>
  <c r="N75" i="72"/>
  <c r="N41" i="72" s="1"/>
  <c r="N75" i="74"/>
  <c r="N41" i="74" s="1"/>
  <c r="N76" i="79"/>
  <c r="N41" i="79" s="1"/>
  <c r="N76" i="81"/>
  <c r="N41" i="81" s="1"/>
  <c r="N76" i="83"/>
  <c r="N41" i="83" s="1"/>
  <c r="N43" i="83" s="1"/>
  <c r="N76" i="85"/>
  <c r="N41" i="85" s="1"/>
  <c r="N76" i="87"/>
  <c r="N41" i="87" s="1"/>
  <c r="N76" i="89"/>
  <c r="N41" i="89" s="1"/>
  <c r="N76" i="91"/>
  <c r="N41" i="91" s="1"/>
  <c r="N76" i="100"/>
  <c r="N41" i="100" s="1"/>
  <c r="N76" i="106"/>
  <c r="N41" i="106" s="1"/>
  <c r="N53" i="325"/>
  <c r="N80" i="160"/>
  <c r="N46" i="160" s="1"/>
  <c r="N77" i="193"/>
  <c r="N43" i="193" s="1"/>
  <c r="N45" i="193" s="1"/>
  <c r="N78" i="232"/>
  <c r="N41" i="232" s="1"/>
  <c r="N76" i="234"/>
  <c r="N40" i="234" s="1"/>
  <c r="N81" i="244"/>
  <c r="N45" i="244" s="1"/>
  <c r="N87" i="246"/>
  <c r="N45" i="246" s="1"/>
  <c r="N77" i="250"/>
  <c r="N41" i="250" s="1"/>
  <c r="N77" i="254"/>
  <c r="N41" i="254" s="1"/>
  <c r="N91" i="260"/>
  <c r="N47" i="260" s="1"/>
  <c r="N49" i="260" s="1"/>
  <c r="N81" i="266"/>
  <c r="N41" i="266" s="1"/>
  <c r="N43" i="266" s="1"/>
  <c r="N43" i="267"/>
  <c r="N78" i="272"/>
  <c r="N41"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1"/>
  <c r="N76" i="63"/>
  <c r="N41" i="63" s="1"/>
  <c r="N43" i="63" s="1"/>
  <c r="N76" i="95"/>
  <c r="N41" i="95" s="1"/>
  <c r="N76" i="97"/>
  <c r="N41" i="97" s="1"/>
  <c r="N76" i="99"/>
  <c r="N41" i="99" s="1"/>
  <c r="N43" i="99" s="1"/>
  <c r="N76" i="103"/>
  <c r="N41" i="103" s="1"/>
  <c r="N43" i="103" s="1"/>
  <c r="N81" i="154"/>
  <c r="N47" i="154" s="1"/>
  <c r="N73" i="229"/>
  <c r="N40" i="229" s="1"/>
  <c r="N77" i="258"/>
  <c r="N41" i="258" s="1"/>
  <c r="N77" i="262"/>
  <c r="N41"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76" i="26"/>
  <c r="N42" i="26" s="1"/>
  <c r="N79" i="50"/>
  <c r="N42" i="50" s="1"/>
  <c r="N76" i="67"/>
  <c r="N41" i="67" s="1"/>
  <c r="N43" i="67" s="1"/>
  <c r="N78" i="67" s="1"/>
  <c r="N76" i="68"/>
  <c r="N41" i="68" s="1"/>
  <c r="N75" i="75"/>
  <c r="N41" i="75" s="1"/>
  <c r="N76" i="80"/>
  <c r="N41" i="80" s="1"/>
  <c r="N76" i="82"/>
  <c r="N41" i="82" s="1"/>
  <c r="N76" i="84"/>
  <c r="N41" i="84" s="1"/>
  <c r="N76" i="86"/>
  <c r="N41" i="86" s="1"/>
  <c r="N76" i="88"/>
  <c r="N41" i="88" s="1"/>
  <c r="N43" i="88" s="1"/>
  <c r="N76" i="90"/>
  <c r="N41" i="90" s="1"/>
  <c r="N43" i="90" s="1"/>
  <c r="N76" i="94"/>
  <c r="N41" i="94" s="1"/>
  <c r="N76" i="102"/>
  <c r="N41" i="102" s="1"/>
  <c r="N76" i="105"/>
  <c r="N41" i="105" s="1"/>
  <c r="N76" i="108"/>
  <c r="N41" i="108" s="1"/>
  <c r="N81" i="185"/>
  <c r="N47" i="185" s="1"/>
  <c r="N81" i="186"/>
  <c r="N47" i="186" s="1"/>
  <c r="N61" i="221"/>
  <c r="N43" i="50"/>
  <c r="N76" i="56"/>
  <c r="N42" i="56" s="1"/>
  <c r="N43" i="56" s="1"/>
  <c r="N43" i="306"/>
  <c r="N43" i="22"/>
  <c r="N43" i="29"/>
  <c r="N43" i="236"/>
  <c r="N43" i="238"/>
  <c r="N43" i="27"/>
  <c r="N43" i="30"/>
  <c r="N43" i="235"/>
  <c r="L84" i="11"/>
  <c r="L57" i="227"/>
  <c r="L61" i="150"/>
  <c r="L64" i="188"/>
  <c r="N64" i="188" s="1"/>
  <c r="L58" i="75"/>
  <c r="N58" i="75" s="1"/>
  <c r="N64" i="75" s="1"/>
  <c r="L65" i="155"/>
  <c r="N65" i="155" s="1"/>
  <c r="L65" i="186"/>
  <c r="N65" i="186" s="1"/>
  <c r="L65" i="187"/>
  <c r="N65" i="187" s="1"/>
  <c r="L65" i="154"/>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61" i="150"/>
  <c r="N49" i="154"/>
  <c r="N65" i="154"/>
  <c r="I75" i="154"/>
  <c r="I76" i="154"/>
  <c r="I77" i="154"/>
  <c r="N77" i="157"/>
  <c r="N81" i="157" s="1"/>
  <c r="N47" i="157" s="1"/>
  <c r="N49" i="157" s="1"/>
  <c r="I77" i="157"/>
  <c r="N49" i="170"/>
  <c r="N49" i="171"/>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3" i="232"/>
  <c r="N55" i="233"/>
  <c r="I71" i="233"/>
  <c r="I72" i="233"/>
  <c r="I70" i="234"/>
  <c r="I71" i="234"/>
  <c r="I71" i="236"/>
  <c r="I71" i="238"/>
  <c r="I71" i="240"/>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91"/>
  <c r="N43" i="95"/>
  <c r="N43" i="98"/>
  <c r="N43" i="101"/>
  <c r="N43" i="107"/>
  <c r="N43" i="108"/>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43" i="143"/>
  <c r="N75" i="158"/>
  <c r="I75" i="158"/>
  <c r="N76" i="158"/>
  <c r="I76" i="158"/>
  <c r="N77" i="158"/>
  <c r="I77" i="158"/>
  <c r="N75" i="168"/>
  <c r="I75" i="168"/>
  <c r="N76" i="168"/>
  <c r="I76" i="168"/>
  <c r="N77" i="168"/>
  <c r="I77" i="168"/>
  <c r="N49" i="176"/>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7" i="252"/>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43" i="265"/>
  <c r="N81" i="268"/>
  <c r="N41" i="268" s="1"/>
  <c r="N43" i="268" s="1"/>
  <c r="N43" i="271"/>
  <c r="N43" i="272"/>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L84" i="25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78" i="42" s="1"/>
  <c r="L85" i="42" s="1"/>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N76" i="12"/>
  <c r="N42" i="12" s="1"/>
  <c r="N43" i="12" s="1"/>
  <c r="I70" i="12"/>
  <c r="L83" i="7" l="1"/>
  <c r="N80" i="275"/>
  <c r="L87" i="275" s="1"/>
  <c r="N78" i="37"/>
  <c r="L85" i="37" s="1"/>
  <c r="N78" i="43"/>
  <c r="L85" i="43" s="1"/>
  <c r="N78" i="34"/>
  <c r="L83" i="34" s="1"/>
  <c r="L83" i="51"/>
  <c r="N86" i="51" s="1"/>
  <c r="N88" i="51" s="1"/>
  <c r="D43" i="5" s="1"/>
  <c r="L83" i="67"/>
  <c r="N86" i="67" s="1"/>
  <c r="N88" i="67" s="1"/>
  <c r="D58" i="5" s="1"/>
  <c r="L85" i="67"/>
  <c r="L85" i="323"/>
  <c r="L86" i="323"/>
  <c r="N79" i="328"/>
  <c r="L84" i="328" s="1"/>
  <c r="N78" i="39"/>
  <c r="L85" i="39" s="1"/>
  <c r="N81" i="248"/>
  <c r="N43" i="248" s="1"/>
  <c r="N45" i="248" s="1"/>
  <c r="N83" i="248" s="1"/>
  <c r="L88" i="248" s="1"/>
  <c r="L82" i="289"/>
  <c r="N81" i="50"/>
  <c r="L87" i="50" s="1"/>
  <c r="L84" i="65"/>
  <c r="N93" i="260"/>
  <c r="L83" i="65"/>
  <c r="L84" i="78"/>
  <c r="L84" i="74"/>
  <c r="L82" i="74"/>
  <c r="L84" i="67"/>
  <c r="N79" i="333"/>
  <c r="N78" i="25"/>
  <c r="L85" i="25" s="1"/>
  <c r="N79" i="306"/>
  <c r="L86" i="306" s="1"/>
  <c r="L84" i="63"/>
  <c r="L83" i="289"/>
  <c r="L83" i="78"/>
  <c r="L86" i="356"/>
  <c r="L86" i="275"/>
  <c r="L84" i="226"/>
  <c r="L84" i="208"/>
  <c r="L85" i="51"/>
  <c r="L83" i="74"/>
  <c r="N79" i="364"/>
  <c r="L86" i="364" s="1"/>
  <c r="N78" i="21"/>
  <c r="L83" i="21" s="1"/>
  <c r="L85" i="46"/>
  <c r="L83" i="46"/>
  <c r="N78" i="38"/>
  <c r="L85" i="38" s="1"/>
  <c r="L85" i="63"/>
  <c r="L82" i="72"/>
  <c r="N79" i="363"/>
  <c r="L84" i="363" s="1"/>
  <c r="L86" i="340"/>
  <c r="L86" i="327"/>
  <c r="L84" i="303"/>
  <c r="L85" i="275"/>
  <c r="N88" i="275" s="1"/>
  <c r="N90" i="275" s="1"/>
  <c r="D233" i="5" s="1"/>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L59" i="94"/>
  <c r="N59" i="94" s="1"/>
  <c r="N6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N70" i="171" s="1"/>
  <c r="N83" i="171" s="1"/>
  <c r="L90"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N86" i="7" s="1"/>
  <c r="N88" i="7" s="1"/>
  <c r="D3" i="5" s="1"/>
  <c r="L83" i="43"/>
  <c r="L84" i="46"/>
  <c r="L84" i="339"/>
  <c r="N87" i="339" s="1"/>
  <c r="N89" i="339" s="1"/>
  <c r="D292" i="5" s="1"/>
  <c r="N83" i="282"/>
  <c r="L90" i="282" s="1"/>
  <c r="N79" i="256"/>
  <c r="L84" i="256" s="1"/>
  <c r="N78" i="35"/>
  <c r="N77" i="284"/>
  <c r="L84" i="284" s="1"/>
  <c r="L88" i="218"/>
  <c r="L85" i="253"/>
  <c r="N87" i="253" s="1"/>
  <c r="N89" i="253" s="1"/>
  <c r="D213" i="5" s="1"/>
  <c r="N78" i="33"/>
  <c r="L83" i="33" s="1"/>
  <c r="L84" i="64"/>
  <c r="N78" i="53"/>
  <c r="L85" i="53" s="1"/>
  <c r="L84" i="348"/>
  <c r="L86" i="328"/>
  <c r="N77" i="291"/>
  <c r="L82" i="291" s="1"/>
  <c r="N79" i="312"/>
  <c r="L86" i="312" s="1"/>
  <c r="N80" i="272"/>
  <c r="L85" i="272" s="1"/>
  <c r="L85" i="32"/>
  <c r="L84" i="31"/>
  <c r="N72" i="165"/>
  <c r="N85" i="165" s="1"/>
  <c r="L91" i="165" s="1"/>
  <c r="L84" i="32"/>
  <c r="N78" i="97"/>
  <c r="L84" i="97" s="1"/>
  <c r="L85" i="31"/>
  <c r="N79" i="264"/>
  <c r="L86" i="264" s="1"/>
  <c r="N74" i="227"/>
  <c r="L79" i="227" s="1"/>
  <c r="N70" i="266"/>
  <c r="N83" i="266" s="1"/>
  <c r="N70" i="186"/>
  <c r="N83" i="186" s="1"/>
  <c r="L88" i="186" s="1"/>
  <c r="N70" i="182"/>
  <c r="N67" i="150"/>
  <c r="N79" i="261"/>
  <c r="L84" i="261" s="1"/>
  <c r="L82" i="305"/>
  <c r="L83" i="305"/>
  <c r="N79" i="295"/>
  <c r="L86" i="295" s="1"/>
  <c r="L87" i="281"/>
  <c r="N78" i="243"/>
  <c r="L83" i="243" s="1"/>
  <c r="N78" i="94"/>
  <c r="L85" i="94" s="1"/>
  <c r="L85" i="128"/>
  <c r="L84" i="25"/>
  <c r="N77" i="301"/>
  <c r="L82" i="301" s="1"/>
  <c r="N77" i="190"/>
  <c r="L83" i="190" s="1"/>
  <c r="N78" i="139"/>
  <c r="L83" i="139" s="1"/>
  <c r="L84" i="39"/>
  <c r="N79" i="332"/>
  <c r="L84"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86" i="208" s="1"/>
  <c r="N88" i="208" s="1"/>
  <c r="D119" i="5" s="1"/>
  <c r="N79" i="342"/>
  <c r="L85" i="342" s="1"/>
  <c r="L99" i="260"/>
  <c r="L100" i="260"/>
  <c r="N78" i="40"/>
  <c r="L84" i="40" s="1"/>
  <c r="L87" i="277"/>
  <c r="L86" i="277"/>
  <c r="L85" i="250"/>
  <c r="L84" i="250"/>
  <c r="N78" i="95"/>
  <c r="N69" i="181"/>
  <c r="N82" i="181" s="1"/>
  <c r="L89" i="181" s="1"/>
  <c r="N77" i="290"/>
  <c r="L84" i="290" s="1"/>
  <c r="N78" i="96"/>
  <c r="L85" i="96" s="1"/>
  <c r="N78" i="45"/>
  <c r="L85" i="45" s="1"/>
  <c r="N78" i="36"/>
  <c r="N80" i="274"/>
  <c r="L86" i="274" s="1"/>
  <c r="N79" i="263"/>
  <c r="L85" i="263" s="1"/>
  <c r="N79" i="259"/>
  <c r="L84" i="259" s="1"/>
  <c r="N78" i="90"/>
  <c r="L85" i="90" s="1"/>
  <c r="N78" i="144"/>
  <c r="L85" i="144"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3" i="42"/>
  <c r="L84" i="43"/>
  <c r="L84" i="57"/>
  <c r="L86" i="347"/>
  <c r="L85" i="371"/>
  <c r="L86" i="343"/>
  <c r="L86" i="321"/>
  <c r="L85" i="328"/>
  <c r="L84" i="323"/>
  <c r="N87" i="323" s="1"/>
  <c r="N89" i="323" s="1"/>
  <c r="D279" i="5" s="1"/>
  <c r="L86" i="250"/>
  <c r="L85" i="224"/>
  <c r="N86" i="224" s="1"/>
  <c r="N88" i="224" s="1"/>
  <c r="D185" i="5" s="1"/>
  <c r="L84" i="132"/>
  <c r="L83" i="131"/>
  <c r="L83" i="127"/>
  <c r="N85" i="245"/>
  <c r="L91" i="245" s="1"/>
  <c r="L83" i="129"/>
  <c r="L84" i="129"/>
  <c r="L85" i="129"/>
  <c r="L84" i="52"/>
  <c r="L85" i="52"/>
  <c r="L83" i="52"/>
  <c r="N79" i="337"/>
  <c r="N75" i="229"/>
  <c r="L80" i="229" s="1"/>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9" i="315" s="1"/>
  <c r="L84" i="315" s="1"/>
  <c r="N77" i="313"/>
  <c r="N41" i="313" s="1"/>
  <c r="N43" i="313" s="1"/>
  <c r="N77" i="311"/>
  <c r="N41" i="311" s="1"/>
  <c r="N43" i="311" s="1"/>
  <c r="N79" i="311" s="1"/>
  <c r="L84"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86" i="220"/>
  <c r="L92" i="220" s="1"/>
  <c r="N79" i="193"/>
  <c r="L85" i="193" s="1"/>
  <c r="L86" i="251"/>
  <c r="L84" i="216"/>
  <c r="L83" i="216"/>
  <c r="L83" i="128"/>
  <c r="L83" i="125"/>
  <c r="L84" i="125"/>
  <c r="L84" i="124"/>
  <c r="N86" i="63"/>
  <c r="N88" i="63" s="1"/>
  <c r="D54" i="5" s="1"/>
  <c r="L85" i="110"/>
  <c r="L84" i="364"/>
  <c r="L86"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5"/>
  <c r="N88" i="65" s="1"/>
  <c r="D56" i="5" s="1"/>
  <c r="L83" i="56"/>
  <c r="L84" i="56"/>
  <c r="N86" i="28"/>
  <c r="N88" i="28" s="1"/>
  <c r="D20" i="5" s="1"/>
  <c r="L85" i="18"/>
  <c r="L83" i="18"/>
  <c r="L85" i="15"/>
  <c r="L83" i="15"/>
  <c r="N78" i="12"/>
  <c r="L85" i="12" s="1"/>
  <c r="L83" i="25" l="1"/>
  <c r="N69" i="184"/>
  <c r="N82" i="184" s="1"/>
  <c r="L88" i="184" s="1"/>
  <c r="N70" i="178"/>
  <c r="N83" i="178" s="1"/>
  <c r="N79" i="318"/>
  <c r="N79" i="313"/>
  <c r="L84" i="346"/>
  <c r="N85" i="74"/>
  <c r="N87" i="74" s="1"/>
  <c r="D65" i="5" s="1"/>
  <c r="N85" i="289"/>
  <c r="N87" i="289" s="1"/>
  <c r="D245" i="5" s="1"/>
  <c r="L83" i="24"/>
  <c r="L88" i="50"/>
  <c r="N89" i="50" s="1"/>
  <c r="N91" i="50" s="1"/>
  <c r="D42" i="5" s="1"/>
  <c r="L86" i="50"/>
  <c r="L88" i="282"/>
  <c r="L83" i="286"/>
  <c r="L83" i="30"/>
  <c r="L83" i="39"/>
  <c r="N86" i="39" s="1"/>
  <c r="N88" i="39" s="1"/>
  <c r="D30" i="5" s="1"/>
  <c r="N87" i="321"/>
  <c r="N89" i="321" s="1"/>
  <c r="D277" i="5" s="1"/>
  <c r="L84" i="30"/>
  <c r="L84" i="27"/>
  <c r="L85" i="21"/>
  <c r="N86" i="64"/>
  <c r="N88" i="64" s="1"/>
  <c r="D55" i="5" s="1"/>
  <c r="N87" i="343"/>
  <c r="N89" i="343" s="1"/>
  <c r="D296" i="5" s="1"/>
  <c r="N87" i="340"/>
  <c r="N89" i="340" s="1"/>
  <c r="D294" i="5" s="1"/>
  <c r="N70" i="176"/>
  <c r="N83" i="176" s="1"/>
  <c r="L88" i="176" s="1"/>
  <c r="N64" i="297"/>
  <c r="N77" i="297" s="1"/>
  <c r="L82" i="297" s="1"/>
  <c r="N69" i="164"/>
  <c r="N82" i="164" s="1"/>
  <c r="L83" i="26"/>
  <c r="N69" i="183"/>
  <c r="N82" i="183" s="1"/>
  <c r="L88" i="183" s="1"/>
  <c r="N79" i="317"/>
  <c r="L86" i="317" s="1"/>
  <c r="N87" i="328"/>
  <c r="N89" i="328" s="1"/>
  <c r="D282" i="5" s="1"/>
  <c r="L84" i="306"/>
  <c r="L85" i="332"/>
  <c r="L85" i="240"/>
  <c r="N87" i="327"/>
  <c r="N89" i="327" s="1"/>
  <c r="D281" i="5" s="1"/>
  <c r="L86" i="332"/>
  <c r="L85" i="306"/>
  <c r="L85" i="105"/>
  <c r="L83" i="92"/>
  <c r="N87" i="371"/>
  <c r="N89" i="371" s="1"/>
  <c r="D293" i="5" s="1"/>
  <c r="L83" i="102"/>
  <c r="L85" i="336"/>
  <c r="L84" i="333"/>
  <c r="L86" i="333"/>
  <c r="N90" i="218"/>
  <c r="N92" i="218" s="1"/>
  <c r="D180" i="5" s="1"/>
  <c r="L85" i="254"/>
  <c r="L83" i="75"/>
  <c r="N85" i="75" s="1"/>
  <c r="N87" i="75" s="1"/>
  <c r="D66" i="5" s="1"/>
  <c r="L85" i="333"/>
  <c r="N69" i="180"/>
  <c r="N82" i="180" s="1"/>
  <c r="L89" i="180" s="1"/>
  <c r="N86" i="121"/>
  <c r="N88" i="121" s="1"/>
  <c r="D111" i="5" s="1"/>
  <c r="N86" i="226"/>
  <c r="N88" i="226" s="1"/>
  <c r="D187" i="5" s="1"/>
  <c r="L87" i="232"/>
  <c r="L86" i="232"/>
  <c r="N70" i="168"/>
  <c r="N83" i="168" s="1"/>
  <c r="L90" i="168" s="1"/>
  <c r="N79" i="316"/>
  <c r="L85" i="316" s="1"/>
  <c r="L84" i="26"/>
  <c r="L84" i="135"/>
  <c r="N86" i="123"/>
  <c r="N88" i="123" s="1"/>
  <c r="D114" i="5" s="1"/>
  <c r="L86" i="256"/>
  <c r="N86" i="130"/>
  <c r="N88" i="130" s="1"/>
  <c r="D121" i="5" s="1"/>
  <c r="N87" i="356"/>
  <c r="N89" i="356" s="1"/>
  <c r="D308" i="5" s="1"/>
  <c r="N86" i="58"/>
  <c r="N88" i="58" s="1"/>
  <c r="D49" i="5" s="1"/>
  <c r="L84" i="38"/>
  <c r="N86" i="124"/>
  <c r="N88" i="124" s="1"/>
  <c r="D113" i="5" s="1"/>
  <c r="L85" i="147"/>
  <c r="L82" i="302"/>
  <c r="N85" i="302" s="1"/>
  <c r="N87" i="302" s="1"/>
  <c r="L82" i="75"/>
  <c r="L85" i="41"/>
  <c r="L91" i="221"/>
  <c r="L84" i="298"/>
  <c r="L85" i="92"/>
  <c r="N86" i="92" s="1"/>
  <c r="N88" i="92" s="1"/>
  <c r="D83" i="5" s="1"/>
  <c r="L89" i="282"/>
  <c r="L85" i="215"/>
  <c r="L85" i="241"/>
  <c r="N87" i="241" s="1"/>
  <c r="N89" i="241" s="1"/>
  <c r="D201" i="5" s="1"/>
  <c r="N86" i="131"/>
  <c r="N88" i="131" s="1"/>
  <c r="D122" i="5" s="1"/>
  <c r="L84" i="342"/>
  <c r="N86" i="43"/>
  <c r="N88" i="43" s="1"/>
  <c r="D34" i="5" s="1"/>
  <c r="N85" i="303"/>
  <c r="N87" i="303" s="1"/>
  <c r="D259" i="5" s="1"/>
  <c r="L84" i="100"/>
  <c r="L84" i="103"/>
  <c r="N69" i="179"/>
  <c r="N82" i="179" s="1"/>
  <c r="L89" i="179" s="1"/>
  <c r="N69" i="177"/>
  <c r="N82" i="177" s="1"/>
  <c r="L89" i="177" s="1"/>
  <c r="N70" i="268"/>
  <c r="N83" i="268" s="1"/>
  <c r="L90" i="268" s="1"/>
  <c r="L83" i="38"/>
  <c r="L85" i="69"/>
  <c r="L85" i="364"/>
  <c r="N87" i="364" s="1"/>
  <c r="N89" i="364" s="1"/>
  <c r="D314" i="5" s="1"/>
  <c r="L85" i="138"/>
  <c r="L86" i="241"/>
  <c r="L83" i="302"/>
  <c r="L87" i="274"/>
  <c r="L82" i="284"/>
  <c r="L92" i="221"/>
  <c r="L83" i="59"/>
  <c r="L83" i="105"/>
  <c r="N86" i="105" s="1"/>
  <c r="N88" i="105" s="1"/>
  <c r="D95" i="5" s="1"/>
  <c r="N85" i="72"/>
  <c r="N87" i="72" s="1"/>
  <c r="D63" i="5" s="1"/>
  <c r="L83" i="284"/>
  <c r="L82" i="286"/>
  <c r="L84" i="102"/>
  <c r="N90" i="219"/>
  <c r="N92" i="219" s="1"/>
  <c r="D181" i="5" s="1"/>
  <c r="L86" i="254"/>
  <c r="N86" i="46"/>
  <c r="N88" i="46" s="1"/>
  <c r="D38" i="5" s="1"/>
  <c r="L83" i="142"/>
  <c r="L84" i="142"/>
  <c r="L85" i="142"/>
  <c r="L84" i="262"/>
  <c r="L86" i="262"/>
  <c r="L85" i="262"/>
  <c r="L84" i="24"/>
  <c r="L85" i="232"/>
  <c r="L85" i="213"/>
  <c r="L84" i="147"/>
  <c r="L83" i="215"/>
  <c r="L84" i="19"/>
  <c r="L83" i="19"/>
  <c r="N79" i="239"/>
  <c r="L86" i="239" s="1"/>
  <c r="N77" i="285"/>
  <c r="L82" i="285" s="1"/>
  <c r="L84" i="365"/>
  <c r="N87" i="365" s="1"/>
  <c r="N89" i="365" s="1"/>
  <c r="D315" i="5" s="1"/>
  <c r="N86" i="132"/>
  <c r="N88" i="132" s="1"/>
  <c r="D123" i="5" s="1"/>
  <c r="L86" i="240"/>
  <c r="L86" i="365"/>
  <c r="L85" i="135"/>
  <c r="L82" i="298"/>
  <c r="L84" i="251"/>
  <c r="N87" i="251" s="1"/>
  <c r="N89" i="251" s="1"/>
  <c r="D211" i="5" s="1"/>
  <c r="L85" i="27"/>
  <c r="N86" i="27" s="1"/>
  <c r="N88" i="27" s="1"/>
  <c r="D19" i="5" s="1"/>
  <c r="L84" i="21"/>
  <c r="N86" i="21" s="1"/>
  <c r="N88" i="21" s="1"/>
  <c r="D13" i="5" s="1"/>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N86" i="30"/>
  <c r="N88" i="30" s="1"/>
  <c r="D22" i="5" s="1"/>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4" i="297"/>
  <c r="L85" i="264"/>
  <c r="L84" i="264"/>
  <c r="L86" i="261"/>
  <c r="L84" i="257"/>
  <c r="L85" i="257"/>
  <c r="L83" i="136"/>
  <c r="L82" i="293"/>
  <c r="L83" i="99"/>
  <c r="N86" i="26"/>
  <c r="N88" i="26" s="1"/>
  <c r="D18" i="5" s="1"/>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44"/>
  <c r="L84" i="344"/>
  <c r="L86" i="344"/>
  <c r="L86" i="355"/>
  <c r="L84" i="355"/>
  <c r="L85" i="355"/>
  <c r="L86" i="359"/>
  <c r="L85" i="359"/>
  <c r="L84" i="359"/>
  <c r="L84" i="23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6" i="73"/>
  <c r="N88" i="73" s="1"/>
  <c r="D64" i="5" s="1"/>
  <c r="N87" i="354"/>
  <c r="N89" i="354" s="1"/>
  <c r="D306" i="5" s="1"/>
  <c r="N86" i="24"/>
  <c r="N88" i="24" s="1"/>
  <c r="D16" i="5" s="1"/>
  <c r="N86" i="15"/>
  <c r="N88" i="15" s="1"/>
  <c r="D7" i="5" s="1"/>
  <c r="L83" i="12"/>
  <c r="L84" i="12"/>
  <c r="N87" i="240" l="1"/>
  <c r="N89" i="240" s="1"/>
  <c r="D200" i="5" s="1"/>
  <c r="L90" i="176"/>
  <c r="L83" i="297"/>
  <c r="L84" i="285"/>
  <c r="N85" i="286"/>
  <c r="N87" i="286" s="1"/>
  <c r="D243" i="5" s="1"/>
  <c r="N87" i="332"/>
  <c r="N89" i="332" s="1"/>
  <c r="D286" i="5" s="1"/>
  <c r="L88" i="179"/>
  <c r="L89" i="176"/>
  <c r="N91" i="249"/>
  <c r="N93" i="249" s="1"/>
  <c r="D209" i="5" s="1"/>
  <c r="N87" i="306"/>
  <c r="N89" i="306" s="1"/>
  <c r="D262" i="5" s="1"/>
  <c r="N86" i="69"/>
  <c r="N88" i="69" s="1"/>
  <c r="D60" i="5" s="1"/>
  <c r="N86" i="83"/>
  <c r="N88" i="83" s="1"/>
  <c r="D74" i="5" s="1"/>
  <c r="L84" i="317"/>
  <c r="L85" i="317"/>
  <c r="N86" i="140"/>
  <c r="N88" i="140" s="1"/>
  <c r="D132" i="5" s="1"/>
  <c r="N86" i="215"/>
  <c r="N88" i="215" s="1"/>
  <c r="D177" i="5" s="1"/>
  <c r="L87" i="179"/>
  <c r="L87" i="180"/>
  <c r="N86" i="59"/>
  <c r="N88" i="59" s="1"/>
  <c r="D50" i="5" s="1"/>
  <c r="N85" i="325"/>
  <c r="N87" i="325" s="1"/>
  <c r="D280" i="5" s="1"/>
  <c r="L83" i="60"/>
  <c r="L88" i="180"/>
  <c r="N86" i="147"/>
  <c r="N88" i="147" s="1"/>
  <c r="D137" i="5" s="1"/>
  <c r="L89" i="183"/>
  <c r="L87" i="183"/>
  <c r="N86" i="135"/>
  <c r="N88" i="135" s="1"/>
  <c r="D126" i="5" s="1"/>
  <c r="N86" i="102"/>
  <c r="N88" i="102" s="1"/>
  <c r="D92" i="5" s="1"/>
  <c r="N86" i="213"/>
  <c r="N88" i="213" s="1"/>
  <c r="D175" i="5" s="1"/>
  <c r="N93" i="221"/>
  <c r="N95" i="221" s="1"/>
  <c r="D184" i="5" s="1"/>
  <c r="N86" i="38"/>
  <c r="N88" i="38" s="1"/>
  <c r="D29" i="5" s="1"/>
  <c r="N87" i="256"/>
  <c r="N89" i="256" s="1"/>
  <c r="D215" i="5" s="1"/>
  <c r="N86" i="209"/>
  <c r="N88" i="209" s="1"/>
  <c r="D131" i="5" s="1"/>
  <c r="N86" i="80"/>
  <c r="N88" i="80" s="1"/>
  <c r="D71" i="5" s="1"/>
  <c r="N82" i="227"/>
  <c r="N84" i="227" s="1"/>
  <c r="D188" i="5" s="1"/>
  <c r="N86" i="231"/>
  <c r="N88" i="231" s="1"/>
  <c r="D191" i="5" s="1"/>
  <c r="N86" i="138"/>
  <c r="N88" i="138" s="1"/>
  <c r="D129" i="5" s="1"/>
  <c r="L88" i="268"/>
  <c r="L89" i="189"/>
  <c r="L87" i="189"/>
  <c r="N86" i="41"/>
  <c r="N88" i="41" s="1"/>
  <c r="D32" i="5" s="1"/>
  <c r="L86" i="294"/>
  <c r="N86" i="103"/>
  <c r="N88" i="103" s="1"/>
  <c r="D93" i="5" s="1"/>
  <c r="N87" i="342"/>
  <c r="N89" i="342" s="1"/>
  <c r="D295" i="5" s="1"/>
  <c r="N87" i="254"/>
  <c r="N89" i="254" s="1"/>
  <c r="D214" i="5" s="1"/>
  <c r="L89" i="268"/>
  <c r="N86" i="100"/>
  <c r="N88" i="100" s="1"/>
  <c r="D90" i="5" s="1"/>
  <c r="N88" i="232"/>
  <c r="N90" i="232" s="1"/>
  <c r="D192" i="5" s="1"/>
  <c r="N87" i="333"/>
  <c r="N89" i="333" s="1"/>
  <c r="D287" i="5" s="1"/>
  <c r="N86" i="19"/>
  <c r="N88" i="19" s="1"/>
  <c r="D11" i="5" s="1"/>
  <c r="N87" i="262"/>
  <c r="N89" i="262" s="1"/>
  <c r="D221" i="5" s="1"/>
  <c r="N86" i="142"/>
  <c r="N88" i="142" s="1"/>
  <c r="D134" i="5" s="1"/>
  <c r="N87" i="264"/>
  <c r="N89" i="264" s="1"/>
  <c r="D223" i="5" s="1"/>
  <c r="N86" i="53"/>
  <c r="N88" i="53" s="1"/>
  <c r="D45" i="5" s="1"/>
  <c r="N88" i="274"/>
  <c r="N90" i="274" s="1"/>
  <c r="D232" i="5" s="1"/>
  <c r="N86" i="33"/>
  <c r="N88" i="33" s="1"/>
  <c r="D25" i="5" s="1"/>
  <c r="N85" i="284"/>
  <c r="N87" i="284" s="1"/>
  <c r="D241" i="5" s="1"/>
  <c r="N86" i="99"/>
  <c r="N88" i="99" s="1"/>
  <c r="D89" i="5" s="1"/>
  <c r="L88" i="177"/>
  <c r="N86" i="88"/>
  <c r="N88" i="88" s="1"/>
  <c r="D79" i="5" s="1"/>
  <c r="N85" i="298"/>
  <c r="N87" i="298" s="1"/>
  <c r="D254" i="5" s="1"/>
  <c r="L89" i="157"/>
  <c r="L88" i="157"/>
  <c r="L87" i="177"/>
  <c r="N90" i="217"/>
  <c r="N92" i="217" s="1"/>
  <c r="D179" i="5" s="1"/>
  <c r="N86" i="149"/>
  <c r="N88" i="149" s="1"/>
  <c r="D135" i="5" s="1"/>
  <c r="N87" i="235"/>
  <c r="N89" i="235" s="1"/>
  <c r="D195" i="5" s="1"/>
  <c r="N87" i="238"/>
  <c r="N89" i="238" s="1"/>
  <c r="D198" i="5" s="1"/>
  <c r="L85" i="239"/>
  <c r="N87" i="239" s="1"/>
  <c r="N89" i="239" s="1"/>
  <c r="D199" i="5" s="1"/>
  <c r="N91" i="268"/>
  <c r="N93" i="268" s="1"/>
  <c r="D227" i="5" s="1"/>
  <c r="N86" i="96"/>
  <c r="N88" i="96" s="1"/>
  <c r="D86" i="5" s="1"/>
  <c r="N86" i="29"/>
  <c r="N88" i="29" s="1"/>
  <c r="D21" i="5" s="1"/>
  <c r="L84" i="294"/>
  <c r="N86" i="9"/>
  <c r="N88" i="9" s="1"/>
  <c r="D4" i="5" s="1"/>
  <c r="N87" i="295"/>
  <c r="N89" i="295" s="1"/>
  <c r="D251" i="5" s="1"/>
  <c r="N86" i="214"/>
  <c r="N88" i="214" s="1"/>
  <c r="D176"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0" i="189"/>
  <c r="N92" i="189" s="1"/>
  <c r="D169"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83" l="1"/>
  <c r="N92" i="183" s="1"/>
  <c r="D163" i="5" s="1"/>
  <c r="N91" i="157"/>
  <c r="N93" i="157" s="1"/>
  <c r="D145"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<sst xmlns="http://schemas.openxmlformats.org/spreadsheetml/2006/main" count="38555" uniqueCount="2343">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</sst>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3">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3" tint="0.59999389629810485"/>
        <bgColor indexed="64"/>
      </patternFill>
    </fill>
    <fill>
      <patternFill patternType="solid">
        <fgColor rgb="FF92D050"/>
        <bgColor indexed="64"/>
      </patternFill>
    </fill>
    <fill>
      <patternFill patternType="solid">
        <fgColor rgb="FFFFFF00"/>
        <bgColor indexed="64"/>
      </patternFill>
    </fill>
    <fill>
      <patternFill patternType="solid">
        <fgColor theme="7" tint="0.59999389629810485"/>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7" fillId="25" borderId="6" xfId="1" applyNumberFormat="1" applyFont="1" applyFill="1" applyBorder="1" applyProtection="1"/>
    <xf numFmtId="4" fontId="3" fillId="16" borderId="63" xfId="3" applyNumberFormat="1" applyFill="1" applyBorder="1" applyProtection="1"/>
    <xf numFmtId="4" fontId="0" fillId="18" borderId="0" xfId="0" applyNumberFormat="1" applyFill="1" applyProtection="1"/>
    <xf numFmtId="0" fontId="7" fillId="29" borderId="6" xfId="1" applyFont="1" applyFill="1" applyBorder="1" applyAlignment="1" applyProtection="1">
      <alignment horizontal="left" wrapText="1"/>
    </xf>
    <xf numFmtId="0" fontId="7" fillId="20" borderId="6" xfId="1" applyFont="1" applyFill="1" applyBorder="1" applyAlignment="1" applyProtection="1">
      <alignment horizontal="left" wrapText="1"/>
    </xf>
    <xf numFmtId="0" fontId="7" fillId="30" borderId="6" xfId="1" applyFont="1" applyFill="1" applyBorder="1" applyAlignment="1" applyProtection="1">
      <alignment horizontal="left" wrapText="1"/>
    </xf>
    <xf numFmtId="0" fontId="7" fillId="31" borderId="6" xfId="1" applyFont="1" applyFill="1" applyBorder="1" applyAlignment="1" applyProtection="1">
      <alignment horizontal="left" wrapText="1"/>
    </xf>
    <xf numFmtId="0" fontId="7" fillId="32" borderId="6" xfId="1" applyFont="1" applyFill="1" applyBorder="1" applyAlignment="1" applyProtection="1">
      <alignment horizontal="left" wrapText="1"/>
    </xf>
    <xf numFmtId="3" fontId="7" fillId="25" borderId="6" xfId="1" applyNumberFormat="1" applyFont="1" applyFill="1" applyBorder="1" applyProtection="1">
      <protection locked="0"/>
    </xf>
    <xf numFmtId="3" fontId="7" fillId="30" borderId="6" xfId="1" applyNumberFormat="1" applyFont="1" applyFill="1" applyBorder="1" applyProtection="1">
      <protection locked="0"/>
    </xf>
    <xf numFmtId="3" fontId="7" fillId="31" borderId="6" xfId="1" applyNumberFormat="1"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CUNDINAMARCA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8"/>
      <c r="B32" s="668"/>
      <c r="C32" s="668"/>
      <c r="D32" s="668"/>
      <c r="E32" s="668"/>
      <c r="F32" s="668"/>
      <c r="G32" s="668"/>
      <c r="H32" s="668"/>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8"/>
      <c r="B33" s="668"/>
      <c r="C33" s="668"/>
      <c r="D33" s="668"/>
      <c r="E33" s="668"/>
      <c r="F33" s="668"/>
      <c r="G33" s="668"/>
      <c r="H33" s="668"/>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8"/>
      <c r="B34" s="668"/>
      <c r="C34" s="668"/>
      <c r="D34" s="668"/>
      <c r="E34" s="668"/>
      <c r="F34" s="668"/>
      <c r="G34" s="668"/>
      <c r="H34" s="668"/>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8"/>
      <c r="B35" s="668"/>
      <c r="C35" s="668"/>
      <c r="D35" s="668"/>
      <c r="E35" s="668"/>
      <c r="F35" s="668"/>
      <c r="G35" s="668"/>
      <c r="H35" s="668"/>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8"/>
      <c r="B36" s="668"/>
      <c r="C36" s="668"/>
      <c r="D36" s="668"/>
      <c r="E36" s="668"/>
      <c r="F36" s="668"/>
      <c r="G36" s="668"/>
      <c r="H36" s="668"/>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8"/>
      <c r="B37" s="668"/>
      <c r="C37" s="668"/>
      <c r="D37" s="668"/>
      <c r="E37" s="668"/>
      <c r="F37" s="668"/>
      <c r="G37" s="668"/>
      <c r="H37" s="668"/>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8"/>
      <c r="B38" s="668"/>
      <c r="C38" s="668"/>
      <c r="D38" s="668"/>
      <c r="E38" s="668"/>
      <c r="F38" s="668"/>
      <c r="G38" s="668"/>
      <c r="H38" s="668"/>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9" t="s">
        <v>1933</v>
      </c>
      <c r="B1" s="670"/>
      <c r="C1" s="670"/>
      <c r="D1" s="671"/>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2673290.3491666666</v>
      </c>
      <c r="G3" t="s">
        <v>1064</v>
      </c>
      <c r="J3" s="1"/>
    </row>
    <row r="4" spans="1:10" ht="54" thickTop="1" thickBot="1">
      <c r="A4" s="137" t="s">
        <v>1069</v>
      </c>
      <c r="B4" s="138" t="s">
        <v>1253</v>
      </c>
      <c r="C4" s="136" t="s">
        <v>1068</v>
      </c>
      <c r="D4" s="183">
        <f>VLOOKUP('200.2'!A88,'200.2'!A37:N108,14,FALSE)</f>
        <v>241037.38976690447</v>
      </c>
      <c r="J4" s="1"/>
    </row>
    <row r="5" spans="1:10" ht="54" thickTop="1" thickBot="1">
      <c r="A5" s="137" t="s">
        <v>1070</v>
      </c>
      <c r="B5" s="138" t="s">
        <v>1254</v>
      </c>
      <c r="C5" s="139" t="s">
        <v>1071</v>
      </c>
      <c r="D5" s="183">
        <f>VLOOKUP('201.1'!A88,'201.1'!A38:N109,14,FALSE)</f>
        <v>137999.59706539076</v>
      </c>
    </row>
    <row r="6" spans="1:10" ht="54" thickTop="1" thickBot="1">
      <c r="A6" s="137" t="s">
        <v>1072</v>
      </c>
      <c r="B6" s="138" t="s">
        <v>1255</v>
      </c>
      <c r="C6" s="139" t="s">
        <v>1071</v>
      </c>
      <c r="D6" s="183">
        <f>VLOOKUP('201.2'!A88,'201.2'!A39:N110,14,FALSE)</f>
        <v>173033.17089696968</v>
      </c>
    </row>
    <row r="7" spans="1:10" ht="70.5" customHeight="1" thickTop="1" thickBot="1">
      <c r="A7" s="137" t="s">
        <v>1073</v>
      </c>
      <c r="B7" s="138" t="s">
        <v>1256</v>
      </c>
      <c r="C7" s="139" t="s">
        <v>1071</v>
      </c>
      <c r="D7" s="183">
        <f>VLOOKUP('201.3'!A88,'201.3'!A40:N111,14,FALSE)</f>
        <v>32861.317102375106</v>
      </c>
    </row>
    <row r="8" spans="1:10" ht="54" thickTop="1" thickBot="1">
      <c r="A8" s="137" t="s">
        <v>1074</v>
      </c>
      <c r="B8" s="138" t="s">
        <v>1257</v>
      </c>
      <c r="C8" s="139" t="s">
        <v>1071</v>
      </c>
      <c r="D8" s="184">
        <f>VLOOKUP('201.4'!A88,'201.4'!A41:N112,14,FALSE)</f>
        <v>53942.928196969697</v>
      </c>
    </row>
    <row r="9" spans="1:10" ht="54" thickTop="1" thickBot="1">
      <c r="A9" s="137" t="s">
        <v>1075</v>
      </c>
      <c r="B9" s="138" t="s">
        <v>1254</v>
      </c>
      <c r="C9" s="139" t="s">
        <v>1929</v>
      </c>
      <c r="D9" s="184">
        <f>VLOOKUP('201.5'!A88,'201.5'!A42:N113,14,FALSE)</f>
        <v>137999.59706539076</v>
      </c>
    </row>
    <row r="10" spans="1:10" ht="54" thickTop="1" thickBot="1">
      <c r="A10" s="137" t="s">
        <v>1076</v>
      </c>
      <c r="B10" s="138" t="s">
        <v>1255</v>
      </c>
      <c r="C10" s="139" t="s">
        <v>1929</v>
      </c>
      <c r="D10" s="184">
        <f>VLOOKUP('201.6'!A88,'201.6'!A43:N114,14,FALSE)</f>
        <v>173033.17089696968</v>
      </c>
    </row>
    <row r="11" spans="1:10" ht="54" thickTop="1" thickBot="1">
      <c r="A11" s="137" t="s">
        <v>1077</v>
      </c>
      <c r="B11" s="138" t="s">
        <v>1255</v>
      </c>
      <c r="C11" s="139" t="s">
        <v>388</v>
      </c>
      <c r="D11" s="184">
        <f>VLOOKUP('201.7'!A88,'201.7'!A44:N115,14,FALSE)</f>
        <v>170129.54297575756</v>
      </c>
    </row>
    <row r="12" spans="1:10" ht="54" thickTop="1" thickBot="1">
      <c r="A12" s="137" t="s">
        <v>1078</v>
      </c>
      <c r="B12" s="138" t="s">
        <v>1258</v>
      </c>
      <c r="C12" s="139" t="s">
        <v>233</v>
      </c>
      <c r="D12" s="184">
        <f>VLOOKUP('201.8'!A88,'201.8'!A45:N116,14,FALSE)</f>
        <v>13816.157431818183</v>
      </c>
    </row>
    <row r="13" spans="1:10" ht="54" thickTop="1" thickBot="1">
      <c r="A13" s="137" t="s">
        <v>1079</v>
      </c>
      <c r="B13" s="138" t="s">
        <v>1259</v>
      </c>
      <c r="C13" s="139" t="s">
        <v>233</v>
      </c>
      <c r="D13" s="184">
        <f>VLOOKUP('201.9'!A88,'201.9'!A46:N117,14,FALSE)</f>
        <v>13570.043795454545</v>
      </c>
    </row>
    <row r="14" spans="1:10" ht="54" thickTop="1" thickBot="1">
      <c r="A14" s="137" t="s">
        <v>1080</v>
      </c>
      <c r="B14" s="138" t="s">
        <v>1260</v>
      </c>
      <c r="C14" s="139" t="s">
        <v>144</v>
      </c>
      <c r="D14" s="184">
        <f>VLOOKUP('201.10'!A88,'201.10'!A47:N118,14,FALSE)</f>
        <v>5780.9155132575752</v>
      </c>
    </row>
    <row r="15" spans="1:10" ht="54" thickTop="1" thickBot="1">
      <c r="A15" s="137" t="s">
        <v>1081</v>
      </c>
      <c r="B15" s="138" t="s">
        <v>1261</v>
      </c>
      <c r="C15" s="139" t="s">
        <v>1082</v>
      </c>
      <c r="D15" s="184">
        <f>VLOOKUP('201.11'!A88,'201.11'!A48:N119,14,FALSE)</f>
        <v>1268.7230038009643</v>
      </c>
    </row>
    <row r="16" spans="1:10" ht="54" thickTop="1" thickBot="1">
      <c r="A16" s="137" t="s">
        <v>1083</v>
      </c>
      <c r="B16" s="138" t="s">
        <v>1262</v>
      </c>
      <c r="C16" s="139" t="s">
        <v>1929</v>
      </c>
      <c r="D16" s="184">
        <f>VLOOKUP('201.12'!A88,'201.12'!A49:N120,14,FALSE)</f>
        <v>118921.36750000001</v>
      </c>
    </row>
    <row r="17" spans="1:4" ht="67.2" thickTop="1" thickBot="1">
      <c r="A17" s="140" t="s">
        <v>1084</v>
      </c>
      <c r="B17" s="141" t="s">
        <v>1263</v>
      </c>
      <c r="C17" s="139" t="s">
        <v>1929</v>
      </c>
      <c r="D17" s="184">
        <f>VLOOKUP('201.13'!A88,'201.13'!A50:N121,14,FALSE)</f>
        <v>97237.905067663902</v>
      </c>
    </row>
    <row r="18" spans="1:4" ht="54" thickTop="1" thickBot="1">
      <c r="A18" s="137" t="s">
        <v>1085</v>
      </c>
      <c r="B18" s="138" t="s">
        <v>1264</v>
      </c>
      <c r="C18" s="139" t="s">
        <v>144</v>
      </c>
      <c r="D18" s="184">
        <f>VLOOKUP('201.14'!A88,'201.14'!A51:N122,14,FALSE)</f>
        <v>34004.3223</v>
      </c>
    </row>
    <row r="19" spans="1:4" ht="54" thickTop="1" thickBot="1">
      <c r="A19" s="137" t="s">
        <v>1086</v>
      </c>
      <c r="B19" s="138" t="s">
        <v>1265</v>
      </c>
      <c r="C19" s="139" t="s">
        <v>144</v>
      </c>
      <c r="D19" s="184">
        <f>VLOOKUP('201.15'!A88,'201.15'!A52:N123,14,FALSE)</f>
        <v>40797.2394375</v>
      </c>
    </row>
    <row r="20" spans="1:4" ht="54" thickTop="1" thickBot="1">
      <c r="A20" s="137" t="s">
        <v>1087</v>
      </c>
      <c r="B20" s="138" t="s">
        <v>1266</v>
      </c>
      <c r="C20" s="139" t="s">
        <v>144</v>
      </c>
      <c r="D20" s="184">
        <f>VLOOKUP('201.16'!A88,'201.16'!A53:N124,14,FALSE)</f>
        <v>1939.6424666666667</v>
      </c>
    </row>
    <row r="21" spans="1:4" ht="54" thickTop="1" thickBot="1">
      <c r="A21" s="137" t="s">
        <v>1088</v>
      </c>
      <c r="B21" s="138" t="s">
        <v>1267</v>
      </c>
      <c r="C21" s="139" t="s">
        <v>1929</v>
      </c>
      <c r="D21" s="184">
        <f>VLOOKUP('201.17'!A88,'201.17'!A54:N125,14,FALSE)</f>
        <v>102128.08612499999</v>
      </c>
    </row>
    <row r="22" spans="1:4" ht="54" thickTop="1" thickBot="1">
      <c r="A22" s="137" t="s">
        <v>1089</v>
      </c>
      <c r="B22" s="138" t="s">
        <v>1268</v>
      </c>
      <c r="C22" s="139" t="s">
        <v>1929</v>
      </c>
      <c r="D22" s="184">
        <f>VLOOKUP('201.18'!A88,'201.18'!A55:N126,14,FALSE)</f>
        <v>102128.08612499999</v>
      </c>
    </row>
    <row r="23" spans="1:4" ht="54" thickTop="1" thickBot="1">
      <c r="A23" s="137" t="s">
        <v>1090</v>
      </c>
      <c r="B23" s="138" t="s">
        <v>1269</v>
      </c>
      <c r="C23" s="139" t="s">
        <v>144</v>
      </c>
      <c r="D23" s="184">
        <f>VLOOKUP('201.19'!A88,'201.19'!A56:N127,14,FALSE)</f>
        <v>6240.3259989342987</v>
      </c>
    </row>
    <row r="24" spans="1:4" ht="54" thickTop="1" thickBot="1">
      <c r="A24" s="137" t="s">
        <v>1091</v>
      </c>
      <c r="B24" s="138" t="s">
        <v>1270</v>
      </c>
      <c r="C24" s="139" t="s">
        <v>144</v>
      </c>
      <c r="D24" s="184">
        <f>VLOOKUP('201.20'!A88,'201.20'!A57:N128,14,FALSE)</f>
        <v>812.19536716600965</v>
      </c>
    </row>
    <row r="25" spans="1:4" ht="54" thickTop="1" thickBot="1">
      <c r="A25" s="137" t="s">
        <v>1092</v>
      </c>
      <c r="B25" s="138" t="s">
        <v>1271</v>
      </c>
      <c r="C25" s="139" t="s">
        <v>144</v>
      </c>
      <c r="D25" s="184">
        <f>VLOOKUP('201.21'!A88,'201.21'!A58:N129,14,FALSE)</f>
        <v>6991.3011393333345</v>
      </c>
    </row>
    <row r="26" spans="1:4" ht="54" thickTop="1" thickBot="1">
      <c r="A26" s="137" t="s">
        <v>1509</v>
      </c>
      <c r="B26" s="138" t="s">
        <v>1497</v>
      </c>
      <c r="C26" s="139" t="s">
        <v>1929</v>
      </c>
      <c r="D26" s="184">
        <f>VLOOKUP('203.1'!A88,'203.1'!A59:N130,14,FALSE)</f>
        <v>895172.51199999999</v>
      </c>
    </row>
    <row r="27" spans="1:4" ht="54" thickTop="1" thickBot="1">
      <c r="A27" s="137" t="s">
        <v>1510</v>
      </c>
      <c r="B27" s="138" t="s">
        <v>1501</v>
      </c>
      <c r="C27" s="139" t="s">
        <v>1929</v>
      </c>
      <c r="D27" s="184">
        <f>VLOOKUP('203.2'!A88,'203.2'!A60:N131,14,FALSE)</f>
        <v>1077181.365</v>
      </c>
    </row>
    <row r="28" spans="1:4" ht="54" thickTop="1" thickBot="1">
      <c r="A28" s="137" t="s">
        <v>1511</v>
      </c>
      <c r="B28" s="138" t="s">
        <v>1502</v>
      </c>
      <c r="C28" s="139" t="s">
        <v>1929</v>
      </c>
      <c r="D28" s="184">
        <f>VLOOKUP('203.3'!A88,'203.3'!A61:N132,14,FALSE)</f>
        <v>1207187.6885714286</v>
      </c>
    </row>
    <row r="29" spans="1:4" ht="54" thickTop="1" thickBot="1">
      <c r="A29" s="137" t="s">
        <v>1512</v>
      </c>
      <c r="B29" s="138" t="s">
        <v>1503</v>
      </c>
      <c r="C29" s="139" t="s">
        <v>1929</v>
      </c>
      <c r="D29" s="184">
        <f>VLOOKUP('203.4'!A88,'203.4'!A62:N133,14,FALSE)</f>
        <v>535702.3192857143</v>
      </c>
    </row>
    <row r="30" spans="1:4" ht="54" thickTop="1" thickBot="1">
      <c r="A30" s="137" t="s">
        <v>1513</v>
      </c>
      <c r="B30" s="138" t="s">
        <v>1504</v>
      </c>
      <c r="C30" s="139" t="s">
        <v>1929</v>
      </c>
      <c r="D30" s="184">
        <f>VLOOKUP('203.5'!A88,'203.5'!A63:N134,14,FALSE)</f>
        <v>620720.08916666661</v>
      </c>
    </row>
    <row r="31" spans="1:4" ht="54" thickTop="1" thickBot="1">
      <c r="A31" s="137" t="s">
        <v>1514</v>
      </c>
      <c r="B31" s="138" t="s">
        <v>1505</v>
      </c>
      <c r="C31" s="139" t="s">
        <v>1929</v>
      </c>
      <c r="D31" s="184">
        <f>VLOOKUP('203.6'!A88,'203.6'!A64:N135,14,FALSE)</f>
        <v>674822.30636363639</v>
      </c>
    </row>
    <row r="32" spans="1:4" ht="54" thickTop="1" thickBot="1">
      <c r="A32" s="137" t="s">
        <v>1515</v>
      </c>
      <c r="B32" s="138" t="s">
        <v>1506</v>
      </c>
      <c r="C32" s="139" t="s">
        <v>1929</v>
      </c>
      <c r="D32" s="184">
        <f>VLOOKUP('203.7'!A88,'203.7'!A65:N136,14,FALSE)</f>
        <v>232901.20388888888</v>
      </c>
    </row>
    <row r="33" spans="1:4" ht="54" thickTop="1" thickBot="1">
      <c r="A33" s="137" t="s">
        <v>1516</v>
      </c>
      <c r="B33" s="138" t="s">
        <v>1955</v>
      </c>
      <c r="C33" s="139" t="s">
        <v>1929</v>
      </c>
      <c r="D33" s="184">
        <f>VLOOKUP('203.8'!A88,'203.8'!A66:N137,14,FALSE)</f>
        <v>336164.39187499997</v>
      </c>
    </row>
    <row r="34" spans="1:4" ht="54" thickTop="1" thickBot="1">
      <c r="A34" s="137" t="s">
        <v>1517</v>
      </c>
      <c r="B34" s="138" t="s">
        <v>1508</v>
      </c>
      <c r="C34" s="139" t="s">
        <v>1929</v>
      </c>
      <c r="D34" s="184">
        <f>VLOOKUP('203.9'!A88,'203.9'!A67:N138,14,FALSE)</f>
        <v>356868.97133333329</v>
      </c>
    </row>
    <row r="35" spans="1:4" ht="54" thickTop="1" thickBot="1">
      <c r="A35" s="137" t="s">
        <v>1518</v>
      </c>
      <c r="B35" s="138" t="s">
        <v>1498</v>
      </c>
      <c r="C35" s="139" t="s">
        <v>1929</v>
      </c>
      <c r="D35" s="184">
        <f>VLOOKUP('203.10'!A88,'203.10'!A68:N139,14,FALSE)</f>
        <v>181074.82791666666</v>
      </c>
    </row>
    <row r="36" spans="1:4" ht="54" thickTop="1" thickBot="1">
      <c r="A36" s="137" t="s">
        <v>1519</v>
      </c>
      <c r="B36" s="138" t="s">
        <v>1499</v>
      </c>
      <c r="C36" s="139" t="s">
        <v>1929</v>
      </c>
      <c r="D36" s="184">
        <f>VLOOKUP('203.11'!A88,'203.11'!A69:N140,14,FALSE)</f>
        <v>251463.83954545454</v>
      </c>
    </row>
    <row r="37" spans="1:4" ht="54" thickTop="1" thickBot="1">
      <c r="A37" s="137" t="s">
        <v>1520</v>
      </c>
      <c r="B37" s="225" t="s">
        <v>1500</v>
      </c>
      <c r="C37" s="139" t="s">
        <v>1929</v>
      </c>
      <c r="D37" s="184">
        <f>VLOOKUP('203.12'!A88,'203.12'!A70:N141,14,FALSE)</f>
        <v>262219.46523809526</v>
      </c>
    </row>
    <row r="38" spans="1:4" ht="54" thickTop="1" thickBot="1">
      <c r="A38" s="137" t="s">
        <v>1093</v>
      </c>
      <c r="B38" s="138" t="s">
        <v>1272</v>
      </c>
      <c r="C38" s="139" t="s">
        <v>388</v>
      </c>
      <c r="D38" s="184">
        <f>VLOOKUP('210.1.1'!A88,'210.1.1'!A71:N142,14,FALSE)</f>
        <v>9658.5856988636369</v>
      </c>
    </row>
    <row r="39" spans="1:4" ht="54" thickTop="1" thickBot="1">
      <c r="A39" s="137" t="s">
        <v>1094</v>
      </c>
      <c r="B39" s="138" t="s">
        <v>1273</v>
      </c>
      <c r="C39" s="139" t="s">
        <v>388</v>
      </c>
      <c r="D39" s="184">
        <f>VLOOKUP('210.1.2'!A88,'210.1.2'!A72:N143,14,FALSE)</f>
        <v>4245.2426988636371</v>
      </c>
    </row>
    <row r="40" spans="1:4" ht="54" thickTop="1" thickBot="1">
      <c r="A40" s="137" t="s">
        <v>1095</v>
      </c>
      <c r="B40" s="138" t="s">
        <v>1274</v>
      </c>
      <c r="C40" s="139" t="s">
        <v>388</v>
      </c>
      <c r="D40" s="184">
        <f>VLOOKUP('210.2.1'!A90,'210.2.1'!A73:N144,14,FALSE)</f>
        <v>35291.111719696972</v>
      </c>
    </row>
    <row r="41" spans="1:4" ht="54" thickTop="1" thickBot="1">
      <c r="A41" s="137" t="s">
        <v>1096</v>
      </c>
      <c r="B41" s="138" t="s">
        <v>1275</v>
      </c>
      <c r="C41" s="139" t="s">
        <v>388</v>
      </c>
      <c r="D41" s="184">
        <f>VLOOKUP('210.2.2'!A88,'210.2.2'!A74:N145,14,FALSE)</f>
        <v>9658.5856988636369</v>
      </c>
    </row>
    <row r="42" spans="1:4" ht="54" thickTop="1" thickBot="1">
      <c r="A42" s="137" t="s">
        <v>1097</v>
      </c>
      <c r="B42" s="138" t="s">
        <v>1276</v>
      </c>
      <c r="C42" s="139" t="s">
        <v>388</v>
      </c>
      <c r="D42" s="184">
        <f>VLOOKUP('210.2.3'!A91,'210.2.3'!A91:N146,14,FALSE)</f>
        <v>29877.768719696971</v>
      </c>
    </row>
    <row r="43" spans="1:4" ht="54" thickTop="1" thickBot="1">
      <c r="A43" s="137" t="s">
        <v>1098</v>
      </c>
      <c r="B43" s="138" t="s">
        <v>1277</v>
      </c>
      <c r="C43" s="139" t="s">
        <v>388</v>
      </c>
      <c r="D43" s="184">
        <f>VLOOKUP('210.2.4'!A88,'210.2.4'!A88:N147,14,FALSE)</f>
        <v>4245.2426988636371</v>
      </c>
    </row>
    <row r="44" spans="1:4" ht="54" thickTop="1" thickBot="1">
      <c r="A44" s="137" t="s">
        <v>1099</v>
      </c>
      <c r="B44" s="138" t="s">
        <v>1278</v>
      </c>
      <c r="C44" s="139" t="s">
        <v>388</v>
      </c>
      <c r="D44" s="184">
        <f>VLOOKUP('211.1'!A88,'211.1'!A88:N148,14,FALSE)</f>
        <v>7160.0956079545467</v>
      </c>
    </row>
    <row r="45" spans="1:4" ht="54" thickTop="1" thickBot="1">
      <c r="A45" s="137" t="s">
        <v>1100</v>
      </c>
      <c r="B45" s="138" t="s">
        <v>1279</v>
      </c>
      <c r="C45" s="139" t="s">
        <v>388</v>
      </c>
      <c r="D45" s="184">
        <f>VLOOKUP('220.1'!A88,'220.1'!A88:N149,14,FALSE)</f>
        <v>13141.940500000001</v>
      </c>
    </row>
    <row r="46" spans="1:4" ht="54" thickTop="1" thickBot="1">
      <c r="A46" s="137" t="s">
        <v>1101</v>
      </c>
      <c r="B46" s="138" t="s">
        <v>1280</v>
      </c>
      <c r="C46" s="139" t="s">
        <v>388</v>
      </c>
      <c r="D46" s="184">
        <f>VLOOKUP('221.1'!A88,'221.1'!A88:N150,14,FALSE)</f>
        <v>8638.8981250000015</v>
      </c>
    </row>
    <row r="47" spans="1:4" ht="54" thickTop="1" thickBot="1">
      <c r="A47" s="137" t="s">
        <v>1102</v>
      </c>
      <c r="B47" s="138" t="s">
        <v>1281</v>
      </c>
      <c r="C47" s="139" t="s">
        <v>388</v>
      </c>
      <c r="D47" s="184">
        <f>VLOOKUP('221.2'!A88,'221.2'!A88:N151,14,FALSE)</f>
        <v>5215.7706250000001</v>
      </c>
    </row>
    <row r="48" spans="1:4" ht="67.2" thickTop="1" thickBot="1">
      <c r="A48" s="137" t="s">
        <v>1525</v>
      </c>
      <c r="B48" s="138" t="s">
        <v>1522</v>
      </c>
      <c r="C48" s="139" t="s">
        <v>233</v>
      </c>
      <c r="D48" s="184">
        <f>VLOOKUP('223.1'!A88,'223.1'!A88:N152,14,FALSE)</f>
        <v>9328.9203539999999</v>
      </c>
    </row>
    <row r="49" spans="1:4" ht="54" thickTop="1" thickBot="1">
      <c r="A49" s="137" t="s">
        <v>1526</v>
      </c>
      <c r="B49" s="138" t="s">
        <v>1523</v>
      </c>
      <c r="C49" s="139" t="s">
        <v>233</v>
      </c>
      <c r="D49" s="184">
        <f>VLOOKUP('223.2'!A88,'223.2'!A88:N153,14,FALSE)</f>
        <v>14444.420354000002</v>
      </c>
    </row>
    <row r="50" spans="1:4" ht="54" thickTop="1" thickBot="1">
      <c r="A50" s="137" t="s">
        <v>1527</v>
      </c>
      <c r="B50" s="138" t="s">
        <v>1524</v>
      </c>
      <c r="C50" s="139" t="s">
        <v>388</v>
      </c>
      <c r="D50" s="184">
        <f>VLOOKUP('223.3.1'!A88,'223.3.1'!A88:N154,14,FALSE)</f>
        <v>147548</v>
      </c>
    </row>
    <row r="51" spans="1:4" ht="67.2" thickTop="1" thickBot="1">
      <c r="A51" s="137" t="s">
        <v>1528</v>
      </c>
      <c r="B51" s="138" t="s">
        <v>1530</v>
      </c>
      <c r="C51" s="139" t="s">
        <v>388</v>
      </c>
      <c r="D51" s="184">
        <f>VLOOKUP('223.3.2'!A88,'223.3.2'!A88:N155,14,FALSE)</f>
        <v>72583.900855555563</v>
      </c>
    </row>
    <row r="52" spans="1:4" ht="54" thickTop="1" thickBot="1">
      <c r="A52" s="137" t="s">
        <v>1529</v>
      </c>
      <c r="B52" s="138" t="s">
        <v>1531</v>
      </c>
      <c r="C52" s="139" t="s">
        <v>388</v>
      </c>
      <c r="D52" s="184">
        <f>VLOOKUP('223.3.3'!A88,'223.3.3'!A88:N156,14,FALSE)</f>
        <v>70973.525855555563</v>
      </c>
    </row>
    <row r="53" spans="1:4" ht="54" thickTop="1" thickBot="1">
      <c r="A53" s="143" t="s">
        <v>1103</v>
      </c>
      <c r="B53" s="144" t="s">
        <v>2062</v>
      </c>
      <c r="C53" s="139" t="s">
        <v>233</v>
      </c>
      <c r="D53" s="184">
        <f>VLOOKUP('230.1'!A88,'230.1'!A88:N157,14,FALSE)</f>
        <v>2870.5325674999999</v>
      </c>
    </row>
    <row r="54" spans="1:4" ht="54" thickTop="1" thickBot="1">
      <c r="A54" s="143" t="s">
        <v>1104</v>
      </c>
      <c r="B54" s="144" t="s">
        <v>1282</v>
      </c>
      <c r="C54" s="139" t="s">
        <v>233</v>
      </c>
      <c r="D54" s="184">
        <f>VLOOKUP('231.1'!A88,'231.1'!A88:N159,14,FALSE)</f>
        <v>9591.2603539999982</v>
      </c>
    </row>
    <row r="55" spans="1:4" ht="54" thickTop="1" thickBot="1">
      <c r="A55" s="143" t="s">
        <v>1105</v>
      </c>
      <c r="B55" s="144" t="s">
        <v>1532</v>
      </c>
      <c r="C55" s="139" t="s">
        <v>233</v>
      </c>
      <c r="D55" s="184">
        <f>VLOOKUP('232.1'!A88,'232.1'!A88:N160,14,FALSE)</f>
        <v>7528.108354</v>
      </c>
    </row>
    <row r="56" spans="1:4" ht="54" thickTop="1" thickBot="1">
      <c r="A56" s="143" t="s">
        <v>1533</v>
      </c>
      <c r="B56" s="144" t="s">
        <v>1956</v>
      </c>
      <c r="C56" s="139" t="s">
        <v>233</v>
      </c>
      <c r="D56" s="184">
        <f>VLOOKUP('233.1'!A88,'233.1'!A88:N161,14,FALSE)</f>
        <v>9800.3003539999991</v>
      </c>
    </row>
    <row r="57" spans="1:4" ht="54" thickTop="1" thickBot="1">
      <c r="A57" s="143" t="s">
        <v>1535</v>
      </c>
      <c r="B57" s="144" t="s">
        <v>1536</v>
      </c>
      <c r="C57" s="139" t="s">
        <v>233</v>
      </c>
      <c r="D57" s="184">
        <f>VLOOKUP('233.10'!A88,'233.10'!A88:N162,14,FALSE)</f>
        <v>20523.480354000003</v>
      </c>
    </row>
    <row r="58" spans="1:4" ht="54" thickTop="1" thickBot="1">
      <c r="A58" s="143" t="s">
        <v>1106</v>
      </c>
      <c r="B58" s="144" t="s">
        <v>1537</v>
      </c>
      <c r="C58" s="139" t="s">
        <v>233</v>
      </c>
      <c r="D58" s="184">
        <f>VLOOKUP('234.1'!A88,'234.1'!A88:N163,14,FALSE)</f>
        <v>864.29648500000008</v>
      </c>
    </row>
    <row r="59" spans="1:4" ht="54" thickTop="1" thickBot="1">
      <c r="A59" s="143" t="s">
        <v>1540</v>
      </c>
      <c r="B59" s="144" t="s">
        <v>1541</v>
      </c>
      <c r="C59" s="139" t="s">
        <v>388</v>
      </c>
      <c r="D59" s="184">
        <f>VLOOKUP('235.1'!A88,'235.1'!A88:N164,14,FALSE)</f>
        <v>77905.838957142856</v>
      </c>
    </row>
    <row r="60" spans="1:4" ht="54" thickTop="1" thickBot="1">
      <c r="A60" s="145" t="s">
        <v>1542</v>
      </c>
      <c r="B60" s="144" t="s">
        <v>1543</v>
      </c>
      <c r="C60" s="139" t="s">
        <v>388</v>
      </c>
      <c r="D60" s="184">
        <f>VLOOKUP('235.10'!A88,'235.10'!A88:N165,14,FALSE)</f>
        <v>16441.838957142856</v>
      </c>
    </row>
    <row r="61" spans="1:4" ht="54" thickTop="1" thickBot="1">
      <c r="A61" s="145" t="s">
        <v>1544</v>
      </c>
      <c r="B61" s="144" t="s">
        <v>1545</v>
      </c>
      <c r="C61" s="139" t="s">
        <v>377</v>
      </c>
      <c r="D61" s="184">
        <f>VLOOKUP('235.11'!A88,'235.11'!A88:N166,14,FALSE)</f>
        <v>768.3</v>
      </c>
    </row>
    <row r="62" spans="1:4" ht="54" thickTop="1" thickBot="1">
      <c r="A62" s="145" t="s">
        <v>1546</v>
      </c>
      <c r="B62" s="144" t="s">
        <v>1957</v>
      </c>
      <c r="C62" s="139" t="s">
        <v>388</v>
      </c>
      <c r="D62" s="184">
        <f>VLOOKUP('236.1'!A88,'236.1'!A88:N167,14,FALSE)</f>
        <v>141241.83895714284</v>
      </c>
    </row>
    <row r="63" spans="1:4" ht="54" thickTop="1" thickBot="1">
      <c r="A63" s="145" t="s">
        <v>1549</v>
      </c>
      <c r="B63" s="144" t="s">
        <v>1958</v>
      </c>
      <c r="C63" s="139" t="s">
        <v>388</v>
      </c>
      <c r="D63" s="184">
        <f>VLOOKUP('236.10'!A87,'236.10'!A87:N168,14,FALSE)</f>
        <v>16441.838957142856</v>
      </c>
    </row>
    <row r="64" spans="1:4" ht="54" thickTop="1" thickBot="1">
      <c r="A64" s="145" t="s">
        <v>1550</v>
      </c>
      <c r="B64" s="146" t="s">
        <v>1551</v>
      </c>
      <c r="C64" s="180" t="s">
        <v>377</v>
      </c>
      <c r="D64" s="184">
        <f>VLOOKUP('236.11'!A88,'236.11'!A88:N169,14,FALSE)</f>
        <v>1560</v>
      </c>
    </row>
    <row r="65" spans="1:4" ht="54" thickTop="1" thickBot="1">
      <c r="A65" s="143" t="s">
        <v>1107</v>
      </c>
      <c r="B65" s="144" t="s">
        <v>1283</v>
      </c>
      <c r="C65" s="139" t="s">
        <v>233</v>
      </c>
      <c r="D65" s="184">
        <f>VLOOKUP('310.1'!A87,'310.1'!A87:N170,14,FALSE)</f>
        <v>1122.8979070833332</v>
      </c>
    </row>
    <row r="66" spans="1:4" ht="54" thickTop="1" thickBot="1">
      <c r="A66" s="143" t="s">
        <v>1108</v>
      </c>
      <c r="B66" s="144" t="s">
        <v>1284</v>
      </c>
      <c r="C66" s="139" t="s">
        <v>388</v>
      </c>
      <c r="D66" s="184">
        <f>VLOOKUP('311.1'!A87,'311.1'!A87:N171,14,FALSE)</f>
        <v>112919.69418888888</v>
      </c>
    </row>
    <row r="67" spans="1:4" ht="54" thickTop="1" thickBot="1">
      <c r="A67" s="143" t="s">
        <v>1109</v>
      </c>
      <c r="B67" s="144" t="s">
        <v>1285</v>
      </c>
      <c r="C67" s="139" t="s">
        <v>1082</v>
      </c>
      <c r="D67" s="184">
        <f>VLOOKUP('312.1'!A88,'312.1'!A88:N172,14,FALSE)</f>
        <v>4347.2</v>
      </c>
    </row>
    <row r="68" spans="1:4" ht="54" thickTop="1" thickBot="1">
      <c r="A68" s="143" t="s">
        <v>1110</v>
      </c>
      <c r="B68" s="144" t="s">
        <v>1286</v>
      </c>
      <c r="C68" s="139" t="s">
        <v>1082</v>
      </c>
      <c r="D68" s="184">
        <f>VLOOKUP('312.2'!A88,'312.2'!A88:N173,14,FALSE)</f>
        <v>3421.6</v>
      </c>
    </row>
    <row r="69" spans="1:4" ht="54" thickTop="1" thickBot="1">
      <c r="A69" s="143" t="s">
        <v>1111</v>
      </c>
      <c r="B69" s="144" t="s">
        <v>1287</v>
      </c>
      <c r="C69" s="139" t="s">
        <v>1548</v>
      </c>
      <c r="D69" s="184">
        <f>VLOOKUP('312.3'!A87,'312.3'!A87:N174,14,FALSE)</f>
        <v>1338.376</v>
      </c>
    </row>
    <row r="70" spans="1:4" ht="54" thickTop="1" thickBot="1">
      <c r="A70" s="143" t="s">
        <v>1112</v>
      </c>
      <c r="B70" s="144" t="s">
        <v>1288</v>
      </c>
      <c r="C70" s="139" t="s">
        <v>388</v>
      </c>
      <c r="D70" s="185">
        <f>VLOOKUP('312.4'!A88,'312.4'!A88:N175,14,FALSE)</f>
        <v>112912.34709444444</v>
      </c>
    </row>
    <row r="71" spans="1:4" ht="54" thickTop="1" thickBot="1">
      <c r="A71" s="143" t="s">
        <v>1113</v>
      </c>
      <c r="B71" s="144" t="s">
        <v>1553</v>
      </c>
      <c r="C71" s="139" t="s">
        <v>388</v>
      </c>
      <c r="D71" s="185">
        <f>VLOOKUP('320.1'!A88,'320.1'!A88:N176,14,FALSE)</f>
        <v>101553.66209444444</v>
      </c>
    </row>
    <row r="72" spans="1:4" ht="54" thickTop="1" thickBot="1">
      <c r="A72" s="143" t="s">
        <v>1114</v>
      </c>
      <c r="B72" s="144" t="s">
        <v>1554</v>
      </c>
      <c r="C72" s="139" t="s">
        <v>388</v>
      </c>
      <c r="D72" s="185">
        <f>VLOOKUP('320.2'!A88,'320.2'!A88:N177,14,FALSE)</f>
        <v>79357.202094444452</v>
      </c>
    </row>
    <row r="73" spans="1:4" ht="54" thickTop="1" thickBot="1">
      <c r="A73" s="143" t="s">
        <v>1557</v>
      </c>
      <c r="B73" s="144" t="s">
        <v>1558</v>
      </c>
      <c r="C73" s="139" t="s">
        <v>388</v>
      </c>
      <c r="D73" s="185">
        <f>VLOOKUP('320.3'!A88,'320.3'!A88:N178,14,FALSE)</f>
        <v>73361.082094444457</v>
      </c>
    </row>
    <row r="74" spans="1:4" ht="54" thickTop="1" thickBot="1">
      <c r="A74" s="143" t="s">
        <v>1559</v>
      </c>
      <c r="B74" s="144" t="s">
        <v>1560</v>
      </c>
      <c r="C74" s="139" t="s">
        <v>388</v>
      </c>
      <c r="D74" s="185">
        <f>VLOOKUP('320.4'!A88,'320.4'!A88:N179,14,FALSE)</f>
        <v>116775.97100000002</v>
      </c>
    </row>
    <row r="75" spans="1:4" ht="54" thickTop="1" thickBot="1">
      <c r="A75" s="143" t="s">
        <v>1561</v>
      </c>
      <c r="B75" s="144" t="s">
        <v>1562</v>
      </c>
      <c r="C75" s="139" t="s">
        <v>388</v>
      </c>
      <c r="D75" s="185">
        <f>VLOOKUP('320.5'!A88,'320.5'!A88:N180,14,FALSE)</f>
        <v>94579.510999999999</v>
      </c>
    </row>
    <row r="76" spans="1:4" ht="54" thickTop="1" thickBot="1">
      <c r="A76" s="143" t="s">
        <v>1563</v>
      </c>
      <c r="B76" s="144" t="s">
        <v>1564</v>
      </c>
      <c r="C76" s="139" t="s">
        <v>388</v>
      </c>
      <c r="D76" s="185">
        <f>VLOOKUP('320.6'!A88,'320.6'!A88:N181,14,FALSE)</f>
        <v>88583.391000000003</v>
      </c>
    </row>
    <row r="77" spans="1:4" ht="54" thickTop="1" thickBot="1">
      <c r="A77" s="143" t="s">
        <v>1115</v>
      </c>
      <c r="B77" s="144" t="s">
        <v>1565</v>
      </c>
      <c r="C77" s="139" t="s">
        <v>388</v>
      </c>
      <c r="D77" s="185">
        <f>VLOOKUP('330.1'!A88,'330.1'!A88:N182,14,FALSE)</f>
        <v>141202.75209444447</v>
      </c>
    </row>
    <row r="78" spans="1:4" ht="54" thickTop="1" thickBot="1">
      <c r="A78" s="145" t="s">
        <v>1116</v>
      </c>
      <c r="B78" s="144" t="s">
        <v>1566</v>
      </c>
      <c r="C78" s="139" t="s">
        <v>388</v>
      </c>
      <c r="D78" s="185">
        <f>VLOOKUP('330.2'!A88,'330.1'!A88:N183,14,FALSE)</f>
        <v>141202.75209444447</v>
      </c>
    </row>
    <row r="79" spans="1:4" ht="54" thickTop="1" thickBot="1">
      <c r="A79" s="145" t="s">
        <v>1567</v>
      </c>
      <c r="B79" s="146" t="s">
        <v>1568</v>
      </c>
      <c r="C79" s="139" t="s">
        <v>388</v>
      </c>
      <c r="D79" s="185">
        <f>VLOOKUP('330.3'!A88,'330.3'!A88:N184,14,FALSE)</f>
        <v>140073.83209444443</v>
      </c>
    </row>
    <row r="80" spans="1:4" ht="54" thickTop="1" thickBot="1">
      <c r="A80" s="145" t="s">
        <v>1569</v>
      </c>
      <c r="B80" s="146" t="s">
        <v>1570</v>
      </c>
      <c r="C80" s="139" t="s">
        <v>388</v>
      </c>
      <c r="D80" s="185">
        <f>VLOOKUP('330.4'!A88,'330.4'!A88:N185,14,FALSE)</f>
        <v>156425.06099999999</v>
      </c>
    </row>
    <row r="81" spans="1:4" ht="54" thickTop="1" thickBot="1">
      <c r="A81" s="145" t="s">
        <v>1571</v>
      </c>
      <c r="B81" s="146" t="s">
        <v>1572</v>
      </c>
      <c r="C81" s="139" t="s">
        <v>388</v>
      </c>
      <c r="D81" s="185">
        <f>VLOOKUP('330.5'!A88,'330.5'!A88:N186,14,FALSE)</f>
        <v>156425.06099999999</v>
      </c>
    </row>
    <row r="82" spans="1:4" ht="54" thickTop="1" thickBot="1">
      <c r="A82" s="145" t="s">
        <v>1573</v>
      </c>
      <c r="B82" s="146" t="s">
        <v>1574</v>
      </c>
      <c r="C82" s="139" t="s">
        <v>388</v>
      </c>
      <c r="D82" s="185">
        <f>VLOOKUP('330.6'!A88,'330.6'!A88:N187,14,FALSE)</f>
        <v>155296.141</v>
      </c>
    </row>
    <row r="83" spans="1:4" ht="54" thickTop="1" thickBot="1">
      <c r="A83" s="143" t="s">
        <v>1117</v>
      </c>
      <c r="B83" s="144" t="s">
        <v>1575</v>
      </c>
      <c r="C83" s="139" t="s">
        <v>388</v>
      </c>
      <c r="D83" s="185">
        <f>VLOOKUP('340.1'!A88,'340.1'!A88:N188,14,FALSE)</f>
        <v>136643.45814166666</v>
      </c>
    </row>
    <row r="84" spans="1:4" ht="54" thickTop="1" thickBot="1">
      <c r="A84" s="143" t="s">
        <v>1118</v>
      </c>
      <c r="B84" s="144" t="s">
        <v>1576</v>
      </c>
      <c r="C84" s="139" t="s">
        <v>388</v>
      </c>
      <c r="D84" s="185">
        <f>VLOOKUP('340.2'!A88,'340.2'!A88:N190,14,FALSE)</f>
        <v>135557.95814166666</v>
      </c>
    </row>
    <row r="85" spans="1:4" ht="54" thickTop="1" thickBot="1">
      <c r="A85" s="143" t="s">
        <v>1119</v>
      </c>
      <c r="B85" s="144" t="s">
        <v>1577</v>
      </c>
      <c r="C85" s="139" t="s">
        <v>388</v>
      </c>
      <c r="D85" s="185">
        <f>VLOOKUP('340.3'!A88,'340.3'!A88:N191,14,FALSE)</f>
        <v>135557.95814166666</v>
      </c>
    </row>
    <row r="86" spans="1:4" ht="54" thickTop="1" thickBot="1">
      <c r="A86" s="143" t="s">
        <v>1578</v>
      </c>
      <c r="B86" s="144" t="s">
        <v>2127</v>
      </c>
      <c r="C86" s="139" t="s">
        <v>388</v>
      </c>
      <c r="D86" s="185">
        <f>VLOOKUP('350.1'!A88,'350.1'!A88:N192,14,FALSE)</f>
        <v>205488.87876111112</v>
      </c>
    </row>
    <row r="87" spans="1:4" ht="54" thickTop="1" thickBot="1">
      <c r="A87" s="203" t="s">
        <v>1579</v>
      </c>
      <c r="B87" s="144" t="s">
        <v>2128</v>
      </c>
      <c r="C87" s="139" t="s">
        <v>388</v>
      </c>
      <c r="D87" s="185">
        <f>VLOOKUP('350.2'!A88,'350.2'!A88:N193,14,FALSE)</f>
        <v>205488.87876111112</v>
      </c>
    </row>
    <row r="88" spans="1:4" ht="54" thickTop="1" thickBot="1">
      <c r="A88" s="145" t="s">
        <v>1580</v>
      </c>
      <c r="B88" s="146" t="s">
        <v>1581</v>
      </c>
      <c r="C88" s="139" t="s">
        <v>388</v>
      </c>
      <c r="D88" s="185">
        <f>VLOOKUP('350.3'!A88,'350.3'!A88:N194,14,FALSE)</f>
        <v>205488.87876111112</v>
      </c>
    </row>
    <row r="89" spans="1:4" ht="54" thickTop="1" thickBot="1">
      <c r="A89" s="143" t="s">
        <v>1582</v>
      </c>
      <c r="B89" s="144" t="s">
        <v>1583</v>
      </c>
      <c r="C89" s="139" t="s">
        <v>388</v>
      </c>
      <c r="D89" s="185">
        <f>VLOOKUP('350.4'!A88,'350.4'!A88:N195,14,FALSE)</f>
        <v>205488.87876111112</v>
      </c>
    </row>
    <row r="90" spans="1:4" ht="54" thickTop="1" thickBot="1">
      <c r="A90" s="145" t="s">
        <v>1584</v>
      </c>
      <c r="B90" s="146" t="s">
        <v>1585</v>
      </c>
      <c r="C90" s="139" t="s">
        <v>388</v>
      </c>
      <c r="D90" s="185">
        <f>VLOOKUP('350.10'!A88,'350.10'!A88:N196,14,FALSE)</f>
        <v>136341.87876111112</v>
      </c>
    </row>
    <row r="91" spans="1:4" ht="54" thickTop="1" thickBot="1">
      <c r="A91" s="145" t="s">
        <v>1586</v>
      </c>
      <c r="B91" s="146" t="s">
        <v>1587</v>
      </c>
      <c r="C91" s="139" t="s">
        <v>388</v>
      </c>
      <c r="D91" s="185">
        <f>VLOOKUP('350.11'!A88,'350.11'!A88:N197,14,FALSE)</f>
        <v>136341.87876111112</v>
      </c>
    </row>
    <row r="92" spans="1:4" ht="54" thickTop="1" thickBot="1">
      <c r="A92" s="145" t="s">
        <v>1588</v>
      </c>
      <c r="B92" s="146" t="s">
        <v>1589</v>
      </c>
      <c r="C92" s="139" t="s">
        <v>388</v>
      </c>
      <c r="D92" s="185">
        <f>VLOOKUP('350.12'!A88,'350.12'!A88:N198,14,FALSE)</f>
        <v>136341.87876111112</v>
      </c>
    </row>
    <row r="93" spans="1:4" ht="54" thickTop="1" thickBot="1">
      <c r="A93" s="145" t="s">
        <v>1590</v>
      </c>
      <c r="B93" s="146" t="s">
        <v>1591</v>
      </c>
      <c r="C93" s="139" t="s">
        <v>388</v>
      </c>
      <c r="D93" s="185">
        <f>VLOOKUP('350.13'!A88,'350.13'!A88:N199,14,FALSE)</f>
        <v>136341.87876111112</v>
      </c>
    </row>
    <row r="94" spans="1:4" ht="54" thickTop="1" thickBot="1">
      <c r="A94" s="143" t="s">
        <v>1592</v>
      </c>
      <c r="B94" s="144" t="s">
        <v>1593</v>
      </c>
      <c r="C94" s="139" t="s">
        <v>1082</v>
      </c>
      <c r="D94" s="185">
        <f>VLOOKUP('350.14'!A88,'350.14'!A88:N200,14,FALSE)</f>
        <v>768.3</v>
      </c>
    </row>
    <row r="95" spans="1:4" ht="54" thickTop="1" thickBot="1">
      <c r="A95" s="145" t="s">
        <v>1594</v>
      </c>
      <c r="B95" s="146" t="s">
        <v>1595</v>
      </c>
      <c r="C95" s="139" t="s">
        <v>388</v>
      </c>
      <c r="D95" s="185">
        <f>VLOOKUP('351.1'!A88,'351.1'!A88:N201,14,FALSE)</f>
        <v>205488.87876111112</v>
      </c>
    </row>
    <row r="96" spans="1:4" ht="54" thickTop="1" thickBot="1">
      <c r="A96" s="145" t="s">
        <v>1596</v>
      </c>
      <c r="B96" s="146" t="s">
        <v>1597</v>
      </c>
      <c r="C96" s="139" t="s">
        <v>388</v>
      </c>
      <c r="D96" s="185">
        <f>VLOOKUP('351.2'!A88,'351.2'!A88:N202,14,FALSE)</f>
        <v>205488.87876111112</v>
      </c>
    </row>
    <row r="97" spans="1:4" ht="54" thickTop="1" thickBot="1">
      <c r="A97" s="145" t="s">
        <v>1598</v>
      </c>
      <c r="B97" s="146" t="s">
        <v>1599</v>
      </c>
      <c r="C97" s="139" t="s">
        <v>388</v>
      </c>
      <c r="D97" s="185">
        <f>VLOOKUP('351.10'!A88,'351.10'!A88:N203,14,FALSE)</f>
        <v>136341.87876111112</v>
      </c>
    </row>
    <row r="98" spans="1:4" ht="54" thickTop="1" thickBot="1">
      <c r="A98" s="145" t="s">
        <v>1600</v>
      </c>
      <c r="B98" s="146" t="s">
        <v>1601</v>
      </c>
      <c r="C98" s="139" t="s">
        <v>388</v>
      </c>
      <c r="D98" s="185">
        <f>VLOOKUP('351.11'!A88,'351.11'!A88:N204,14,FALSE)</f>
        <v>136341.87876111112</v>
      </c>
    </row>
    <row r="99" spans="1:4" ht="54" thickTop="1" thickBot="1">
      <c r="A99" s="145" t="s">
        <v>1602</v>
      </c>
      <c r="B99" s="146" t="s">
        <v>1603</v>
      </c>
      <c r="C99" s="139" t="s">
        <v>1082</v>
      </c>
      <c r="D99" s="185">
        <f>VLOOKUP('351.12'!A88,'351.12'!A88:N205,14,FALSE)</f>
        <v>768.3</v>
      </c>
    </row>
    <row r="100" spans="1:4" ht="54" thickTop="1" thickBot="1">
      <c r="A100" s="145" t="s">
        <v>1606</v>
      </c>
      <c r="B100" s="146" t="s">
        <v>1604</v>
      </c>
      <c r="C100" s="139" t="s">
        <v>1082</v>
      </c>
      <c r="D100" s="185">
        <f>VLOOKUP('410.1'!A88,'410.1'!A88:N206,14,FALSE)</f>
        <v>1550.9</v>
      </c>
    </row>
    <row r="101" spans="1:4" ht="54" thickTop="1" thickBot="1">
      <c r="A101" s="145" t="s">
        <v>1607</v>
      </c>
      <c r="B101" s="146" t="s">
        <v>1605</v>
      </c>
      <c r="C101" s="139" t="s">
        <v>1082</v>
      </c>
      <c r="D101" s="185">
        <f>VLOOKUP('410.2'!A88,'410.2'!A88:N207,14,FALSE)</f>
        <v>1389.7</v>
      </c>
    </row>
    <row r="102" spans="1:4" ht="54" thickTop="1" thickBot="1">
      <c r="A102" s="145" t="s">
        <v>1609</v>
      </c>
      <c r="B102" s="146" t="s">
        <v>1608</v>
      </c>
      <c r="C102" s="139" t="s">
        <v>377</v>
      </c>
      <c r="D102" s="185">
        <f>VLOOKUP('410.3'!A88,'410.3'!A88:N208,14,FALSE)</f>
        <v>1550.9</v>
      </c>
    </row>
    <row r="103" spans="1:4" ht="54" thickTop="1" thickBot="1">
      <c r="A103" s="145" t="s">
        <v>1611</v>
      </c>
      <c r="B103" s="146" t="s">
        <v>1610</v>
      </c>
      <c r="C103" s="139" t="s">
        <v>1548</v>
      </c>
      <c r="D103" s="185">
        <f>VLOOKUP('411.1'!A88,'411.1'!A88:N209,14,FALSE)</f>
        <v>1215.5</v>
      </c>
    </row>
    <row r="104" spans="1:4" ht="54" thickTop="1" thickBot="1">
      <c r="A104" s="143" t="s">
        <v>1120</v>
      </c>
      <c r="B104" s="144" t="s">
        <v>2064</v>
      </c>
      <c r="C104" s="139" t="s">
        <v>1548</v>
      </c>
      <c r="D104" s="185">
        <f>VLOOKUP('411.2'!A88,'411.2'!A88:N210,14,FALSE)</f>
        <v>2254.1999999999998</v>
      </c>
    </row>
    <row r="105" spans="1:4" ht="54" thickTop="1" thickBot="1">
      <c r="A105" s="143" t="s">
        <v>1121</v>
      </c>
      <c r="B105" s="144" t="s">
        <v>2160</v>
      </c>
      <c r="C105" s="139" t="s">
        <v>1548</v>
      </c>
      <c r="D105" s="185">
        <f>VLOOKUP('411.3'!A88,'411.3'!A88:N211,14,FALSE)</f>
        <v>3647.8</v>
      </c>
    </row>
    <row r="106" spans="1:4" ht="54" thickTop="1" thickBot="1">
      <c r="A106" s="143" t="s">
        <v>1612</v>
      </c>
      <c r="B106" s="144" t="s">
        <v>2161</v>
      </c>
      <c r="C106" s="139" t="s">
        <v>1548</v>
      </c>
      <c r="D106" s="185">
        <f>VLOOKUP('411.4'!A88,'411.4'!A88:N212,14,FALSE)</f>
        <v>2750.8</v>
      </c>
    </row>
    <row r="107" spans="1:4" ht="54" thickTop="1" thickBot="1">
      <c r="A107" s="143" t="s">
        <v>1619</v>
      </c>
      <c r="B107" s="199" t="s">
        <v>1690</v>
      </c>
      <c r="C107" s="139" t="s">
        <v>1082</v>
      </c>
      <c r="D107" s="185">
        <f>VLOOKUP('413.1'!A88,'413.1'!A88:N213,14,FALSE)</f>
        <v>2320.5</v>
      </c>
    </row>
    <row r="108" spans="1:4" ht="54" thickTop="1" thickBot="1">
      <c r="A108" s="143" t="s">
        <v>1621</v>
      </c>
      <c r="B108" s="144" t="s">
        <v>1691</v>
      </c>
      <c r="C108" s="139" t="s">
        <v>1082</v>
      </c>
      <c r="D108" s="185">
        <f>VLOOKUP('413.2'!A88,'413.2'!A88:N214,14,FALSE)</f>
        <v>2207.4</v>
      </c>
    </row>
    <row r="109" spans="1:4" ht="54" thickTop="1" thickBot="1">
      <c r="A109" s="143" t="s">
        <v>1623</v>
      </c>
      <c r="B109" s="144" t="s">
        <v>1692</v>
      </c>
      <c r="C109" s="139" t="s">
        <v>1082</v>
      </c>
      <c r="D109" s="185">
        <f>VLOOKUP('413.3'!A88,'413.3'!A88:N215,14,FALSE)</f>
        <v>2239.9</v>
      </c>
    </row>
    <row r="110" spans="1:4" ht="54" thickTop="1" thickBot="1">
      <c r="A110" s="143" t="s">
        <v>1122</v>
      </c>
      <c r="B110" s="144" t="s">
        <v>1289</v>
      </c>
      <c r="C110" s="139" t="s">
        <v>1082</v>
      </c>
      <c r="D110" s="185">
        <f>VLOOKUP('414.1'!A88,'414.1'!A88:N216,14,FALSE)</f>
        <v>3198</v>
      </c>
    </row>
    <row r="111" spans="1:4" ht="54" thickTop="1" thickBot="1">
      <c r="A111" s="143" t="s">
        <v>1123</v>
      </c>
      <c r="B111" s="144" t="s">
        <v>2065</v>
      </c>
      <c r="C111" s="139" t="s">
        <v>1082</v>
      </c>
      <c r="D111" s="185">
        <f>VLOOKUP('414.2'!A88,'414.2'!A88:N217,14,FALSE)</f>
        <v>3510</v>
      </c>
    </row>
    <row r="112" spans="1:4" ht="54" thickTop="1" thickBot="1">
      <c r="A112" s="143" t="s">
        <v>1124</v>
      </c>
      <c r="B112" s="144" t="s">
        <v>2066</v>
      </c>
      <c r="C112" s="139" t="s">
        <v>1082</v>
      </c>
      <c r="D112" s="185">
        <f>VLOOKUP('414.3'!A88,'414.3'!A88:N218,14,FALSE)</f>
        <v>3510</v>
      </c>
    </row>
    <row r="113" spans="1:4" ht="54" thickTop="1" thickBot="1">
      <c r="A113" s="143" t="s">
        <v>1125</v>
      </c>
      <c r="B113" s="144" t="s">
        <v>1290</v>
      </c>
      <c r="C113" s="139" t="s">
        <v>1082</v>
      </c>
      <c r="D113" s="185">
        <f>VLOOKUP('414.4'!A88,'414.4'!A88:N219,14,FALSE)</f>
        <v>2772.9</v>
      </c>
    </row>
    <row r="114" spans="1:4" ht="54" thickTop="1" thickBot="1">
      <c r="A114" s="143" t="s">
        <v>1126</v>
      </c>
      <c r="B114" s="144" t="s">
        <v>1291</v>
      </c>
      <c r="C114" s="139" t="s">
        <v>1082</v>
      </c>
      <c r="D114" s="185">
        <f>VLOOKUP('414.5'!A88,'414.5'!A88:N220,14,FALSE)</f>
        <v>2876.9</v>
      </c>
    </row>
    <row r="115" spans="1:4" ht="54" thickTop="1" thickBot="1">
      <c r="A115" s="143" t="s">
        <v>1630</v>
      </c>
      <c r="B115" s="144" t="s">
        <v>2162</v>
      </c>
      <c r="C115" s="139" t="s">
        <v>1082</v>
      </c>
      <c r="D115" s="185">
        <f>VLOOKUP('414.6'!A88,'414.6'!A88:N221,14,FALSE)</f>
        <v>2622.1</v>
      </c>
    </row>
    <row r="116" spans="1:4" ht="54" thickTop="1" thickBot="1">
      <c r="A116" s="143" t="s">
        <v>1127</v>
      </c>
      <c r="B116" s="144" t="s">
        <v>2067</v>
      </c>
      <c r="C116" s="139" t="s">
        <v>1548</v>
      </c>
      <c r="D116" s="185">
        <f>VLOOKUP('415.1'!A88,'415.1'!A88:N222,14,FALSE)</f>
        <v>2980.9</v>
      </c>
    </row>
    <row r="117" spans="1:4" ht="54" thickTop="1" thickBot="1">
      <c r="A117" s="143" t="s">
        <v>1128</v>
      </c>
      <c r="B117" s="144" t="s">
        <v>2164</v>
      </c>
      <c r="C117" s="139" t="s">
        <v>233</v>
      </c>
      <c r="D117" s="185">
        <f>VLOOKUP('420.1'!A87,'420.1'!A87:N223,14,FALSE)</f>
        <v>2696.4566167500002</v>
      </c>
    </row>
    <row r="118" spans="1:4" ht="54" thickTop="1" thickBot="1">
      <c r="A118" s="143" t="s">
        <v>1129</v>
      </c>
      <c r="B118" s="144" t="s">
        <v>2163</v>
      </c>
      <c r="C118" s="148" t="s">
        <v>233</v>
      </c>
      <c r="D118" s="185">
        <f>VLOOKUP('420.2 '!A88,'420.2 '!A59:N107,14,FALSE)</f>
        <v>2749.7566167499999</v>
      </c>
    </row>
    <row r="119" spans="1:4" ht="54" thickTop="1" thickBot="1">
      <c r="A119" s="143" t="s">
        <v>1635</v>
      </c>
      <c r="B119" s="144" t="s">
        <v>1636</v>
      </c>
      <c r="C119" s="139" t="s">
        <v>233</v>
      </c>
      <c r="D119" s="185">
        <f>VLOOKUP('420.3'!A88,'420.3'!A88:N225,14,FALSE)</f>
        <v>17613.69661675</v>
      </c>
    </row>
    <row r="120" spans="1:4" ht="54" thickTop="1" thickBot="1">
      <c r="A120" s="143" t="s">
        <v>1130</v>
      </c>
      <c r="B120" s="144" t="s">
        <v>1292</v>
      </c>
      <c r="C120" s="139" t="s">
        <v>233</v>
      </c>
      <c r="D120" s="185">
        <f>VLOOKUP('421.1'!A88,'421.1'!A88:N226,14,FALSE)</f>
        <v>1469.2566167499999</v>
      </c>
    </row>
    <row r="121" spans="1:4" ht="54" thickTop="1" thickBot="1">
      <c r="A121" s="143" t="s">
        <v>1131</v>
      </c>
      <c r="B121" s="144" t="s">
        <v>1293</v>
      </c>
      <c r="C121" s="139" t="s">
        <v>233</v>
      </c>
      <c r="D121" s="185">
        <f>VLOOKUP('421.2'!A88,'421.2'!A88:N227,14,FALSE)</f>
        <v>1589.7666167500001</v>
      </c>
    </row>
    <row r="122" spans="1:4" ht="54" thickTop="1" thickBot="1">
      <c r="A122" s="143" t="s">
        <v>1132</v>
      </c>
      <c r="B122" s="144" t="s">
        <v>2068</v>
      </c>
      <c r="C122" s="139" t="s">
        <v>233</v>
      </c>
      <c r="D122" s="185">
        <f>VLOOKUP('421.3'!A88,'421.3'!A88:N228,14,FALSE)</f>
        <v>1989.32161675</v>
      </c>
    </row>
    <row r="123" spans="1:4" ht="54" thickTop="1" thickBot="1">
      <c r="A123" s="143" t="s">
        <v>1133</v>
      </c>
      <c r="B123" s="144" t="s">
        <v>2069</v>
      </c>
      <c r="C123" s="139" t="s">
        <v>233</v>
      </c>
      <c r="D123" s="185">
        <f>VLOOKUP('421.4'!A88,'421.4'!A88:N229,14,FALSE)</f>
        <v>1989.32161675</v>
      </c>
    </row>
    <row r="124" spans="1:4" ht="54" thickTop="1" thickBot="1">
      <c r="A124" s="143" t="s">
        <v>1640</v>
      </c>
      <c r="B124" s="146" t="s">
        <v>1641</v>
      </c>
      <c r="C124" s="139" t="s">
        <v>233</v>
      </c>
      <c r="D124" s="185">
        <f>VLOOKUP('430.1.1'!A87,'430.1.1'!A87:N230,14,FALSE)</f>
        <v>8254.8797012499999</v>
      </c>
    </row>
    <row r="125" spans="1:4" ht="54" thickTop="1" thickBot="1">
      <c r="A125" s="143" t="s">
        <v>1642</v>
      </c>
      <c r="B125" s="144" t="s">
        <v>1643</v>
      </c>
      <c r="C125" s="139" t="s">
        <v>233</v>
      </c>
      <c r="D125" s="185">
        <f>VLOOKUP('430.1.2'!A88,'430.1.2'!A88:N231,14,FALSE)</f>
        <v>6688.3667012500009</v>
      </c>
    </row>
    <row r="126" spans="1:4" ht="54" thickTop="1" thickBot="1">
      <c r="A126" s="143" t="s">
        <v>1644</v>
      </c>
      <c r="B126" s="144" t="s">
        <v>1693</v>
      </c>
      <c r="C126" s="139" t="s">
        <v>233</v>
      </c>
      <c r="D126" s="185">
        <f>VLOOKUP('430.2.1'!A88,'430.2.1'!A88:N232,14,FALSE)</f>
        <v>8254.8797012499999</v>
      </c>
    </row>
    <row r="127" spans="1:4" ht="54" thickTop="1" thickBot="1">
      <c r="A127" s="143" t="s">
        <v>1646</v>
      </c>
      <c r="B127" s="144" t="s">
        <v>1694</v>
      </c>
      <c r="C127" s="139" t="s">
        <v>233</v>
      </c>
      <c r="D127" s="185">
        <f>VLOOKUP('430.2.2'!A88,'430.2.2'!A88:N233,14,FALSE)</f>
        <v>6688.3667012500009</v>
      </c>
    </row>
    <row r="128" spans="1:4" ht="54" thickTop="1" thickBot="1">
      <c r="A128" s="143" t="s">
        <v>1647</v>
      </c>
      <c r="B128" s="144" t="s">
        <v>1695</v>
      </c>
      <c r="C128" s="139" t="s">
        <v>233</v>
      </c>
      <c r="D128" s="185">
        <f>VLOOKUP('431.1.1'!A88,'431.1.1'!A88:N234,14,FALSE)</f>
        <v>14991.641174545457</v>
      </c>
    </row>
    <row r="129" spans="1:4" ht="54" thickTop="1" thickBot="1">
      <c r="A129" s="143" t="s">
        <v>1649</v>
      </c>
      <c r="B129" s="144" t="s">
        <v>1696</v>
      </c>
      <c r="C129" s="139" t="s">
        <v>233</v>
      </c>
      <c r="D129" s="185">
        <f>VLOOKUP('431.1.2'!A88,'431.1.2'!A88:N235,14,FALSE)</f>
        <v>11881.712274545458</v>
      </c>
    </row>
    <row r="130" spans="1:4" ht="54" thickTop="1" thickBot="1">
      <c r="A130" s="143" t="s">
        <v>1652</v>
      </c>
      <c r="B130" s="144" t="s">
        <v>1697</v>
      </c>
      <c r="C130" s="139" t="s">
        <v>233</v>
      </c>
      <c r="D130" s="185">
        <f>VLOOKUP('431.2.1'!A88,'431.2.1'!A88:N236,14,FALSE)</f>
        <v>18756.337174545457</v>
      </c>
    </row>
    <row r="131" spans="1:4" ht="54" thickTop="1" thickBot="1">
      <c r="A131" s="143" t="s">
        <v>1653</v>
      </c>
      <c r="B131" s="144" t="s">
        <v>1698</v>
      </c>
      <c r="C131" s="139" t="s">
        <v>233</v>
      </c>
      <c r="D131" s="185">
        <f>VLOOKUP('431.2.2'!A88,'431.2.2'!A88:N237,14,FALSE)</f>
        <v>14758.508274545457</v>
      </c>
    </row>
    <row r="132" spans="1:4" ht="54" thickTop="1" thickBot="1">
      <c r="A132" s="143" t="s">
        <v>1134</v>
      </c>
      <c r="B132" s="144" t="s">
        <v>1294</v>
      </c>
      <c r="C132" s="139" t="s">
        <v>233</v>
      </c>
      <c r="D132" s="185">
        <f>VLOOKUP('432.1'!A88,'432.1'!A88:N238,14,FALSE)</f>
        <v>4708.4315753588517</v>
      </c>
    </row>
    <row r="133" spans="1:4" ht="54" thickTop="1" thickBot="1">
      <c r="A133" s="143" t="s">
        <v>1135</v>
      </c>
      <c r="B133" s="144" t="s">
        <v>2070</v>
      </c>
      <c r="C133" s="139" t="s">
        <v>233</v>
      </c>
      <c r="D133" s="185">
        <f>VLOOKUP('432.2'!A88,'432.2'!A88:N239,14,FALSE)</f>
        <v>4373.6815753588517</v>
      </c>
    </row>
    <row r="134" spans="1:4" ht="54" thickTop="1" thickBot="1">
      <c r="A134" s="143" t="s">
        <v>1136</v>
      </c>
      <c r="B134" s="144" t="s">
        <v>2071</v>
      </c>
      <c r="C134" s="139" t="s">
        <v>233</v>
      </c>
      <c r="D134" s="185">
        <f>VLOOKUP('433.1'!A88,'433.1'!A88:N240,14,FALSE)</f>
        <v>5212.261134166667</v>
      </c>
    </row>
    <row r="135" spans="1:4" ht="54" thickTop="1" thickBot="1">
      <c r="A135" s="143" t="s">
        <v>1137</v>
      </c>
      <c r="B135" s="144" t="s">
        <v>2072</v>
      </c>
      <c r="C135" s="139" t="s">
        <v>233</v>
      </c>
      <c r="D135" s="185">
        <f>VLOOKUP('433.2'!A88,'433.2'!A88:N241,14,FALSE)</f>
        <v>4774.0720841666671</v>
      </c>
    </row>
    <row r="136" spans="1:4" ht="54" thickTop="1" thickBot="1">
      <c r="A136" s="143" t="s">
        <v>1138</v>
      </c>
      <c r="B136" s="144" t="s">
        <v>2073</v>
      </c>
      <c r="C136" s="139" t="s">
        <v>233</v>
      </c>
      <c r="D136" s="185">
        <f>VLOOKUP('433.3'!A88,'433.3'!A88:N242,14,FALSE)</f>
        <v>5756.6133841666669</v>
      </c>
    </row>
    <row r="137" spans="1:4" ht="54" thickTop="1" thickBot="1">
      <c r="A137" s="143" t="s">
        <v>1139</v>
      </c>
      <c r="B137" s="144" t="s">
        <v>1295</v>
      </c>
      <c r="C137" s="139" t="s">
        <v>233</v>
      </c>
      <c r="D137" s="185">
        <f>VLOOKUP('433.4'!A88,'433.4'!A88:N243,14,FALSE)</f>
        <v>3635.0254091666666</v>
      </c>
    </row>
    <row r="138" spans="1:4" ht="54" thickTop="1" thickBot="1">
      <c r="A138" s="143" t="s">
        <v>1140</v>
      </c>
      <c r="B138" s="144" t="s">
        <v>2074</v>
      </c>
      <c r="C138" s="139" t="s">
        <v>233</v>
      </c>
      <c r="D138" s="185">
        <f>VLOOKUP('433.5'!A88,'433.5'!A88:N244,14,FALSE)</f>
        <v>6524.1236341666672</v>
      </c>
    </row>
    <row r="139" spans="1:4" ht="54" thickTop="1" thickBot="1">
      <c r="A139" s="143" t="s">
        <v>1141</v>
      </c>
      <c r="B139" s="144" t="s">
        <v>2075</v>
      </c>
      <c r="C139" s="139" t="s">
        <v>233</v>
      </c>
      <c r="D139" s="185">
        <f>VLOOKUP('433.6'!A88,'433.6'!A88:N245,14,FALSE)</f>
        <v>6039.5148341666663</v>
      </c>
    </row>
    <row r="140" spans="1:4" ht="54" thickTop="1" thickBot="1">
      <c r="A140" s="143" t="s">
        <v>1142</v>
      </c>
      <c r="B140" s="144" t="s">
        <v>2076</v>
      </c>
      <c r="C140" s="139" t="s">
        <v>233</v>
      </c>
      <c r="D140" s="185">
        <f>VLOOKUP('433.7'!A88,'433.7'!A88:N246,14,FALSE)</f>
        <v>7290.4833841666668</v>
      </c>
    </row>
    <row r="141" spans="1:4" ht="54" thickTop="1" thickBot="1">
      <c r="A141" s="143" t="s">
        <v>1143</v>
      </c>
      <c r="B141" s="144" t="s">
        <v>1296</v>
      </c>
      <c r="C141" s="139" t="s">
        <v>233</v>
      </c>
      <c r="D141" s="185">
        <f>VLOOKUP('433.8'!A88,'433.8'!A88:N247,14,FALSE)</f>
        <v>4593.6941591666664</v>
      </c>
    </row>
    <row r="142" spans="1:4" ht="54" thickTop="1" thickBot="1">
      <c r="A142" s="143" t="s">
        <v>1144</v>
      </c>
      <c r="B142" s="144" t="s">
        <v>2077</v>
      </c>
      <c r="C142" s="139" t="s">
        <v>388</v>
      </c>
      <c r="D142" s="185">
        <f>VLOOKUP('440.1'!A89,'440.1'!A89:N248,14,FALSE)</f>
        <v>216642.25736111114</v>
      </c>
    </row>
    <row r="143" spans="1:4" ht="54" thickTop="1" thickBot="1">
      <c r="A143" s="143" t="s">
        <v>1145</v>
      </c>
      <c r="B143" s="144" t="s">
        <v>2078</v>
      </c>
      <c r="C143" s="139" t="s">
        <v>388</v>
      </c>
      <c r="D143" s="185">
        <f>VLOOKUP('440.2'!A93,'440.2'!A93:N250,14,FALSE)</f>
        <v>216642.25736111114</v>
      </c>
    </row>
    <row r="144" spans="1:4" ht="54" thickTop="1" thickBot="1">
      <c r="A144" s="143" t="s">
        <v>1146</v>
      </c>
      <c r="B144" s="144" t="s">
        <v>2079</v>
      </c>
      <c r="C144" s="139" t="s">
        <v>388</v>
      </c>
      <c r="D144" s="185">
        <f>VLOOKUP('440.3'!A93,'440.3'!A93:N252,14,FALSE)</f>
        <v>216642.25736111114</v>
      </c>
    </row>
    <row r="145" spans="1:4" ht="54" thickTop="1" thickBot="1">
      <c r="A145" s="143" t="s">
        <v>1147</v>
      </c>
      <c r="B145" s="144" t="s">
        <v>1297</v>
      </c>
      <c r="C145" s="139" t="s">
        <v>388</v>
      </c>
      <c r="D145" s="185">
        <f>VLOOKUP('440.4'!A93,'440.4'!A93:N254,14,FALSE)</f>
        <v>235490.15595238094</v>
      </c>
    </row>
    <row r="146" spans="1:4" ht="54" thickTop="1" thickBot="1">
      <c r="A146" s="143" t="s">
        <v>1148</v>
      </c>
      <c r="B146" s="144" t="s">
        <v>2080</v>
      </c>
      <c r="C146" s="139" t="s">
        <v>388</v>
      </c>
      <c r="D146" s="185">
        <f>VLOOKUP('441.1'!A93,'441.1'!A93:N256,14,FALSE)</f>
        <v>216642.25736111114</v>
      </c>
    </row>
    <row r="147" spans="1:4" ht="54" thickTop="1" thickBot="1">
      <c r="A147" s="143" t="s">
        <v>1149</v>
      </c>
      <c r="B147" s="144" t="s">
        <v>2081</v>
      </c>
      <c r="C147" s="139" t="s">
        <v>388</v>
      </c>
      <c r="D147" s="185">
        <f>VLOOKUP('441.2'!A92,'441.2'!A92:N258,14,FALSE)</f>
        <v>216642.25736111114</v>
      </c>
    </row>
    <row r="148" spans="1:4" ht="54" thickTop="1" thickBot="1">
      <c r="A148" s="143" t="s">
        <v>1150</v>
      </c>
      <c r="B148" s="144" t="s">
        <v>2082</v>
      </c>
      <c r="C148" s="139" t="s">
        <v>388</v>
      </c>
      <c r="D148" s="185">
        <f>VLOOKUP('441.3'!A93,'441.3'!A93:N260,14,FALSE)</f>
        <v>216642.25736111114</v>
      </c>
    </row>
    <row r="149" spans="1:4" ht="54" thickTop="1" thickBot="1">
      <c r="A149" s="143" t="s">
        <v>1151</v>
      </c>
      <c r="B149" s="144" t="s">
        <v>2083</v>
      </c>
      <c r="C149" s="139" t="s">
        <v>388</v>
      </c>
      <c r="D149" s="185">
        <f>VLOOKUP('441.4'!A92,'441.4'!A92:N262,14,FALSE)</f>
        <v>234906.78095238094</v>
      </c>
    </row>
    <row r="150" spans="1:4" ht="54" thickTop="1" thickBot="1">
      <c r="A150" s="143" t="s">
        <v>1152</v>
      </c>
      <c r="B150" s="144" t="s">
        <v>2063</v>
      </c>
      <c r="C150" s="139" t="s">
        <v>388</v>
      </c>
      <c r="D150" s="185">
        <f>VLOOKUP('450.1'!A95,'450.1'!A95:N264,14,FALSE)</f>
        <v>246027.58862500003</v>
      </c>
    </row>
    <row r="151" spans="1:4" ht="54" thickTop="1" thickBot="1">
      <c r="A151" s="143" t="s">
        <v>1153</v>
      </c>
      <c r="B151" s="144" t="s">
        <v>2084</v>
      </c>
      <c r="C151" s="139" t="s">
        <v>388</v>
      </c>
      <c r="D151" s="185">
        <f>VLOOKUP('450.2'!A93,'450.2'!A93:N266,14,FALSE)</f>
        <v>246027.58862500003</v>
      </c>
    </row>
    <row r="152" spans="1:4" ht="54" thickTop="1" thickBot="1">
      <c r="A152" s="143" t="s">
        <v>1154</v>
      </c>
      <c r="B152" s="144" t="s">
        <v>2085</v>
      </c>
      <c r="C152" s="139" t="s">
        <v>388</v>
      </c>
      <c r="D152" s="185">
        <f>VLOOKUP('450.3'!A93,'450.3'!A93:N268,14,FALSE)</f>
        <v>246027.58862500003</v>
      </c>
    </row>
    <row r="153" spans="1:4" ht="54" thickTop="1" thickBot="1">
      <c r="A153" s="143" t="s">
        <v>1155</v>
      </c>
      <c r="B153" s="144" t="s">
        <v>2086</v>
      </c>
      <c r="C153" s="139" t="s">
        <v>388</v>
      </c>
      <c r="D153" s="185">
        <f>VLOOKUP('450.4'!A92,'450.4'!A92:N270,14,FALSE)</f>
        <v>246027.58862500003</v>
      </c>
    </row>
    <row r="154" spans="1:4" ht="63.75" customHeight="1" thickTop="1" thickBot="1">
      <c r="A154" s="143" t="s">
        <v>1156</v>
      </c>
      <c r="B154" s="144" t="s">
        <v>2087</v>
      </c>
      <c r="C154" s="139" t="s">
        <v>388</v>
      </c>
      <c r="D154" s="185">
        <f>VLOOKUP('450.5'!A92,'450.5'!A92:N272,14,FALSE)</f>
        <v>246027.58862500003</v>
      </c>
    </row>
    <row r="155" spans="1:4" ht="54" thickTop="1" thickBot="1">
      <c r="A155" s="143" t="s">
        <v>1157</v>
      </c>
      <c r="B155" s="144" t="s">
        <v>2088</v>
      </c>
      <c r="C155" s="139" t="s">
        <v>388</v>
      </c>
      <c r="D155" s="185">
        <f>VLOOKUP('450.6'!A93,'450.6'!A93:N274,14,FALSE)</f>
        <v>246027.58862500003</v>
      </c>
    </row>
    <row r="156" spans="1:4" ht="54" thickTop="1" thickBot="1">
      <c r="A156" s="143" t="s">
        <v>1158</v>
      </c>
      <c r="B156" s="144" t="s">
        <v>2089</v>
      </c>
      <c r="C156" s="139" t="s">
        <v>388</v>
      </c>
      <c r="D156" s="185">
        <f>VLOOKUP('450.7'!A93,'450.7'!A93:N275,14,FALSE)</f>
        <v>246027.58862500003</v>
      </c>
    </row>
    <row r="157" spans="1:4" ht="54" thickTop="1" thickBot="1">
      <c r="A157" s="143" t="s">
        <v>1159</v>
      </c>
      <c r="B157" s="144" t="s">
        <v>2090</v>
      </c>
      <c r="C157" s="139" t="s">
        <v>388</v>
      </c>
      <c r="D157" s="185">
        <f>VLOOKUP('450.8'!A93,'450.8'!A93:N276,14,FALSE)</f>
        <v>246027.58862500003</v>
      </c>
    </row>
    <row r="158" spans="1:4" ht="54" thickTop="1" thickBot="1">
      <c r="A158" s="143" t="s">
        <v>1668</v>
      </c>
      <c r="B158" s="144" t="s">
        <v>1699</v>
      </c>
      <c r="C158" s="139" t="s">
        <v>388</v>
      </c>
      <c r="D158" s="185">
        <f>VLOOKUP('450.10'!A92,'450.10'!A92:N277,14,FALSE)</f>
        <v>280004.69069444446</v>
      </c>
    </row>
    <row r="159" spans="1:4" ht="54" thickTop="1" thickBot="1">
      <c r="A159" s="143" t="s">
        <v>1670</v>
      </c>
      <c r="B159" s="144" t="s">
        <v>1700</v>
      </c>
      <c r="C159" s="139" t="s">
        <v>388</v>
      </c>
      <c r="D159" s="185">
        <f>VLOOKUP('450.11'!A92,'450.11'!A92:N278,14,FALSE)</f>
        <v>280004.69069444446</v>
      </c>
    </row>
    <row r="160" spans="1:4" ht="54" thickTop="1" thickBot="1">
      <c r="A160" s="143" t="s">
        <v>1672</v>
      </c>
      <c r="B160" s="144" t="s">
        <v>1701</v>
      </c>
      <c r="C160" s="139" t="s">
        <v>388</v>
      </c>
      <c r="D160" s="185">
        <f>VLOOKUP('450.12'!A92,'450.11'!A92:N279,14,FALSE)</f>
        <v>280004.69069444446</v>
      </c>
    </row>
    <row r="161" spans="1:4" ht="54" thickTop="1" thickBot="1">
      <c r="A161" s="143" t="s">
        <v>1160</v>
      </c>
      <c r="B161" s="144" t="s">
        <v>2091</v>
      </c>
      <c r="C161" s="139" t="s">
        <v>388</v>
      </c>
      <c r="D161" s="185">
        <f>VLOOKUP('451.1'!A92,'451.1'!A92:N280,14,FALSE)</f>
        <v>246027.58862500003</v>
      </c>
    </row>
    <row r="162" spans="1:4" ht="54" thickTop="1" thickBot="1">
      <c r="A162" s="143" t="s">
        <v>1161</v>
      </c>
      <c r="B162" s="144" t="s">
        <v>2092</v>
      </c>
      <c r="C162" s="139" t="s">
        <v>388</v>
      </c>
      <c r="D162" s="185">
        <f>VLOOKUP('451.2'!A93,'451.2'!A93:N281,14,FALSE)</f>
        <v>246027.58862500003</v>
      </c>
    </row>
    <row r="163" spans="1:4" ht="54" thickTop="1" thickBot="1">
      <c r="A163" s="143" t="s">
        <v>1162</v>
      </c>
      <c r="B163" s="144" t="s">
        <v>2093</v>
      </c>
      <c r="C163" s="139" t="s">
        <v>388</v>
      </c>
      <c r="D163" s="185">
        <f>VLOOKUP('451.3'!A92,'451.3'!A92:N282,14,FALSE)</f>
        <v>246027.58862500003</v>
      </c>
    </row>
    <row r="164" spans="1:4" ht="54" thickTop="1" thickBot="1">
      <c r="A164" s="143" t="s">
        <v>1163</v>
      </c>
      <c r="B164" s="144" t="s">
        <v>2094</v>
      </c>
      <c r="C164" s="139" t="s">
        <v>388</v>
      </c>
      <c r="D164" s="185">
        <f>VLOOKUP('451.4'!A92,'451.4'!A92:N283,14,FALSE)</f>
        <v>280004.69069444446</v>
      </c>
    </row>
    <row r="165" spans="1:4" ht="54" thickTop="1" thickBot="1">
      <c r="A165" s="143" t="s">
        <v>1164</v>
      </c>
      <c r="B165" s="144" t="s">
        <v>2095</v>
      </c>
      <c r="C165" s="139" t="s">
        <v>388</v>
      </c>
      <c r="D165" s="185">
        <f>VLOOKUP('452.1'!A93,'452.1'!A93:N284,14,FALSE)</f>
        <v>246027.58862500003</v>
      </c>
    </row>
    <row r="166" spans="1:4" ht="54" thickTop="1" thickBot="1">
      <c r="A166" s="143" t="s">
        <v>1165</v>
      </c>
      <c r="B166" s="144" t="s">
        <v>2096</v>
      </c>
      <c r="C166" s="139" t="s">
        <v>388</v>
      </c>
      <c r="D166" s="185">
        <f>VLOOKUP('452.2'!A93,'452.2'!A93:N285,14,FALSE)</f>
        <v>246027.58862500003</v>
      </c>
    </row>
    <row r="167" spans="1:4" ht="54" thickTop="1" thickBot="1">
      <c r="A167" s="143" t="s">
        <v>1166</v>
      </c>
      <c r="B167" s="144" t="s">
        <v>2097</v>
      </c>
      <c r="C167" s="139" t="s">
        <v>388</v>
      </c>
      <c r="D167" s="185">
        <f>VLOOKUP('452.3'!A92,'452.3'!A92:N286,14,FALSE)</f>
        <v>246027.58862500003</v>
      </c>
    </row>
    <row r="168" spans="1:4" ht="54" thickTop="1" thickBot="1">
      <c r="A168" s="143" t="s">
        <v>1167</v>
      </c>
      <c r="B168" s="144" t="s">
        <v>2098</v>
      </c>
      <c r="C168" s="139" t="s">
        <v>388</v>
      </c>
      <c r="D168" s="185">
        <f>VLOOKUP('452.4'!A93,'452.4'!A93:N287,14,FALSE)</f>
        <v>246027.58862500003</v>
      </c>
    </row>
    <row r="169" spans="1:4" ht="54" thickTop="1" thickBot="1">
      <c r="A169" s="143" t="s">
        <v>1168</v>
      </c>
      <c r="B169" s="144" t="s">
        <v>1298</v>
      </c>
      <c r="C169" s="139" t="s">
        <v>388</v>
      </c>
      <c r="D169" s="185">
        <f>VLOOKUP('453.1'!A92,'453.1'!A92:N288,14,FALSE)</f>
        <v>242651.51733333329</v>
      </c>
    </row>
    <row r="170" spans="1:4" ht="54" thickTop="1" thickBot="1">
      <c r="A170" s="143" t="s">
        <v>1169</v>
      </c>
      <c r="B170" s="144" t="s">
        <v>2099</v>
      </c>
      <c r="C170" s="139" t="s">
        <v>233</v>
      </c>
      <c r="D170" s="185">
        <f>VLOOKUP('460.1'!A87,'460.1'!A87:N289,14,FALSE)</f>
        <v>7992.5143891666667</v>
      </c>
    </row>
    <row r="171" spans="1:4" ht="54" thickTop="1" thickBot="1">
      <c r="A171" s="204" t="s">
        <v>2123</v>
      </c>
      <c r="B171" s="144" t="s">
        <v>2179</v>
      </c>
      <c r="C171" s="139" t="s">
        <v>233</v>
      </c>
      <c r="D171" s="185">
        <f>VLOOKUP('460.2'!A87,'460.2'!A87:N290,14,FALSE)</f>
        <v>3996.2571945833333</v>
      </c>
    </row>
    <row r="172" spans="1:4" ht="51.75" customHeight="1" thickTop="1" thickBot="1">
      <c r="A172" s="143" t="s">
        <v>1170</v>
      </c>
      <c r="B172" s="144" t="s">
        <v>1299</v>
      </c>
      <c r="C172" s="139" t="s">
        <v>388</v>
      </c>
      <c r="D172" s="185">
        <f>VLOOKUP('461.1'!A87,'461.1'!A87:N291,14,FALSE)</f>
        <v>106334.99310416667</v>
      </c>
    </row>
    <row r="173" spans="1:4" ht="54" thickTop="1" thickBot="1">
      <c r="A173" s="143" t="s">
        <v>1171</v>
      </c>
      <c r="B173" s="144" t="s">
        <v>1300</v>
      </c>
      <c r="C173" s="139" t="s">
        <v>388</v>
      </c>
      <c r="D173" s="185">
        <f>VLOOKUP('461.2'!A89,'461.2'!A89:N294,14,FALSE)</f>
        <v>122021.96093750001</v>
      </c>
    </row>
    <row r="174" spans="1:4" ht="54" thickTop="1" thickBot="1">
      <c r="A174" s="143" t="s">
        <v>1682</v>
      </c>
      <c r="B174" s="144" t="s">
        <v>2184</v>
      </c>
      <c r="C174" s="139" t="s">
        <v>388</v>
      </c>
      <c r="D174" s="185">
        <f>VLOOKUP('462.1.1'!A88,'462.1.1'!A88:N293,14,FALSE)</f>
        <v>156197.87500416668</v>
      </c>
    </row>
    <row r="175" spans="1:4" ht="54" thickTop="1" thickBot="1">
      <c r="A175" s="143" t="s">
        <v>1683</v>
      </c>
      <c r="B175" s="144" t="s">
        <v>2185</v>
      </c>
      <c r="C175" s="139" t="s">
        <v>388</v>
      </c>
      <c r="D175" s="185">
        <f>VLOOKUP('462.1.2'!A88,'462.1.2'!A88:N294,14,FALSE)</f>
        <v>158564.78500416665</v>
      </c>
    </row>
    <row r="176" spans="1:4" ht="54" thickTop="1" thickBot="1">
      <c r="A176" s="143" t="s">
        <v>1684</v>
      </c>
      <c r="B176" s="144" t="s">
        <v>2188</v>
      </c>
      <c r="C176" s="139" t="s">
        <v>388</v>
      </c>
      <c r="D176" s="185">
        <f>VLOOKUP('462.2.1'!A88,'462.2.1'!A88:N295,14,FALSE)</f>
        <v>171070.12812499999</v>
      </c>
    </row>
    <row r="177" spans="1:4" ht="54" thickTop="1" thickBot="1">
      <c r="A177" s="143" t="s">
        <v>1685</v>
      </c>
      <c r="B177" s="144" t="s">
        <v>2189</v>
      </c>
      <c r="C177" s="139" t="s">
        <v>388</v>
      </c>
      <c r="D177" s="185">
        <f>VLOOKUP('462.2.2'!A88,'462.2.2'!A88:N296,14,FALSE)</f>
        <v>173437.03812499996</v>
      </c>
    </row>
    <row r="178" spans="1:4" ht="54" thickTop="1" thickBot="1">
      <c r="A178" s="143" t="s">
        <v>1172</v>
      </c>
      <c r="B178" s="144" t="s">
        <v>1702</v>
      </c>
      <c r="C178" s="139" t="s">
        <v>233</v>
      </c>
      <c r="D178" s="185">
        <f>VLOOKUP('464.1'!A88,'464.1'!A88:N297,14,FALSE)</f>
        <v>4522.6066469999996</v>
      </c>
    </row>
    <row r="179" spans="1:4" ht="54" thickTop="1" thickBot="1">
      <c r="A179" s="143" t="s">
        <v>1173</v>
      </c>
      <c r="B179" s="144" t="s">
        <v>1703</v>
      </c>
      <c r="C179" s="139" t="s">
        <v>388</v>
      </c>
      <c r="D179" s="185">
        <f>VLOOKUP('465.1'!A92,'465.1'!A92:N298,14,FALSE)</f>
        <v>113880.6508125</v>
      </c>
    </row>
    <row r="180" spans="1:4" ht="54" thickTop="1" thickBot="1">
      <c r="A180" s="143" t="s">
        <v>1686</v>
      </c>
      <c r="B180" s="144" t="s">
        <v>1704</v>
      </c>
      <c r="C180" s="139" t="s">
        <v>388</v>
      </c>
      <c r="D180" s="185">
        <f>VLOOKUP('465.2'!A92,'465.2'!A92:N299,14,FALSE)</f>
        <v>20213.065437500001</v>
      </c>
    </row>
    <row r="181" spans="1:4" ht="54" thickTop="1" thickBot="1">
      <c r="A181" s="143" t="s">
        <v>1174</v>
      </c>
      <c r="B181" s="144" t="s">
        <v>1705</v>
      </c>
      <c r="C181" s="139" t="s">
        <v>144</v>
      </c>
      <c r="D181" s="185">
        <f>VLOOKUP('466.1'!A92,'466.1'!A92:N300,14,FALSE)</f>
        <v>2659.9963541666671</v>
      </c>
    </row>
    <row r="182" spans="1:4" ht="54" thickTop="1" thickBot="1">
      <c r="A182" s="143" t="s">
        <v>1175</v>
      </c>
      <c r="B182" s="144" t="s">
        <v>1706</v>
      </c>
      <c r="C182" s="139" t="s">
        <v>144</v>
      </c>
      <c r="D182" s="185">
        <f>VLOOKUP('466.2'!A96,'466.2'!A96:N301,14,FALSE)</f>
        <v>3115.7785208333335</v>
      </c>
    </row>
    <row r="183" spans="1:4" ht="54" thickTop="1" thickBot="1">
      <c r="A183" s="145" t="s">
        <v>1176</v>
      </c>
      <c r="B183" s="146" t="s">
        <v>1819</v>
      </c>
      <c r="C183" s="139" t="s">
        <v>388</v>
      </c>
      <c r="D183" s="185">
        <f>VLOOKUP('500.1'!A95,'500.1'!A95:N302,14,FALSE)</f>
        <v>742537.81318888895</v>
      </c>
    </row>
    <row r="184" spans="1:4" ht="54" thickTop="1" thickBot="1">
      <c r="A184" s="143" t="s">
        <v>1708</v>
      </c>
      <c r="B184" s="144" t="s">
        <v>1820</v>
      </c>
      <c r="C184" s="139" t="s">
        <v>388</v>
      </c>
      <c r="D184" s="185">
        <f>VLOOKUP('500.2'!A95,'500.2'!A95:N303,14,FALSE)</f>
        <v>758218.93318888894</v>
      </c>
    </row>
    <row r="185" spans="1:4" ht="54" thickTop="1" thickBot="1">
      <c r="A185" s="143" t="s">
        <v>1177</v>
      </c>
      <c r="B185" s="144" t="s">
        <v>1959</v>
      </c>
      <c r="C185" s="139" t="s">
        <v>377</v>
      </c>
      <c r="D185" s="185">
        <f>VLOOKUP('501.1'!A88,'501.1'!A88:N304,14,FALSE)</f>
        <v>588.9</v>
      </c>
    </row>
    <row r="186" spans="1:4" ht="55.2" thickTop="1" thickBot="1">
      <c r="A186" s="143" t="s">
        <v>1710</v>
      </c>
      <c r="B186" s="144" t="s">
        <v>1960</v>
      </c>
      <c r="C186" s="139" t="s">
        <v>377</v>
      </c>
      <c r="D186" s="185">
        <f>VLOOKUP('501.10'!A88,'501.10'!A88:N305,14,FALSE)</f>
        <v>678.6</v>
      </c>
    </row>
    <row r="187" spans="1:4" ht="55.2" thickTop="1" thickBot="1">
      <c r="A187" s="143" t="s">
        <v>1711</v>
      </c>
      <c r="B187" s="144" t="s">
        <v>1961</v>
      </c>
      <c r="C187" s="139" t="s">
        <v>377</v>
      </c>
      <c r="D187" s="185">
        <f>VLOOKUP('501.20'!A88,'501.20'!A88:N306,14,FALSE)</f>
        <v>768.3</v>
      </c>
    </row>
    <row r="188" spans="1:4" ht="54" thickTop="1" thickBot="1">
      <c r="A188" s="143" t="s">
        <v>1712</v>
      </c>
      <c r="B188" s="144" t="s">
        <v>1821</v>
      </c>
      <c r="C188" s="139" t="s">
        <v>388</v>
      </c>
      <c r="D188" s="185">
        <f>VLOOKUP('505.1'!A84,'505.1'!A84:N307,14,FALSE)</f>
        <v>530309.36581368139</v>
      </c>
    </row>
    <row r="189" spans="1:4" ht="54" thickTop="1" thickBot="1">
      <c r="A189" s="143" t="s">
        <v>1178</v>
      </c>
      <c r="B189" s="144" t="s">
        <v>1822</v>
      </c>
      <c r="C189" s="139" t="s">
        <v>233</v>
      </c>
      <c r="D189" s="185">
        <f>VLOOKUP('510.1'!A84,'510.1'!A84:N308,14,FALSE)</f>
        <v>26498.605466666668</v>
      </c>
    </row>
    <row r="190" spans="1:4" ht="54" thickTop="1" thickBot="1">
      <c r="A190" s="143" t="s">
        <v>1716</v>
      </c>
      <c r="B190" s="144" t="s">
        <v>1301</v>
      </c>
      <c r="C190" s="139" t="s">
        <v>388</v>
      </c>
      <c r="D190" s="185">
        <f>VLOOKUP('600.1.1'!A85,'600.1.1'!A85:N311,14,FALSE)</f>
        <v>18219.576978571429</v>
      </c>
    </row>
    <row r="191" spans="1:4" ht="54" thickTop="1" thickBot="1">
      <c r="A191" s="143" t="s">
        <v>1717</v>
      </c>
      <c r="B191" s="144" t="s">
        <v>1823</v>
      </c>
      <c r="C191" s="139" t="s">
        <v>388</v>
      </c>
      <c r="D191" s="185">
        <f>VLOOKUP('600.2.1'!A88,'600.2.1'!A88:N310,14,FALSE)</f>
        <v>107767.94998124999</v>
      </c>
    </row>
    <row r="192" spans="1:4" ht="54" thickTop="1" thickBot="1">
      <c r="A192" s="143" t="s">
        <v>1718</v>
      </c>
      <c r="B192" s="144" t="s">
        <v>1824</v>
      </c>
      <c r="C192" s="139" t="s">
        <v>388</v>
      </c>
      <c r="D192" s="185">
        <f>VLOOKUP('600.2.2'!A90,'600.2.2'!A90:N312,14,FALSE)</f>
        <v>149513.59604999999</v>
      </c>
    </row>
    <row r="193" spans="1:4" ht="54" thickTop="1" thickBot="1">
      <c r="A193" s="143" t="s">
        <v>1719</v>
      </c>
      <c r="B193" s="144" t="s">
        <v>1825</v>
      </c>
      <c r="C193" s="139" t="s">
        <v>388</v>
      </c>
      <c r="D193" s="185">
        <f>VLOOKUP('600.2.3'!A89,'600.2.3'!A89:N312,14,FALSE)</f>
        <v>17327.659978571428</v>
      </c>
    </row>
    <row r="194" spans="1:4" ht="54" thickTop="1" thickBot="1">
      <c r="A194" s="143" t="s">
        <v>1720</v>
      </c>
      <c r="B194" s="144" t="s">
        <v>1826</v>
      </c>
      <c r="C194" s="139" t="s">
        <v>388</v>
      </c>
      <c r="D194" s="185">
        <f>VLOOKUP('600.2.4'!A88,'600.2.4'!A88:N312,14,FALSE)</f>
        <v>23681.69034523809</v>
      </c>
    </row>
    <row r="195" spans="1:4" ht="54" thickTop="1" thickBot="1">
      <c r="A195" s="143" t="s">
        <v>1179</v>
      </c>
      <c r="B195" s="144" t="s">
        <v>2200</v>
      </c>
      <c r="C195" s="139" t="s">
        <v>388</v>
      </c>
      <c r="D195" s="185">
        <f>VLOOKUP('610.1'!A89,'610.1'!A89:N314,14,FALSE)</f>
        <v>156771.59875</v>
      </c>
    </row>
    <row r="196" spans="1:4" ht="54" thickTop="1" thickBot="1">
      <c r="A196" s="143" t="s">
        <v>1180</v>
      </c>
      <c r="B196" s="144" t="s">
        <v>1827</v>
      </c>
      <c r="C196" s="139" t="s">
        <v>388</v>
      </c>
      <c r="D196" s="185">
        <f>VLOOKUP('610.2'!A89,'610.2'!A89:N315,14,FALSE)</f>
        <v>122234.75875000001</v>
      </c>
    </row>
    <row r="197" spans="1:4" ht="54" thickTop="1" thickBot="1">
      <c r="A197" s="143" t="s">
        <v>1722</v>
      </c>
      <c r="B197" s="144" t="s">
        <v>1828</v>
      </c>
      <c r="C197" s="139" t="s">
        <v>388</v>
      </c>
      <c r="D197" s="185">
        <f>VLOOKUP('610.3'!A89,'610.3'!A89:N316,14,FALSE)</f>
        <v>141830.30875</v>
      </c>
    </row>
    <row r="198" spans="1:4" ht="54" thickTop="1" thickBot="1">
      <c r="A198" s="143" t="s">
        <v>1724</v>
      </c>
      <c r="B198" s="144" t="s">
        <v>1829</v>
      </c>
      <c r="C198" s="139" t="s">
        <v>388</v>
      </c>
      <c r="D198" s="185">
        <f>VLOOKUP('610.4'!A89,'610.4'!A89:N317,14,FALSE)</f>
        <v>103545.04875000002</v>
      </c>
    </row>
    <row r="199" spans="1:4" ht="54" thickTop="1" thickBot="1">
      <c r="A199" s="143" t="s">
        <v>1726</v>
      </c>
      <c r="B199" s="144" t="s">
        <v>1302</v>
      </c>
      <c r="C199" s="139" t="s">
        <v>388</v>
      </c>
      <c r="D199" s="185">
        <f>VLOOKUP('610.5'!A89,'610.5'!A89:N318,14,FALSE)</f>
        <v>164686.25875000001</v>
      </c>
    </row>
    <row r="200" spans="1:4" ht="54" thickTop="1" thickBot="1">
      <c r="A200" s="143" t="s">
        <v>1728</v>
      </c>
      <c r="B200" s="144" t="s">
        <v>1830</v>
      </c>
      <c r="C200" s="139" t="s">
        <v>388</v>
      </c>
      <c r="D200" s="185">
        <f>VLOOKUP('610.6'!A89,'610.6'!A89:N319,14,FALSE)</f>
        <v>163368.05875</v>
      </c>
    </row>
    <row r="201" spans="1:4" ht="54" thickTop="1" thickBot="1">
      <c r="A201" s="143" t="s">
        <v>1730</v>
      </c>
      <c r="B201" s="144" t="s">
        <v>1831</v>
      </c>
      <c r="C201" s="139" t="s">
        <v>388</v>
      </c>
      <c r="D201" s="185">
        <f>VLOOKUP('610.7'!A89,'610.7'!A89:N320,14,FALSE)</f>
        <v>102013.95424999998</v>
      </c>
    </row>
    <row r="202" spans="1:4" ht="54" thickTop="1" thickBot="1">
      <c r="A202" s="143" t="s">
        <v>1181</v>
      </c>
      <c r="B202" s="144" t="s">
        <v>1832</v>
      </c>
      <c r="C202" s="139" t="s">
        <v>144</v>
      </c>
      <c r="D202" s="185">
        <f>VLOOKUP('620.1'!A88,'620.1'!A88:N321,14,FALSE)</f>
        <v>270140.6317272915</v>
      </c>
    </row>
    <row r="203" spans="1:4" ht="54" thickTop="1" thickBot="1">
      <c r="A203" s="143" t="s">
        <v>1182</v>
      </c>
      <c r="B203" s="144" t="s">
        <v>1962</v>
      </c>
      <c r="C203" s="139" t="s">
        <v>144</v>
      </c>
      <c r="D203" s="185">
        <f>VLOOKUP('620.2'!A88,'620.2'!A88:N322,14,FALSE)</f>
        <v>270140.6317272915</v>
      </c>
    </row>
    <row r="204" spans="1:4" ht="54" thickTop="1" thickBot="1">
      <c r="A204" s="143" t="s">
        <v>1183</v>
      </c>
      <c r="B204" s="144" t="s">
        <v>1833</v>
      </c>
      <c r="C204" s="139" t="s">
        <v>1929</v>
      </c>
      <c r="D204" s="185">
        <f>VLOOKUP('620.3'!A93,'620.3'!A93:N323,14,FALSE)</f>
        <v>63041875.923869811</v>
      </c>
    </row>
    <row r="205" spans="1:4" ht="54" thickTop="1" thickBot="1">
      <c r="A205" s="143" t="s">
        <v>1734</v>
      </c>
      <c r="B205" s="144" t="s">
        <v>1834</v>
      </c>
      <c r="C205" s="139" t="s">
        <v>144</v>
      </c>
      <c r="D205" s="185">
        <f>VLOOKUP('621.1.1'!A95,'621.1.1'!A95:N325,14,FALSE)</f>
        <v>1821290.5216629957</v>
      </c>
    </row>
    <row r="206" spans="1:4" ht="54" thickTop="1" thickBot="1">
      <c r="A206" s="143" t="s">
        <v>1736</v>
      </c>
      <c r="B206" s="144" t="s">
        <v>1835</v>
      </c>
      <c r="C206" s="139" t="s">
        <v>144</v>
      </c>
      <c r="D206" s="185">
        <f>VLOOKUP('621.1.2'!A99,'621.1.2'!A99:N326,14,FALSE)</f>
        <v>3235307.8004421582</v>
      </c>
    </row>
    <row r="207" spans="1:4" ht="54" thickTop="1" thickBot="1">
      <c r="A207" s="143" t="s">
        <v>1184</v>
      </c>
      <c r="B207" s="144" t="s">
        <v>1836</v>
      </c>
      <c r="C207" s="139" t="s">
        <v>388</v>
      </c>
      <c r="D207" s="185">
        <f>VLOOKUP('621.2'!A89,'621.2'!A89:N326,14,FALSE)</f>
        <v>2168030.1906249998</v>
      </c>
    </row>
    <row r="208" spans="1:4" ht="54" thickTop="1" thickBot="1">
      <c r="A208" s="143" t="s">
        <v>1185</v>
      </c>
      <c r="B208" s="144" t="s">
        <v>1837</v>
      </c>
      <c r="C208" s="139" t="s">
        <v>144</v>
      </c>
      <c r="D208" s="185">
        <f>VLOOKUP('621.3'!A93,'621.3'!A93:N327,14,FALSE)</f>
        <v>54507260.691</v>
      </c>
    </row>
    <row r="209" spans="1:4" ht="54" thickTop="1" thickBot="1">
      <c r="A209" s="143" t="s">
        <v>1186</v>
      </c>
      <c r="B209" s="144" t="s">
        <v>1838</v>
      </c>
      <c r="C209" s="139" t="s">
        <v>388</v>
      </c>
      <c r="D209" s="185">
        <f>VLOOKUP('621.4'!A93,'621.4'!A93:N328,14,FALSE)</f>
        <v>48687823.691</v>
      </c>
    </row>
    <row r="210" spans="1:4" ht="54" thickTop="1" thickBot="1">
      <c r="A210" s="143" t="s">
        <v>1187</v>
      </c>
      <c r="B210" s="144" t="s">
        <v>1839</v>
      </c>
      <c r="C210" s="139" t="s">
        <v>144</v>
      </c>
      <c r="D210" s="185">
        <f>VLOOKUP('621.5'!A89,'621.5'!A89:N329,14,FALSE)</f>
        <v>3986697.8024847833</v>
      </c>
    </row>
    <row r="211" spans="1:4" ht="54" thickTop="1" thickBot="1">
      <c r="A211" s="143" t="s">
        <v>1740</v>
      </c>
      <c r="B211" s="144" t="s">
        <v>1840</v>
      </c>
      <c r="C211" s="139" t="s">
        <v>144</v>
      </c>
      <c r="D211" s="185">
        <f>VLOOKUP('621.5.1'!A89,'621.5.1'!A89:N330,14,FALSE)</f>
        <v>536019.73200323689</v>
      </c>
    </row>
    <row r="212" spans="1:4" ht="54" thickTop="1" thickBot="1">
      <c r="A212" s="143" t="s">
        <v>1188</v>
      </c>
      <c r="B212" s="144" t="s">
        <v>1841</v>
      </c>
      <c r="C212" s="139" t="s">
        <v>1929</v>
      </c>
      <c r="D212" s="185">
        <f>VLOOKUP('621.6'!A98,'621.6'!A98:N331,14,FALSE)</f>
        <v>56321488.210000008</v>
      </c>
    </row>
    <row r="213" spans="1:4" ht="54" thickTop="1" thickBot="1">
      <c r="A213" s="143" t="s">
        <v>1815</v>
      </c>
      <c r="B213" s="144" t="s">
        <v>1842</v>
      </c>
      <c r="C213" s="139" t="s">
        <v>1929</v>
      </c>
      <c r="D213" s="185">
        <f>VLOOKUP('621.7'!A89,'621.7'!A89:N332,14,FALSE)</f>
        <v>2079753.0198372724</v>
      </c>
    </row>
    <row r="214" spans="1:4" ht="54" thickTop="1" thickBot="1">
      <c r="A214" s="143" t="s">
        <v>1189</v>
      </c>
      <c r="B214" s="144" t="s">
        <v>2100</v>
      </c>
      <c r="C214" s="139" t="s">
        <v>233</v>
      </c>
      <c r="D214" s="185">
        <f>VLOOKUP('622.1'!A89,'622.1'!A89:N333,14,FALSE)</f>
        <v>85928.179277777788</v>
      </c>
    </row>
    <row r="215" spans="1:4" ht="54" thickTop="1" thickBot="1">
      <c r="A215" s="143" t="s">
        <v>1190</v>
      </c>
      <c r="B215" s="144" t="s">
        <v>1843</v>
      </c>
      <c r="C215" s="139" t="s">
        <v>233</v>
      </c>
      <c r="D215" s="185">
        <f>VLOOKUP('622.2'!A89,'622.2'!A89:N335,14,FALSE)</f>
        <v>223861.91912499996</v>
      </c>
    </row>
    <row r="216" spans="1:4" ht="54" thickTop="1" thickBot="1">
      <c r="A216" s="143" t="s">
        <v>1191</v>
      </c>
      <c r="B216" s="144" t="s">
        <v>1844</v>
      </c>
      <c r="C216" s="139" t="s">
        <v>233</v>
      </c>
      <c r="D216" s="185">
        <f>VLOOKUP('622.3'!A89,'622.3'!A89:N336,14,FALSE)</f>
        <v>677855.60375000001</v>
      </c>
    </row>
    <row r="217" spans="1:4" ht="54" thickTop="1" thickBot="1">
      <c r="A217" s="143" t="s">
        <v>1192</v>
      </c>
      <c r="B217" s="144" t="s">
        <v>1845</v>
      </c>
      <c r="C217" s="139" t="s">
        <v>233</v>
      </c>
      <c r="D217" s="185">
        <f>VLOOKUP('622.4'!A89,'622.4'!A89:N337,14,FALSE)</f>
        <v>664586.50374999992</v>
      </c>
    </row>
    <row r="218" spans="1:4" ht="54" thickTop="1" thickBot="1">
      <c r="A218" s="143" t="s">
        <v>1193</v>
      </c>
      <c r="B218" s="144" t="s">
        <v>1846</v>
      </c>
      <c r="C218" s="139" t="s">
        <v>144</v>
      </c>
      <c r="D218" s="185">
        <f>VLOOKUP('622.5'!A89,'622.5'!A89:N338,14,FALSE)</f>
        <v>70140.957569989419</v>
      </c>
    </row>
    <row r="219" spans="1:4" ht="54" thickTop="1" thickBot="1">
      <c r="A219" s="143" t="s">
        <v>1194</v>
      </c>
      <c r="B219" s="144" t="s">
        <v>1847</v>
      </c>
      <c r="C219" s="139" t="s">
        <v>144</v>
      </c>
      <c r="D219" s="185">
        <f>VLOOKUP('623.1'!A103,'623.1'!A103:N339,14,FALSE)</f>
        <v>384626.58066666662</v>
      </c>
    </row>
    <row r="220" spans="1:4" ht="54" thickTop="1" thickBot="1">
      <c r="A220" s="143" t="s">
        <v>1195</v>
      </c>
      <c r="B220" s="144" t="s">
        <v>1303</v>
      </c>
      <c r="C220" s="139" t="s">
        <v>2101</v>
      </c>
      <c r="D220" s="185">
        <f>VLOOKUP('623.2'!A89,'623.2'!A89:N340,14,FALSE)</f>
        <v>2773998.3050055262</v>
      </c>
    </row>
    <row r="221" spans="1:4" ht="54" thickTop="1" thickBot="1">
      <c r="A221" s="143" t="s">
        <v>1196</v>
      </c>
      <c r="B221" s="144" t="s">
        <v>2220</v>
      </c>
      <c r="C221" s="139" t="s">
        <v>388</v>
      </c>
      <c r="D221" s="185">
        <f>VLOOKUP('630.1'!A89,'630.1'!A89:N341,14,FALSE)</f>
        <v>1090298.4178124999</v>
      </c>
    </row>
    <row r="222" spans="1:4" ht="54" thickTop="1" thickBot="1">
      <c r="A222" s="143" t="s">
        <v>1197</v>
      </c>
      <c r="B222" s="144" t="s">
        <v>2221</v>
      </c>
      <c r="C222" s="139" t="s">
        <v>388</v>
      </c>
      <c r="D222" s="185">
        <f>VLOOKUP('630.2'!A89,'630.2'!A89:N342,14,FALSE)</f>
        <v>1062119.5771875</v>
      </c>
    </row>
    <row r="223" spans="1:4" ht="54" thickTop="1" thickBot="1">
      <c r="A223" s="143" t="s">
        <v>1198</v>
      </c>
      <c r="B223" s="144" t="s">
        <v>2222</v>
      </c>
      <c r="C223" s="139" t="s">
        <v>388</v>
      </c>
      <c r="D223" s="185">
        <f>VLOOKUP('630.3'!A89,'630.3'!A89:N343,14,FALSE)</f>
        <v>735743.91718750005</v>
      </c>
    </row>
    <row r="224" spans="1:4" ht="54" thickTop="1" thickBot="1">
      <c r="A224" s="143" t="s">
        <v>1199</v>
      </c>
      <c r="B224" s="144" t="s">
        <v>2223</v>
      </c>
      <c r="C224" s="139" t="s">
        <v>388</v>
      </c>
      <c r="D224" s="185">
        <f>VLOOKUP('630.4'!A89,'630.4'!A89:N344,14,FALSE)</f>
        <v>716531.7371875</v>
      </c>
    </row>
    <row r="225" spans="1:4" ht="54" thickTop="1" thickBot="1">
      <c r="A225" s="143" t="s">
        <v>1200</v>
      </c>
      <c r="B225" s="144" t="s">
        <v>2224</v>
      </c>
      <c r="C225" s="139" t="s">
        <v>388</v>
      </c>
      <c r="D225" s="185">
        <f>VLOOKUP('630.5'!A93,'630.5'!A93:N345,14,FALSE)</f>
        <v>560893.125</v>
      </c>
    </row>
    <row r="226" spans="1:4" ht="54" thickTop="1" thickBot="1">
      <c r="A226" s="143" t="s">
        <v>1201</v>
      </c>
      <c r="B226" s="144" t="s">
        <v>2225</v>
      </c>
      <c r="C226" s="139" t="s">
        <v>388</v>
      </c>
      <c r="D226" s="185">
        <f>VLOOKUP('630.6'!A93,'630.6'!A89:N346,14,FALSE)</f>
        <v>459367.86999999994</v>
      </c>
    </row>
    <row r="227" spans="1:4" ht="54" thickTop="1" thickBot="1">
      <c r="A227" s="143" t="s">
        <v>1202</v>
      </c>
      <c r="B227" s="144" t="s">
        <v>2226</v>
      </c>
      <c r="C227" s="139" t="s">
        <v>388</v>
      </c>
      <c r="D227" s="185">
        <f>VLOOKUP('630.7'!A93,'630.7'!A90:N347,14,FALSE)</f>
        <v>328109.53500000003</v>
      </c>
    </row>
    <row r="228" spans="1:4" ht="54" thickTop="1" thickBot="1">
      <c r="A228" s="143" t="s">
        <v>1203</v>
      </c>
      <c r="B228" s="144" t="s">
        <v>1848</v>
      </c>
      <c r="C228" s="139" t="s">
        <v>144</v>
      </c>
      <c r="D228" s="185">
        <f>VLOOKUP('632.1'!A90,'632.1'!A90:N349,14,FALSE)</f>
        <v>343003.68960000004</v>
      </c>
    </row>
    <row r="229" spans="1:4" ht="54" thickTop="1" thickBot="1">
      <c r="A229" s="143" t="s">
        <v>1743</v>
      </c>
      <c r="B229" s="144" t="s">
        <v>1849</v>
      </c>
      <c r="C229" s="139" t="s">
        <v>144</v>
      </c>
      <c r="D229" s="185">
        <f>VLOOKUP('632.2'!A90,'632.2'!A90:N350,14,FALSE)</f>
        <v>347917.68960000004</v>
      </c>
    </row>
    <row r="230" spans="1:4" ht="54" thickTop="1" thickBot="1">
      <c r="A230" s="143" t="s">
        <v>1746</v>
      </c>
      <c r="B230" s="144" t="s">
        <v>1850</v>
      </c>
      <c r="C230" s="139" t="s">
        <v>377</v>
      </c>
      <c r="D230" s="185">
        <f>VLOOKUP('640.1'!A90,'640.1'!A90:N351,14,FALSE)</f>
        <v>5770.5381035470873</v>
      </c>
    </row>
    <row r="231" spans="1:4" ht="54" thickTop="1" thickBot="1">
      <c r="A231" s="143" t="s">
        <v>1747</v>
      </c>
      <c r="B231" s="144" t="s">
        <v>1851</v>
      </c>
      <c r="C231" s="139" t="s">
        <v>377</v>
      </c>
      <c r="D231" s="185">
        <f>VLOOKUP('640.2'!A90,'640.2'!A90:N352,14,FALSE)</f>
        <v>5670.8931035470878</v>
      </c>
    </row>
    <row r="232" spans="1:4" ht="54" thickTop="1" thickBot="1">
      <c r="A232" s="143" t="s">
        <v>1204</v>
      </c>
      <c r="B232" s="144" t="s">
        <v>1852</v>
      </c>
      <c r="C232" s="139" t="s">
        <v>1748</v>
      </c>
      <c r="D232" s="185">
        <f>VLOOKUP('641.1'!A90,'641.1'!A90:N353,14,FALSE)</f>
        <v>1737.8606059701492</v>
      </c>
    </row>
    <row r="233" spans="1:4" ht="54" thickTop="1" thickBot="1">
      <c r="A233" s="143" t="s">
        <v>1205</v>
      </c>
      <c r="B233" s="144" t="s">
        <v>1852</v>
      </c>
      <c r="C233" s="139" t="s">
        <v>377</v>
      </c>
      <c r="D233" s="185">
        <f>VLOOKUP('641.2'!A90,'641.2'!A90:N354,14,FALSE)</f>
        <v>38149.664605970145</v>
      </c>
    </row>
    <row r="234" spans="1:4" ht="54" thickTop="1" thickBot="1">
      <c r="A234" s="143" t="s">
        <v>1206</v>
      </c>
      <c r="B234" s="144" t="s">
        <v>1853</v>
      </c>
      <c r="C234" s="139" t="s">
        <v>1929</v>
      </c>
      <c r="D234" s="185">
        <f>VLOOKUP('642.1'!A90,'642.1'!A90:N355,14,FALSE)</f>
        <v>445496.25453124999</v>
      </c>
    </row>
    <row r="235" spans="1:4" ht="54" thickTop="1" thickBot="1">
      <c r="A235" s="143" t="s">
        <v>1207</v>
      </c>
      <c r="B235" s="144" t="s">
        <v>1854</v>
      </c>
      <c r="C235" s="139" t="s">
        <v>144</v>
      </c>
      <c r="D235" s="185">
        <f>VLOOKUP('642.2'!A90,'642.2'!A90:N356,14,FALSE)</f>
        <v>47715.335850000018</v>
      </c>
    </row>
    <row r="236" spans="1:4" ht="54" thickTop="1" thickBot="1">
      <c r="A236" s="143" t="s">
        <v>1208</v>
      </c>
      <c r="B236" s="144" t="s">
        <v>1855</v>
      </c>
      <c r="C236" s="139" t="s">
        <v>377</v>
      </c>
      <c r="D236" s="185">
        <f>VLOOKUP('650.1'!A95,'650.1'!A95:N358,14,FALSE)</f>
        <v>12393.477914999999</v>
      </c>
    </row>
    <row r="237" spans="1:4" ht="54" thickTop="1" thickBot="1">
      <c r="A237" s="143" t="s">
        <v>1209</v>
      </c>
      <c r="B237" s="144" t="s">
        <v>2233</v>
      </c>
      <c r="C237" s="139" t="s">
        <v>377</v>
      </c>
      <c r="D237" s="185">
        <f>VLOOKUP('650.2'!A93,'650.2'!A93:N359,14,FALSE)</f>
        <v>10464.439171875001</v>
      </c>
    </row>
    <row r="238" spans="1:4" ht="54" thickTop="1" thickBot="1">
      <c r="A238" s="143" t="s">
        <v>1210</v>
      </c>
      <c r="B238" s="144" t="s">
        <v>1856</v>
      </c>
      <c r="C238" s="139" t="s">
        <v>377</v>
      </c>
      <c r="D238" s="210">
        <f>VLOOKUP('650.3'!A90,'650.3'!A90:N360,14,FALSE)</f>
        <v>0.39131766389253508</v>
      </c>
    </row>
    <row r="239" spans="1:4" ht="54" thickTop="1" thickBot="1">
      <c r="A239" s="143" t="s">
        <v>1211</v>
      </c>
      <c r="B239" s="144" t="s">
        <v>2237</v>
      </c>
      <c r="C239" s="139" t="s">
        <v>377</v>
      </c>
      <c r="D239" s="185">
        <f>VLOOKUP('650.4'!A93,'650.4'!A93:N361,14,FALSE)</f>
        <v>4524.9666718750004</v>
      </c>
    </row>
    <row r="240" spans="1:4" ht="55.2" thickTop="1" thickBot="1">
      <c r="A240" s="143" t="s">
        <v>1212</v>
      </c>
      <c r="B240" s="144" t="s">
        <v>1857</v>
      </c>
      <c r="C240" s="139" t="s">
        <v>233</v>
      </c>
      <c r="D240" s="185">
        <f>VLOOKUP('660.1'!A87,'660.1'!A87:N362,14,FALSE)</f>
        <v>333882.76675000001</v>
      </c>
    </row>
    <row r="241" spans="1:4" ht="73.2" thickTop="1" thickBot="1">
      <c r="A241" s="143" t="s">
        <v>1213</v>
      </c>
      <c r="B241" s="144" t="s">
        <v>1964</v>
      </c>
      <c r="C241" s="139" t="s">
        <v>144</v>
      </c>
      <c r="D241" s="185">
        <f>VLOOKUP('660.2'!A87,'660.2'!A87:N363,14,FALSE)</f>
        <v>377693.41675000003</v>
      </c>
    </row>
    <row r="242" spans="1:4" ht="54" thickTop="1" thickBot="1">
      <c r="A242" s="143" t="s">
        <v>1761</v>
      </c>
      <c r="B242" s="144" t="s">
        <v>1858</v>
      </c>
      <c r="C242" s="139" t="s">
        <v>144</v>
      </c>
      <c r="D242" s="185">
        <f>VLOOKUP('661.1'!A87,'661.1'!A87:N364,14,FALSE)</f>
        <v>533496.56966666668</v>
      </c>
    </row>
    <row r="243" spans="1:4" ht="54" thickTop="1" thickBot="1">
      <c r="A243" s="143" t="s">
        <v>1214</v>
      </c>
      <c r="B243" s="144" t="s">
        <v>1859</v>
      </c>
      <c r="C243" s="139" t="s">
        <v>144</v>
      </c>
      <c r="D243" s="185">
        <f>VLOOKUP('662.1'!A87,'662.1'!A87:N365,14,FALSE)</f>
        <v>377552.24</v>
      </c>
    </row>
    <row r="244" spans="1:4" ht="54" thickTop="1" thickBot="1">
      <c r="A244" s="143" t="s">
        <v>1215</v>
      </c>
      <c r="B244" s="144" t="s">
        <v>1860</v>
      </c>
      <c r="C244" s="139" t="s">
        <v>144</v>
      </c>
      <c r="D244" s="185">
        <f>VLOOKUP('662.2'!A87,'662.2'!A87:N366,14,FALSE)</f>
        <v>358144.10666666669</v>
      </c>
    </row>
    <row r="245" spans="1:4" ht="54" thickTop="1" thickBot="1">
      <c r="A245" s="143" t="s">
        <v>1762</v>
      </c>
      <c r="B245" s="144" t="s">
        <v>1861</v>
      </c>
      <c r="C245" s="139" t="s">
        <v>144</v>
      </c>
      <c r="D245" s="185">
        <f>VLOOKUP('663.1'!A87,'663.1'!A87:N367,14,FALSE)</f>
        <v>17355.5226</v>
      </c>
    </row>
    <row r="246" spans="1:4" ht="54" thickTop="1" thickBot="1">
      <c r="A246" s="143" t="s">
        <v>1216</v>
      </c>
      <c r="B246" s="144" t="s">
        <v>1862</v>
      </c>
      <c r="C246" s="139" t="s">
        <v>388</v>
      </c>
      <c r="D246" s="185">
        <f>VLOOKUP('670.1'!A87,'670.1'!A87:N368,14,FALSE)</f>
        <v>376204.82249999995</v>
      </c>
    </row>
    <row r="247" spans="1:4" ht="54" thickTop="1" thickBot="1">
      <c r="A247" s="143" t="s">
        <v>1217</v>
      </c>
      <c r="B247" s="144" t="s">
        <v>1863</v>
      </c>
      <c r="C247" s="139" t="s">
        <v>388</v>
      </c>
      <c r="D247" s="185">
        <f>VLOOKUP('670.2'!A87,'670.2'!A87:N369,14,FALSE)</f>
        <v>294183.92249999999</v>
      </c>
    </row>
    <row r="248" spans="1:4" ht="54" thickTop="1" thickBot="1">
      <c r="A248" s="143" t="s">
        <v>1764</v>
      </c>
      <c r="B248" s="144" t="s">
        <v>1864</v>
      </c>
      <c r="C248" s="139" t="s">
        <v>388</v>
      </c>
      <c r="D248" s="185">
        <f>VLOOKUP('670.3'!A87,'670.3'!A87:N370,14,FALSE)</f>
        <v>326624.77249999996</v>
      </c>
    </row>
    <row r="249" spans="1:4" ht="54" thickTop="1" thickBot="1">
      <c r="A249" s="143" t="s">
        <v>1765</v>
      </c>
      <c r="B249" s="144" t="s">
        <v>1865</v>
      </c>
      <c r="C249" s="139" t="s">
        <v>388</v>
      </c>
      <c r="D249" s="185">
        <f>VLOOKUP('670.4'!A87,'670.4'!A87:N371,14,FALSE)</f>
        <v>328752.8725</v>
      </c>
    </row>
    <row r="250" spans="1:4" ht="54" thickTop="1" thickBot="1">
      <c r="A250" s="143" t="s">
        <v>1766</v>
      </c>
      <c r="B250" s="144" t="s">
        <v>1866</v>
      </c>
      <c r="C250" s="139" t="s">
        <v>388</v>
      </c>
      <c r="D250" s="185">
        <f>VLOOKUP('670.5'!A89,'670.5'!A89:N372,14,FALSE)</f>
        <v>383380.34799999994</v>
      </c>
    </row>
    <row r="251" spans="1:4" ht="54" thickTop="1" thickBot="1">
      <c r="A251" s="143" t="s">
        <v>1218</v>
      </c>
      <c r="B251" s="144" t="s">
        <v>1867</v>
      </c>
      <c r="C251" s="139" t="s">
        <v>388</v>
      </c>
      <c r="D251" s="185">
        <f>VLOOKUP('671.1'!A89,'671.1'!A89:N373,14,FALSE)</f>
        <v>455868.50400000007</v>
      </c>
    </row>
    <row r="252" spans="1:4" ht="54" thickTop="1" thickBot="1">
      <c r="A252" s="143" t="s">
        <v>1219</v>
      </c>
      <c r="B252" s="144" t="s">
        <v>1868</v>
      </c>
      <c r="C252" s="139" t="s">
        <v>144</v>
      </c>
      <c r="D252" s="185">
        <f>VLOOKUP('671.2'!A89,'671.2'!A89:N374,14,FALSE)</f>
        <v>43935.652800000003</v>
      </c>
    </row>
    <row r="253" spans="1:4" ht="54" thickTop="1" thickBot="1">
      <c r="A253" s="143" t="s">
        <v>1767</v>
      </c>
      <c r="B253" s="144" t="s">
        <v>1869</v>
      </c>
      <c r="C253" s="139" t="s">
        <v>388</v>
      </c>
      <c r="D253" s="185">
        <f>VLOOKUP('671.3'!A87,'671.3'!A87:N375,14,FALSE)</f>
        <v>527444.22250000003</v>
      </c>
    </row>
    <row r="254" spans="1:4" ht="54" thickTop="1" thickBot="1">
      <c r="A254" s="143" t="s">
        <v>1768</v>
      </c>
      <c r="B254" s="144" t="s">
        <v>1870</v>
      </c>
      <c r="C254" s="139" t="s">
        <v>144</v>
      </c>
      <c r="D254" s="185">
        <f>VLOOKUP('671.4'!A87,'671.4'!A87:N376,14,FALSE)</f>
        <v>50477.348133333333</v>
      </c>
    </row>
    <row r="255" spans="1:4" ht="54" thickTop="1" thickBot="1">
      <c r="A255" s="143" t="s">
        <v>1220</v>
      </c>
      <c r="B255" s="144" t="s">
        <v>1871</v>
      </c>
      <c r="C255" s="139" t="s">
        <v>144</v>
      </c>
      <c r="D255" s="185">
        <f>VLOOKUP('672.1'!A87,'672.1'!A87:N377,14,FALSE)</f>
        <v>37905.0386</v>
      </c>
    </row>
    <row r="256" spans="1:4" ht="54" thickTop="1" thickBot="1">
      <c r="A256" s="143" t="s">
        <v>1769</v>
      </c>
      <c r="B256" s="144" t="s">
        <v>1872</v>
      </c>
      <c r="C256" s="139" t="s">
        <v>144</v>
      </c>
      <c r="D256" s="185">
        <f>VLOOKUP('672.2'!A87,'672.2'!A87:N378,14,FALSE)</f>
        <v>41327.592799999999</v>
      </c>
    </row>
    <row r="257" spans="1:4" ht="54" thickTop="1" thickBot="1">
      <c r="A257" s="143" t="s">
        <v>1770</v>
      </c>
      <c r="B257" s="144" t="s">
        <v>1873</v>
      </c>
      <c r="C257" s="139" t="s">
        <v>144</v>
      </c>
      <c r="D257" s="185">
        <f>VLOOKUP('672.3'!A87,'672.3'!A87:N379,14,FALSE)</f>
        <v>39583.291800000006</v>
      </c>
    </row>
    <row r="258" spans="1:4" ht="54" thickTop="1" thickBot="1">
      <c r="A258" s="143" t="s">
        <v>1771</v>
      </c>
      <c r="B258" s="144" t="s">
        <v>1874</v>
      </c>
      <c r="C258" s="139" t="s">
        <v>144</v>
      </c>
      <c r="D258" s="185">
        <f>VLOOKUP('672.4'!A87,'672.3'!A87:N380,14,FALSE)</f>
        <v>39583.291800000006</v>
      </c>
    </row>
    <row r="259" spans="1:4" ht="54" thickTop="1" thickBot="1">
      <c r="A259" s="143" t="s">
        <v>1816</v>
      </c>
      <c r="B259" s="144" t="s">
        <v>1875</v>
      </c>
      <c r="C259" s="139" t="s">
        <v>233</v>
      </c>
      <c r="D259" s="185">
        <f>VLOOKUP('673.1.1'!A87,'673.1.1'!A87:N381,14,FALSE)</f>
        <v>8246.2436875000003</v>
      </c>
    </row>
    <row r="260" spans="1:4" ht="54" thickTop="1" thickBot="1">
      <c r="A260" s="143" t="s">
        <v>1817</v>
      </c>
      <c r="B260" s="144" t="s">
        <v>2152</v>
      </c>
      <c r="C260" s="139" t="s">
        <v>233</v>
      </c>
      <c r="D260" s="185">
        <f>VLOOKUP('673.1.2'!A87,'673.1.2'!A87:N382,14,FALSE)</f>
        <v>9125.693687500001</v>
      </c>
    </row>
    <row r="261" spans="1:4" ht="54" thickTop="1" thickBot="1">
      <c r="A261" s="143" t="s">
        <v>1221</v>
      </c>
      <c r="B261" s="144" t="s">
        <v>1876</v>
      </c>
      <c r="C261" s="139" t="s">
        <v>388</v>
      </c>
      <c r="D261" s="185">
        <f>VLOOKUP('673.2'!A87,'673.2'!A87:N383,14,FALSE)</f>
        <v>78734.877000000008</v>
      </c>
    </row>
    <row r="262" spans="1:4" ht="54" thickTop="1" thickBot="1">
      <c r="A262" s="143" t="s">
        <v>1222</v>
      </c>
      <c r="B262" s="144" t="s">
        <v>1877</v>
      </c>
      <c r="C262" s="139" t="s">
        <v>388</v>
      </c>
      <c r="D262" s="185">
        <f>VLOOKUP('673.3'!A89,'673.3'!A89:N384,14,FALSE)</f>
        <v>92865.711249999993</v>
      </c>
    </row>
    <row r="263" spans="1:4" ht="54" thickTop="1" thickBot="1">
      <c r="A263" s="143" t="s">
        <v>1223</v>
      </c>
      <c r="B263" s="144" t="s">
        <v>2102</v>
      </c>
      <c r="C263" s="139" t="s">
        <v>144</v>
      </c>
      <c r="D263" s="185">
        <f>VLOOKUP('674.1'!A89,'674.1'!A89:N385,14,FALSE)</f>
        <v>110479.76549999999</v>
      </c>
    </row>
    <row r="264" spans="1:4" ht="54" thickTop="1" thickBot="1">
      <c r="A264" s="143" t="s">
        <v>1224</v>
      </c>
      <c r="B264" s="144" t="s">
        <v>1878</v>
      </c>
      <c r="C264" s="139" t="s">
        <v>144</v>
      </c>
      <c r="D264" s="185">
        <f>VLOOKUP('674.2'!A89,'674.2'!A89:N386,14,FALSE)</f>
        <v>192681.242</v>
      </c>
    </row>
    <row r="265" spans="1:4" ht="54" thickTop="1" thickBot="1">
      <c r="A265" s="143" t="s">
        <v>1225</v>
      </c>
      <c r="B265" s="144" t="s">
        <v>1879</v>
      </c>
      <c r="C265" s="139" t="s">
        <v>233</v>
      </c>
      <c r="D265" s="185">
        <f>VLOOKUP('680.1'!A87,'680.1'!A87:N387,14,FALSE)</f>
        <v>146205.2296956522</v>
      </c>
    </row>
    <row r="266" spans="1:4" ht="54" thickTop="1" thickBot="1">
      <c r="A266" s="143" t="s">
        <v>1226</v>
      </c>
      <c r="B266" s="144" t="s">
        <v>1880</v>
      </c>
      <c r="C266" s="139" t="s">
        <v>144</v>
      </c>
      <c r="D266" s="185">
        <f>VLOOKUP('680.2'!A87,'680.2'!A87:N388,14,FALSE)</f>
        <v>7933.26235</v>
      </c>
    </row>
    <row r="267" spans="1:4" ht="54" thickTop="1" thickBot="1">
      <c r="A267" s="143" t="s">
        <v>1227</v>
      </c>
      <c r="B267" s="144" t="s">
        <v>1881</v>
      </c>
      <c r="C267" s="139" t="s">
        <v>388</v>
      </c>
      <c r="D267" s="185">
        <f>VLOOKUP('680.3'!A89,'680.3'!A89:N389,14,FALSE)</f>
        <v>141941.30383333334</v>
      </c>
    </row>
    <row r="268" spans="1:4" ht="54" thickTop="1" thickBot="1">
      <c r="A268" s="143" t="s">
        <v>1228</v>
      </c>
      <c r="B268" s="144" t="s">
        <v>1882</v>
      </c>
      <c r="C268" s="139" t="s">
        <v>388</v>
      </c>
      <c r="D268" s="185">
        <f>VLOOKUP('681.1'!A89,'681.1'!A89:N390,14,FALSE)</f>
        <v>271416.56099999999</v>
      </c>
    </row>
    <row r="269" spans="1:4" ht="54" thickTop="1" thickBot="1">
      <c r="A269" s="143" t="s">
        <v>1776</v>
      </c>
      <c r="B269" s="144" t="s">
        <v>1883</v>
      </c>
      <c r="C269" s="139" t="s">
        <v>388</v>
      </c>
      <c r="D269" s="185">
        <f>VLOOKUP('681.2'!A89,'681.2'!A89:N391,14,FALSE)</f>
        <v>189395.66099999999</v>
      </c>
    </row>
    <row r="270" spans="1:4" ht="54" thickTop="1" thickBot="1">
      <c r="A270" s="143" t="s">
        <v>1777</v>
      </c>
      <c r="B270" s="144" t="s">
        <v>1884</v>
      </c>
      <c r="C270" s="139" t="s">
        <v>388</v>
      </c>
      <c r="D270" s="185">
        <f>VLOOKUP('681.3'!A89,'681.3'!A89:N392,14,FALSE)</f>
        <v>221836.511</v>
      </c>
    </row>
    <row r="271" spans="1:4" ht="54" thickTop="1" thickBot="1">
      <c r="A271" s="143" t="s">
        <v>1778</v>
      </c>
      <c r="B271" s="144" t="s">
        <v>1885</v>
      </c>
      <c r="C271" s="139" t="s">
        <v>388</v>
      </c>
      <c r="D271" s="185">
        <f>VLOOKUP('681.4'!A89,'681.4'!A89:N393,14,FALSE)</f>
        <v>223964.611</v>
      </c>
    </row>
    <row r="272" spans="1:4" ht="54" thickTop="1" thickBot="1">
      <c r="A272" s="143" t="s">
        <v>1229</v>
      </c>
      <c r="B272" s="144" t="s">
        <v>1886</v>
      </c>
      <c r="C272" s="139" t="s">
        <v>388</v>
      </c>
      <c r="D272" s="185">
        <f>VLOOKUP('682.1'!A89,'682.1'!A89:N394,14,FALSE)</f>
        <v>457875.43099999998</v>
      </c>
    </row>
    <row r="273" spans="1:4" ht="54" thickTop="1" thickBot="1">
      <c r="A273" s="143" t="s">
        <v>1779</v>
      </c>
      <c r="B273" s="144" t="s">
        <v>1887</v>
      </c>
      <c r="C273" s="139" t="s">
        <v>388</v>
      </c>
      <c r="D273" s="185">
        <f>VLOOKUP('682.2'!A89,'682.2'!A89:N395,14,FALSE)</f>
        <v>457875.43099999998</v>
      </c>
    </row>
    <row r="274" spans="1:4" ht="54" thickTop="1" thickBot="1">
      <c r="A274" s="143" t="s">
        <v>1781</v>
      </c>
      <c r="B274" s="144" t="s">
        <v>1888</v>
      </c>
      <c r="C274" s="139" t="s">
        <v>388</v>
      </c>
      <c r="D274" s="185">
        <f>VLOOKUP('682.3'!A89,'682.3'!A89:N396,14,FALSE)</f>
        <v>457875.43099999998</v>
      </c>
    </row>
    <row r="275" spans="1:4" ht="54" thickTop="1" thickBot="1">
      <c r="A275" s="143" t="s">
        <v>1783</v>
      </c>
      <c r="B275" s="144" t="s">
        <v>2103</v>
      </c>
      <c r="C275" s="139" t="s">
        <v>388</v>
      </c>
      <c r="D275" s="185">
        <f>VLOOKUP('682.4'!A89,'682.4'!A89:N397,14,FALSE)</f>
        <v>457875.43099999998</v>
      </c>
    </row>
    <row r="276" spans="1:4" ht="54" thickTop="1" thickBot="1">
      <c r="A276" s="143" t="s">
        <v>1785</v>
      </c>
      <c r="B276" s="144" t="s">
        <v>1889</v>
      </c>
      <c r="C276" s="139" t="s">
        <v>233</v>
      </c>
      <c r="D276" s="185">
        <f>VLOOKUP('683.1'!A89,'683.1'!A89:N398,14,FALSE)</f>
        <v>12160.902000000002</v>
      </c>
    </row>
    <row r="277" spans="1:4" ht="54" thickTop="1" thickBot="1">
      <c r="A277" s="143" t="s">
        <v>1787</v>
      </c>
      <c r="B277" s="144" t="s">
        <v>1890</v>
      </c>
      <c r="C277" s="139" t="s">
        <v>233</v>
      </c>
      <c r="D277" s="185">
        <f>VLOOKUP('683.2'!A89,'683.2'!A89:N399,14,FALSE)</f>
        <v>22240.062000000005</v>
      </c>
    </row>
    <row r="278" spans="1:4" ht="54" thickTop="1" thickBot="1">
      <c r="A278" s="143" t="s">
        <v>1789</v>
      </c>
      <c r="B278" s="144" t="s">
        <v>1891</v>
      </c>
      <c r="C278" s="139" t="s">
        <v>233</v>
      </c>
      <c r="D278" s="185">
        <f>VLOOKUP('683.3'!A89,'683.3'!A89:N400,14,FALSE)</f>
        <v>12160.902000000002</v>
      </c>
    </row>
    <row r="279" spans="1:4" ht="54" thickTop="1" thickBot="1">
      <c r="A279" s="143" t="s">
        <v>1790</v>
      </c>
      <c r="B279" s="144" t="s">
        <v>1892</v>
      </c>
      <c r="C279" s="139" t="s">
        <v>233</v>
      </c>
      <c r="D279" s="185">
        <f>VLOOKUP('683.4'!A89,'683.4'!A89:N401,14,FALSE)</f>
        <v>22240.062000000005</v>
      </c>
    </row>
    <row r="280" spans="1:4" ht="54" thickTop="1" thickBot="1">
      <c r="A280" s="143" t="s">
        <v>1791</v>
      </c>
      <c r="B280" s="144" t="s">
        <v>1893</v>
      </c>
      <c r="C280" s="139" t="s">
        <v>233</v>
      </c>
      <c r="D280" s="185">
        <f>VLOOKUP('683.5'!A87,'683.5'!A87:N402,14,FALSE)</f>
        <v>172555.0502</v>
      </c>
    </row>
    <row r="281" spans="1:4" ht="54" thickTop="1" thickBot="1">
      <c r="A281" s="143" t="s">
        <v>2153</v>
      </c>
      <c r="B281" s="144" t="s">
        <v>1894</v>
      </c>
      <c r="C281" s="139" t="s">
        <v>233</v>
      </c>
      <c r="D281" s="185">
        <f>VLOOKUP('690.1.1'!A89,'690.1.1'!A89:N403,14,FALSE)</f>
        <v>15955.821699999999</v>
      </c>
    </row>
    <row r="282" spans="1:4" ht="54" thickTop="1" thickBot="1">
      <c r="A282" s="143" t="s">
        <v>1794</v>
      </c>
      <c r="B282" s="144" t="s">
        <v>1895</v>
      </c>
      <c r="C282" s="139" t="s">
        <v>233</v>
      </c>
      <c r="D282" s="185">
        <f>VLOOKUP('690.1.2'!A89,'690.1.2'!A89:N404,14,FALSE)</f>
        <v>19638.681833333332</v>
      </c>
    </row>
    <row r="283" spans="1:4" ht="54" thickTop="1" thickBot="1">
      <c r="A283" s="143" t="s">
        <v>1230</v>
      </c>
      <c r="B283" s="144" t="s">
        <v>1896</v>
      </c>
      <c r="C283" s="139" t="s">
        <v>144</v>
      </c>
      <c r="D283" s="185">
        <f>VLOOKUP('700.1'!A89,'700.1'!A89:N405,14,FALSE)</f>
        <v>2054.9350509999999</v>
      </c>
    </row>
    <row r="284" spans="1:4" ht="54" thickTop="1" thickBot="1">
      <c r="A284" s="143" t="s">
        <v>1231</v>
      </c>
      <c r="B284" s="144" t="s">
        <v>1897</v>
      </c>
      <c r="C284" s="139" t="s">
        <v>144</v>
      </c>
      <c r="D284" s="185">
        <f>VLOOKUP('700.2'!A89,'700.2'!A89:N406,14,FALSE)</f>
        <v>3817.8959988541669</v>
      </c>
    </row>
    <row r="285" spans="1:4" ht="54" thickTop="1" thickBot="1">
      <c r="A285" s="143" t="s">
        <v>1232</v>
      </c>
      <c r="B285" s="144" t="s">
        <v>1898</v>
      </c>
      <c r="C285" s="139" t="s">
        <v>233</v>
      </c>
      <c r="D285" s="185">
        <f>VLOOKUP('700.3'!A89,'700.3'!A89:N407,14,FALSE)</f>
        <v>37608.563381147542</v>
      </c>
    </row>
    <row r="286" spans="1:4" ht="54" thickTop="1" thickBot="1">
      <c r="A286" s="143" t="s">
        <v>1233</v>
      </c>
      <c r="B286" s="144" t="s">
        <v>1899</v>
      </c>
      <c r="C286" s="139" t="s">
        <v>233</v>
      </c>
      <c r="D286" s="185">
        <f>VLOOKUP('700.4'!A89,'700.4'!A89:N408,14,FALSE)</f>
        <v>57883.263479166664</v>
      </c>
    </row>
    <row r="287" spans="1:4" ht="54" thickTop="1" thickBot="1">
      <c r="A287" s="143" t="s">
        <v>1234</v>
      </c>
      <c r="B287" s="144" t="s">
        <v>1900</v>
      </c>
      <c r="C287" s="139" t="s">
        <v>1929</v>
      </c>
      <c r="D287" s="185">
        <f>VLOOKUP('701.1'!A89,'701.1'!A89:N409,14,FALSE)</f>
        <v>9741.578977000001</v>
      </c>
    </row>
    <row r="288" spans="1:4" ht="54" thickTop="1" thickBot="1">
      <c r="A288" s="143" t="s">
        <v>1797</v>
      </c>
      <c r="B288" s="144" t="s">
        <v>1901</v>
      </c>
      <c r="C288" s="139" t="s">
        <v>1929</v>
      </c>
      <c r="D288" s="185">
        <f>VLOOKUP('710.1'!A89,'710.1'!A89:N410,14,FALSE)</f>
        <v>574721.30040000007</v>
      </c>
    </row>
    <row r="289" spans="1:4" ht="54" thickTop="1" thickBot="1">
      <c r="A289" s="143" t="s">
        <v>1235</v>
      </c>
      <c r="B289" s="144" t="s">
        <v>1902</v>
      </c>
      <c r="C289" s="139" t="s">
        <v>233</v>
      </c>
      <c r="D289" s="185">
        <f>VLOOKUP('710.2'!A89,'710.2'!A89:N411,14,FALSE)</f>
        <v>508024.80040000001</v>
      </c>
    </row>
    <row r="290" spans="1:4" ht="54" thickTop="1" thickBot="1">
      <c r="A290" s="143" t="s">
        <v>1236</v>
      </c>
      <c r="B290" s="144" t="s">
        <v>1903</v>
      </c>
      <c r="C290" s="139" t="s">
        <v>1929</v>
      </c>
      <c r="D290" s="185">
        <f>VLOOKUP('720.1'!A89,'720.1'!A89:N412,14,FALSE)</f>
        <v>145920.35737499999</v>
      </c>
    </row>
    <row r="291" spans="1:4" ht="54" thickTop="1" thickBot="1">
      <c r="A291" s="143" t="s">
        <v>1237</v>
      </c>
      <c r="B291" s="144" t="s">
        <v>1904</v>
      </c>
      <c r="C291" s="139" t="s">
        <v>144</v>
      </c>
      <c r="D291" s="185">
        <f>VLOOKUP('730.1'!A89,'730.1'!A89:N413,14,FALSE)</f>
        <v>143894.11646779662</v>
      </c>
    </row>
    <row r="292" spans="1:4" ht="54" thickTop="1" thickBot="1">
      <c r="A292" s="143" t="s">
        <v>1238</v>
      </c>
      <c r="B292" s="144" t="s">
        <v>1905</v>
      </c>
      <c r="C292" s="139" t="s">
        <v>1929</v>
      </c>
      <c r="D292" s="185">
        <f>VLOOKUP('730.2'!A89,'730.2'!A89:N414,14,FALSE)</f>
        <v>75952.339233333332</v>
      </c>
    </row>
    <row r="293" spans="1:4" ht="54" thickTop="1" thickBot="1">
      <c r="A293" s="143" t="s">
        <v>1239</v>
      </c>
      <c r="B293" s="144" t="s">
        <v>1906</v>
      </c>
      <c r="C293" s="139" t="s">
        <v>1929</v>
      </c>
      <c r="D293" s="185">
        <f>VLOOKUP('730.3'!A89,'730.3'!A89:N415,14,FALSE)</f>
        <v>54332.168172413789</v>
      </c>
    </row>
    <row r="294" spans="1:4" ht="54" thickTop="1" thickBot="1">
      <c r="A294" s="143" t="s">
        <v>1798</v>
      </c>
      <c r="B294" s="144" t="s">
        <v>1907</v>
      </c>
      <c r="C294" s="139" t="s">
        <v>1929</v>
      </c>
      <c r="D294" s="185">
        <f>VLOOKUP('730.4'!A89,'730.4'!A89:N416,14,FALSE)</f>
        <v>38963.56817241379</v>
      </c>
    </row>
    <row r="295" spans="1:4" ht="54" thickTop="1" thickBot="1">
      <c r="A295" s="143" t="s">
        <v>1240</v>
      </c>
      <c r="B295" s="144" t="s">
        <v>1908</v>
      </c>
      <c r="C295" s="139" t="s">
        <v>144</v>
      </c>
      <c r="D295" s="185">
        <f>VLOOKUP('731.1'!A89,'731.1'!A89:N417,14,FALSE)</f>
        <v>147253.5324</v>
      </c>
    </row>
    <row r="296" spans="1:4" ht="54" thickTop="1" thickBot="1">
      <c r="A296" s="143" t="s">
        <v>1241</v>
      </c>
      <c r="B296" s="144" t="s">
        <v>1909</v>
      </c>
      <c r="C296" s="139" t="s">
        <v>2101</v>
      </c>
      <c r="D296" s="185">
        <f>VLOOKUP('740.1'!A89,'740.1'!A89:N418,14,FALSE)</f>
        <v>16877.78207142857</v>
      </c>
    </row>
    <row r="297" spans="1:4" ht="54" thickTop="1" thickBot="1">
      <c r="A297" s="143" t="s">
        <v>1801</v>
      </c>
      <c r="B297" s="144" t="s">
        <v>1910</v>
      </c>
      <c r="C297" s="139" t="s">
        <v>1929</v>
      </c>
      <c r="D297" s="185">
        <f>VLOOKUP('741.1'!A89,'741.1'!A89:N419,14,FALSE)</f>
        <v>115610.53465000002</v>
      </c>
    </row>
    <row r="298" spans="1:4" ht="54" thickTop="1" thickBot="1">
      <c r="A298" s="143" t="s">
        <v>1242</v>
      </c>
      <c r="B298" s="144" t="s">
        <v>1911</v>
      </c>
      <c r="C298" s="139" t="s">
        <v>144</v>
      </c>
      <c r="D298" s="185">
        <f>VLOOKUP('800.1'!A89,'800.1'!A89:N420,14,FALSE)</f>
        <v>18112.849609523812</v>
      </c>
    </row>
    <row r="299" spans="1:4" ht="54" thickTop="1" thickBot="1">
      <c r="A299" s="143" t="s">
        <v>1243</v>
      </c>
      <c r="B299" s="144" t="s">
        <v>1912</v>
      </c>
      <c r="C299" s="139" t="s">
        <v>144</v>
      </c>
      <c r="D299" s="185">
        <f>VLOOKUP('800.2'!A89,'800.2'!A89:N421,14,FALSE)</f>
        <v>18205.721609523807</v>
      </c>
    </row>
    <row r="300" spans="1:4" ht="54" thickTop="1" thickBot="1">
      <c r="A300" s="143" t="s">
        <v>1244</v>
      </c>
      <c r="B300" s="144" t="s">
        <v>1913</v>
      </c>
      <c r="C300" s="139" t="s">
        <v>144</v>
      </c>
      <c r="D300" s="185">
        <f>VLOOKUP('800.3'!A89,'800.3'!A89:N422,14,FALSE)</f>
        <v>259945.47700952383</v>
      </c>
    </row>
    <row r="301" spans="1:4" ht="54" thickTop="1" thickBot="1">
      <c r="A301" s="143" t="s">
        <v>1245</v>
      </c>
      <c r="B301" s="144" t="s">
        <v>1914</v>
      </c>
      <c r="C301" s="139" t="s">
        <v>144</v>
      </c>
      <c r="D301" s="185">
        <f>VLOOKUP('800.4'!A89,'800.4'!A89:N423,14,FALSE)</f>
        <v>259730.82100952382</v>
      </c>
    </row>
    <row r="302" spans="1:4" ht="54" thickTop="1" thickBot="1">
      <c r="A302" s="143" t="s">
        <v>1802</v>
      </c>
      <c r="B302" s="144" t="s">
        <v>1915</v>
      </c>
      <c r="C302" s="139" t="s">
        <v>1929</v>
      </c>
      <c r="D302" s="185">
        <f>VLOOKUP('802.1'!A89,'802.1'!A89:N424,14,FALSE)</f>
        <v>342260.27333333337</v>
      </c>
    </row>
    <row r="303" spans="1:4" ht="54" thickTop="1" thickBot="1">
      <c r="A303" s="143" t="s">
        <v>1803</v>
      </c>
      <c r="B303" s="144" t="s">
        <v>1965</v>
      </c>
      <c r="C303" s="139" t="s">
        <v>1929</v>
      </c>
      <c r="D303" s="185">
        <f>VLOOKUP('802.2'!A89,'802.2'!A89:N425,14,FALSE)</f>
        <v>61057.880000000005</v>
      </c>
    </row>
    <row r="304" spans="1:4" ht="54" thickTop="1" thickBot="1">
      <c r="A304" s="143" t="s">
        <v>1804</v>
      </c>
      <c r="B304" s="144" t="s">
        <v>1916</v>
      </c>
      <c r="C304" s="139" t="s">
        <v>1929</v>
      </c>
      <c r="D304" s="185">
        <f>VLOOKUP('802.3'!A89,'802.3'!A89:N426,14,FALSE)</f>
        <v>36812.175833333335</v>
      </c>
    </row>
    <row r="305" spans="1:4" ht="54" thickTop="1" thickBot="1">
      <c r="A305" s="143" t="s">
        <v>1805</v>
      </c>
      <c r="B305" s="144" t="s">
        <v>1917</v>
      </c>
      <c r="C305" s="139" t="s">
        <v>1929</v>
      </c>
      <c r="D305" s="185">
        <f>VLOOKUP('802.4'!A89,'802.4'!A89:N427,14,FALSE)</f>
        <v>30475.306875000002</v>
      </c>
    </row>
    <row r="306" spans="1:4" ht="54" thickTop="1" thickBot="1">
      <c r="A306" s="143" t="s">
        <v>1806</v>
      </c>
      <c r="B306" s="144" t="s">
        <v>1918</v>
      </c>
      <c r="C306" s="139" t="s">
        <v>1929</v>
      </c>
      <c r="D306" s="185">
        <f>VLOOKUP('802.5'!A89,'802.5'!A89:N428,14,FALSE)</f>
        <v>266585.79745098046</v>
      </c>
    </row>
    <row r="307" spans="1:4" ht="54" thickTop="1" thickBot="1">
      <c r="A307" s="143" t="s">
        <v>1807</v>
      </c>
      <c r="B307" s="144" t="s">
        <v>1919</v>
      </c>
      <c r="C307" s="139" t="s">
        <v>1929</v>
      </c>
      <c r="D307" s="185">
        <f>VLOOKUP('802.6'!A89,'802.6'!A89:N429,14,FALSE)</f>
        <v>259508.7274509804</v>
      </c>
    </row>
    <row r="308" spans="1:4" ht="54" thickTop="1" thickBot="1">
      <c r="A308" s="143" t="s">
        <v>1808</v>
      </c>
      <c r="B308" s="144" t="s">
        <v>1920</v>
      </c>
      <c r="C308" s="139" t="s">
        <v>1929</v>
      </c>
      <c r="D308" s="185">
        <f>VLOOKUP('802.7'!A89,'802.7'!A89:N430,14,FALSE)</f>
        <v>167978.40822807018</v>
      </c>
    </row>
    <row r="309" spans="1:4" ht="54" thickTop="1" thickBot="1">
      <c r="A309" s="143" t="s">
        <v>1809</v>
      </c>
      <c r="B309" s="144" t="s">
        <v>1921</v>
      </c>
      <c r="C309" s="139" t="s">
        <v>1929</v>
      </c>
      <c r="D309" s="185">
        <f>VLOOKUP('802.8'!A89,'802.8'!A89:N431,14,FALSE)</f>
        <v>142795.31117647057</v>
      </c>
    </row>
    <row r="310" spans="1:4" ht="54" thickTop="1" thickBot="1">
      <c r="A310" s="143" t="s">
        <v>1246</v>
      </c>
      <c r="B310" s="144" t="s">
        <v>1922</v>
      </c>
      <c r="C310" s="139" t="s">
        <v>233</v>
      </c>
      <c r="D310" s="185">
        <f>VLOOKUP('810.1'!A89,'810.1'!A89:N432,14,FALSE)</f>
        <v>13281.468199999999</v>
      </c>
    </row>
    <row r="311" spans="1:4" ht="54" thickTop="1" thickBot="1">
      <c r="A311" s="143" t="s">
        <v>1247</v>
      </c>
      <c r="B311" s="144" t="s">
        <v>1923</v>
      </c>
      <c r="C311" s="139" t="s">
        <v>233</v>
      </c>
      <c r="D311" s="185">
        <f>VLOOKUP('810.2'!A89,'810.2'!A89:N433,14,FALSE)</f>
        <v>11183.762200000001</v>
      </c>
    </row>
    <row r="312" spans="1:4" ht="54" thickTop="1" thickBot="1">
      <c r="A312" s="143" t="s">
        <v>1248</v>
      </c>
      <c r="B312" s="144" t="s">
        <v>1924</v>
      </c>
      <c r="C312" s="139" t="s">
        <v>233</v>
      </c>
      <c r="D312" s="185">
        <f>VLOOKUP('810.3'!A89,'810.3'!A89:N435,14,FALSE)</f>
        <v>5673.7070928571429</v>
      </c>
    </row>
    <row r="313" spans="1:4" ht="55.2" thickTop="1" thickBot="1">
      <c r="A313" s="143" t="s">
        <v>1810</v>
      </c>
      <c r="B313" s="144" t="s">
        <v>2156</v>
      </c>
      <c r="C313" s="139" t="s">
        <v>233</v>
      </c>
      <c r="D313" s="185">
        <f>VLOOKUP('811.1'!A89,'811.1'!A89:N436,14,FALSE)</f>
        <v>27252.180832500002</v>
      </c>
    </row>
    <row r="314" spans="1:4" ht="55.2" thickTop="1" thickBot="1">
      <c r="A314" s="143" t="s">
        <v>1811</v>
      </c>
      <c r="B314" s="144" t="s">
        <v>2157</v>
      </c>
      <c r="C314" s="139" t="s">
        <v>233</v>
      </c>
      <c r="D314" s="185">
        <f>VLOOKUP('811.2'!A89,'811.2'!A89:N437,14,FALSE)</f>
        <v>38378.978332500003</v>
      </c>
    </row>
    <row r="315" spans="1:4" ht="54" thickTop="1" thickBot="1">
      <c r="A315" s="143" t="s">
        <v>1249</v>
      </c>
      <c r="B315" s="144" t="s">
        <v>2159</v>
      </c>
      <c r="C315" s="139" t="s">
        <v>233</v>
      </c>
      <c r="D315" s="185">
        <f>VLOOKUP('812.1'!A89,'812.1'!A89:N438,14,FALSE)</f>
        <v>68090.878505000001</v>
      </c>
    </row>
    <row r="316" spans="1:4" ht="54" thickTop="1" thickBot="1">
      <c r="A316" s="143" t="s">
        <v>1812</v>
      </c>
      <c r="B316" s="144" t="s">
        <v>1925</v>
      </c>
      <c r="C316" s="139" t="s">
        <v>2101</v>
      </c>
      <c r="D316" s="185">
        <f>VLOOKUP('820.1'!A89,'820.1'!A89:N439,14,FALSE)</f>
        <v>109158.82250000001</v>
      </c>
    </row>
    <row r="317" spans="1:4" ht="54" thickTop="1" thickBot="1">
      <c r="A317" s="143" t="s">
        <v>1813</v>
      </c>
      <c r="B317" s="144" t="s">
        <v>1926</v>
      </c>
      <c r="C317" s="139" t="s">
        <v>1068</v>
      </c>
      <c r="D317" s="185">
        <f>VLOOKUP('820.1.2'!A88,'820.1.2'!A88:N440,14,FALSE)</f>
        <v>18078668.399999999</v>
      </c>
    </row>
    <row r="318" spans="1:4" ht="54" thickTop="1" thickBot="1">
      <c r="A318" s="143" t="s">
        <v>1250</v>
      </c>
      <c r="B318" s="144" t="s">
        <v>1927</v>
      </c>
      <c r="C318" s="139" t="s">
        <v>2104</v>
      </c>
      <c r="D318" s="185">
        <f>VLOOKUP('900.1'!A88,'900.1'!A88:N441,14,FALSE)</f>
        <v>954.93827160493834</v>
      </c>
    </row>
    <row r="319" spans="1:4" ht="55.2" thickTop="1" thickBot="1">
      <c r="A319" s="143" t="s">
        <v>1251</v>
      </c>
      <c r="B319" s="144" t="s">
        <v>2301</v>
      </c>
      <c r="C319" s="139" t="s">
        <v>2105</v>
      </c>
      <c r="D319" s="185">
        <f>VLOOKUP('900.2'!A88,'900.2'!A88:N442,14,FALSE)</f>
        <v>1171.969696969697</v>
      </c>
    </row>
    <row r="320" spans="1:4" ht="54" thickTop="1" thickBot="1">
      <c r="A320" s="143" t="s">
        <v>1252</v>
      </c>
      <c r="B320" s="144" t="s">
        <v>1928</v>
      </c>
      <c r="C320" s="139" t="s">
        <v>2105</v>
      </c>
      <c r="D320" s="185">
        <f>VLOOKUP('900.3'!A88,'900.3'!A88:N443,14,FALSE)</f>
        <v>1171.969696969697</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K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 min="5" max="5" width="10.6640625" customWidth="1"/>
    <col min="6" max="6" width="11.33203125" customWidth="1"/>
    <col min="7" max="7" width="10.109375" bestFit="1" customWidth="1"/>
  </cols>
  <sheetData>
    <row r="1" spans="1:4" ht="66" customHeight="1" thickTop="1">
      <c r="A1" s="673" t="s">
        <v>1934</v>
      </c>
      <c r="B1" s="674"/>
      <c r="C1" s="674"/>
      <c r="D1" s="675"/>
    </row>
    <row r="2" spans="1:4" ht="20.25" customHeight="1" thickBot="1">
      <c r="A2" s="676"/>
      <c r="B2" s="677"/>
      <c r="C2" s="677"/>
      <c r="D2" s="678"/>
    </row>
    <row r="3" spans="1:4" ht="15.6" thickTop="1" thickBot="1">
      <c r="A3" s="672" t="s">
        <v>2329</v>
      </c>
      <c r="B3" s="672"/>
      <c r="C3" s="672"/>
      <c r="D3" s="672"/>
    </row>
    <row r="4" spans="1:4" ht="15.6" thickTop="1" thickBot="1">
      <c r="A4" s="672"/>
      <c r="B4" s="672"/>
      <c r="C4" s="672"/>
      <c r="D4" s="672"/>
    </row>
    <row r="5" spans="1:4" ht="15.6" thickTop="1" thickBot="1">
      <c r="A5" s="672"/>
      <c r="B5" s="672"/>
      <c r="C5" s="672"/>
      <c r="D5" s="672"/>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6">
        <v>55951</v>
      </c>
    </row>
    <row r="9" spans="1:4" ht="15.6" thickTop="1" thickBot="1">
      <c r="A9" s="9" t="s">
        <v>102</v>
      </c>
      <c r="B9" s="10" t="s">
        <v>1966</v>
      </c>
      <c r="C9" s="11" t="s">
        <v>103</v>
      </c>
      <c r="D9" s="656">
        <v>50865</v>
      </c>
    </row>
    <row r="10" spans="1:4" ht="15.6" thickTop="1" thickBot="1">
      <c r="A10" s="9" t="s">
        <v>0</v>
      </c>
      <c r="B10" s="10" t="s">
        <v>1966</v>
      </c>
      <c r="C10" s="11" t="s">
        <v>1</v>
      </c>
      <c r="D10" s="656">
        <v>66125</v>
      </c>
    </row>
    <row r="11" spans="1:4" ht="15.6" thickTop="1" thickBot="1">
      <c r="A11" s="9" t="s">
        <v>1758</v>
      </c>
      <c r="B11" s="10" t="s">
        <v>1966</v>
      </c>
      <c r="C11" s="11" t="s">
        <v>1757</v>
      </c>
      <c r="D11" s="656">
        <v>305190</v>
      </c>
    </row>
    <row r="12" spans="1:4" ht="15.6" thickTop="1" thickBot="1">
      <c r="A12" s="9" t="s">
        <v>100</v>
      </c>
      <c r="B12" s="10" t="s">
        <v>1966</v>
      </c>
      <c r="C12" s="11" t="s">
        <v>101</v>
      </c>
      <c r="D12" s="656">
        <v>76297</v>
      </c>
    </row>
    <row r="13" spans="1:4" ht="15.6" thickTop="1" thickBot="1">
      <c r="A13" s="9" t="s">
        <v>62</v>
      </c>
      <c r="B13" s="10" t="s">
        <v>1966</v>
      </c>
      <c r="C13" s="11" t="s">
        <v>63</v>
      </c>
      <c r="D13" s="656">
        <v>559513</v>
      </c>
    </row>
    <row r="14" spans="1:4" ht="15.6" thickTop="1" thickBot="1">
      <c r="A14" s="9" t="s">
        <v>108</v>
      </c>
      <c r="B14" s="10" t="s">
        <v>1966</v>
      </c>
      <c r="C14" s="11" t="s">
        <v>109</v>
      </c>
      <c r="D14" s="656">
        <v>305190</v>
      </c>
    </row>
    <row r="15" spans="1:4" ht="15.6" thickTop="1" thickBot="1">
      <c r="A15" s="9" t="s">
        <v>41</v>
      </c>
      <c r="B15" s="10" t="s">
        <v>1966</v>
      </c>
      <c r="C15" s="11" t="s">
        <v>42</v>
      </c>
      <c r="D15" s="656">
        <v>203459</v>
      </c>
    </row>
    <row r="16" spans="1:4" ht="15.6" thickTop="1" thickBot="1">
      <c r="A16" s="9" t="s">
        <v>43</v>
      </c>
      <c r="B16" s="10" t="s">
        <v>1966</v>
      </c>
      <c r="C16" s="11" t="s">
        <v>44</v>
      </c>
      <c r="D16" s="656">
        <v>305190</v>
      </c>
    </row>
    <row r="17" spans="1:11" ht="15.6" thickTop="1" thickBot="1">
      <c r="A17" s="9" t="s">
        <v>106</v>
      </c>
      <c r="B17" s="10" t="s">
        <v>1966</v>
      </c>
      <c r="C17" s="11" t="s">
        <v>107</v>
      </c>
      <c r="D17" s="656">
        <v>101729</v>
      </c>
    </row>
    <row r="18" spans="1:11" ht="15.6" thickTop="1" thickBot="1">
      <c r="A18" s="9" t="s">
        <v>1759</v>
      </c>
      <c r="B18" s="10" t="s">
        <v>1966</v>
      </c>
      <c r="C18" s="11" t="s">
        <v>2106</v>
      </c>
      <c r="D18" s="656">
        <v>91557</v>
      </c>
    </row>
    <row r="19" spans="1:11" ht="15.6" thickTop="1" thickBot="1">
      <c r="A19" s="9" t="s">
        <v>96</v>
      </c>
      <c r="B19" s="10" t="s">
        <v>92</v>
      </c>
      <c r="C19" s="11" t="s">
        <v>97</v>
      </c>
      <c r="D19" s="656">
        <v>2034594</v>
      </c>
    </row>
    <row r="20" spans="1:11" ht="15.6" thickTop="1" thickBot="1">
      <c r="A20" s="9" t="s">
        <v>76</v>
      </c>
      <c r="B20" s="10" t="s">
        <v>1966</v>
      </c>
      <c r="C20" s="11" t="s">
        <v>77</v>
      </c>
      <c r="D20" s="656">
        <v>325535</v>
      </c>
    </row>
    <row r="21" spans="1:11" ht="15.6" thickTop="1" thickBot="1">
      <c r="A21" s="9" t="s">
        <v>74</v>
      </c>
      <c r="B21" s="10" t="s">
        <v>1966</v>
      </c>
      <c r="C21" s="11" t="s">
        <v>75</v>
      </c>
      <c r="D21" s="656">
        <v>325535</v>
      </c>
    </row>
    <row r="22" spans="1:11" ht="15.6" thickTop="1" thickBot="1">
      <c r="A22" s="9" t="s">
        <v>84</v>
      </c>
      <c r="B22" s="10" t="s">
        <v>1966</v>
      </c>
      <c r="C22" s="11" t="s">
        <v>85</v>
      </c>
      <c r="D22" s="656">
        <v>381486</v>
      </c>
    </row>
    <row r="23" spans="1:11" ht="15.6" thickTop="1" thickBot="1">
      <c r="A23" s="9" t="s">
        <v>78</v>
      </c>
      <c r="B23" s="10" t="s">
        <v>1966</v>
      </c>
      <c r="C23" s="11" t="s">
        <v>79</v>
      </c>
      <c r="D23" s="656">
        <v>405765</v>
      </c>
    </row>
    <row r="24" spans="1:11" ht="15.6" thickTop="1" thickBot="1">
      <c r="A24" s="9" t="s">
        <v>64</v>
      </c>
      <c r="B24" s="10" t="s">
        <v>1966</v>
      </c>
      <c r="C24" s="11" t="s">
        <v>65</v>
      </c>
      <c r="D24" s="656">
        <v>330622</v>
      </c>
    </row>
    <row r="25" spans="1:11" ht="15.6" thickTop="1" thickBot="1">
      <c r="A25" s="9" t="s">
        <v>80</v>
      </c>
      <c r="B25" s="10" t="s">
        <v>1966</v>
      </c>
      <c r="C25" s="11" t="s">
        <v>81</v>
      </c>
      <c r="D25" s="656">
        <v>391660</v>
      </c>
    </row>
    <row r="26" spans="1:11" ht="15.6" thickTop="1" thickBot="1">
      <c r="A26" s="9" t="s">
        <v>82</v>
      </c>
      <c r="B26" s="10" t="s">
        <v>1966</v>
      </c>
      <c r="C26" s="11" t="s">
        <v>83</v>
      </c>
      <c r="D26" s="656">
        <v>396745</v>
      </c>
    </row>
    <row r="27" spans="1:11" ht="15.6" thickTop="1" thickBot="1">
      <c r="A27" s="9" t="s">
        <v>104</v>
      </c>
      <c r="B27" s="10" t="s">
        <v>1966</v>
      </c>
      <c r="C27" s="11" t="s">
        <v>105</v>
      </c>
      <c r="D27" s="656">
        <v>106816</v>
      </c>
    </row>
    <row r="28" spans="1:11" ht="15.6" thickTop="1" thickBot="1">
      <c r="A28" s="9" t="s">
        <v>4</v>
      </c>
      <c r="B28" s="10" t="s">
        <v>1966</v>
      </c>
      <c r="C28" s="11" t="s">
        <v>5</v>
      </c>
      <c r="D28" s="656">
        <v>136484</v>
      </c>
    </row>
    <row r="29" spans="1:11" ht="16.5" customHeight="1" thickTop="1" thickBot="1">
      <c r="A29" s="9" t="s">
        <v>45</v>
      </c>
      <c r="B29" s="10" t="s">
        <v>1966</v>
      </c>
      <c r="C29" s="11" t="s">
        <v>2332</v>
      </c>
      <c r="D29" s="656">
        <v>152595</v>
      </c>
    </row>
    <row r="30" spans="1:11" ht="15.6" thickTop="1" thickBot="1">
      <c r="A30" s="9" t="s">
        <v>66</v>
      </c>
      <c r="B30" s="10" t="s">
        <v>1966</v>
      </c>
      <c r="C30" s="11" t="s">
        <v>67</v>
      </c>
      <c r="D30" s="656">
        <v>152595</v>
      </c>
    </row>
    <row r="31" spans="1:11" ht="15.6" thickTop="1" thickBot="1">
      <c r="A31" s="9" t="s">
        <v>23</v>
      </c>
      <c r="B31" s="10" t="s">
        <v>1966</v>
      </c>
      <c r="C31" s="11" t="s">
        <v>24</v>
      </c>
      <c r="D31" s="656">
        <v>508649</v>
      </c>
    </row>
    <row r="32" spans="1:11" ht="15.6" thickTop="1" thickBot="1">
      <c r="A32" s="9" t="s">
        <v>7</v>
      </c>
      <c r="B32" s="10" t="s">
        <v>1966</v>
      </c>
      <c r="C32" s="11" t="s">
        <v>8</v>
      </c>
      <c r="D32" s="656">
        <v>101729</v>
      </c>
      <c r="H32" s="224"/>
      <c r="I32" s="224"/>
      <c r="J32" s="224"/>
      <c r="K32" s="224"/>
    </row>
    <row r="33" spans="1:11" ht="15.6" thickTop="1" thickBot="1">
      <c r="A33" s="9" t="s">
        <v>9</v>
      </c>
      <c r="B33" s="10" t="s">
        <v>1966</v>
      </c>
      <c r="C33" s="11" t="s">
        <v>10</v>
      </c>
      <c r="D33" s="656">
        <v>152595</v>
      </c>
      <c r="H33" s="224"/>
      <c r="I33" s="224"/>
      <c r="J33" s="659"/>
      <c r="K33" s="224"/>
    </row>
    <row r="34" spans="1:11" ht="15.6" thickTop="1" thickBot="1">
      <c r="A34" s="9" t="s">
        <v>11</v>
      </c>
      <c r="B34" s="10" t="s">
        <v>1966</v>
      </c>
      <c r="C34" s="11" t="s">
        <v>12</v>
      </c>
      <c r="D34" s="656">
        <v>203459</v>
      </c>
      <c r="H34" s="224"/>
      <c r="I34" s="224"/>
      <c r="J34" s="224"/>
      <c r="K34" s="224"/>
    </row>
    <row r="35" spans="1:11" ht="15.6" thickTop="1" thickBot="1">
      <c r="A35" s="9" t="s">
        <v>13</v>
      </c>
      <c r="B35" s="10" t="s">
        <v>1966</v>
      </c>
      <c r="C35" s="11" t="s">
        <v>14</v>
      </c>
      <c r="D35" s="656">
        <v>254324</v>
      </c>
      <c r="H35" s="224"/>
      <c r="I35" s="224"/>
      <c r="J35" s="224"/>
      <c r="K35" s="224"/>
    </row>
    <row r="36" spans="1:11" ht="15.6" thickTop="1" thickBot="1">
      <c r="A36" s="9" t="s">
        <v>15</v>
      </c>
      <c r="B36" s="10" t="s">
        <v>1966</v>
      </c>
      <c r="C36" s="11" t="s">
        <v>16</v>
      </c>
      <c r="D36" s="656">
        <v>305190</v>
      </c>
    </row>
    <row r="37" spans="1:11" ht="15.6" thickTop="1" thickBot="1">
      <c r="A37" s="9" t="s">
        <v>17</v>
      </c>
      <c r="B37" s="10" t="s">
        <v>1966</v>
      </c>
      <c r="C37" s="11" t="s">
        <v>18</v>
      </c>
      <c r="D37" s="656">
        <v>356054</v>
      </c>
    </row>
    <row r="38" spans="1:11" ht="15.6" thickTop="1" thickBot="1">
      <c r="A38" s="9" t="s">
        <v>19</v>
      </c>
      <c r="B38" s="10" t="s">
        <v>1966</v>
      </c>
      <c r="C38" s="11" t="s">
        <v>20</v>
      </c>
      <c r="D38" s="656">
        <v>406919</v>
      </c>
    </row>
    <row r="39" spans="1:11" ht="15.6" thickTop="1" thickBot="1">
      <c r="A39" s="9" t="s">
        <v>21</v>
      </c>
      <c r="B39" s="10" t="s">
        <v>1966</v>
      </c>
      <c r="C39" s="11" t="s">
        <v>22</v>
      </c>
      <c r="D39" s="656">
        <v>457783</v>
      </c>
    </row>
    <row r="40" spans="1:11" ht="15.6" thickTop="1" thickBot="1">
      <c r="A40" s="9" t="s">
        <v>72</v>
      </c>
      <c r="B40" s="10" t="s">
        <v>1966</v>
      </c>
      <c r="C40" s="11" t="s">
        <v>73</v>
      </c>
      <c r="D40" s="656">
        <v>55951</v>
      </c>
    </row>
    <row r="41" spans="1:11" ht="15.6" thickTop="1" thickBot="1">
      <c r="A41" s="9" t="s">
        <v>27</v>
      </c>
      <c r="B41" s="10" t="s">
        <v>1966</v>
      </c>
      <c r="C41" s="11" t="s">
        <v>28</v>
      </c>
      <c r="D41" s="656">
        <v>111902</v>
      </c>
    </row>
    <row r="42" spans="1:11" ht="15.6" thickTop="1" thickBot="1">
      <c r="A42" s="9" t="s">
        <v>25</v>
      </c>
      <c r="B42" s="10" t="s">
        <v>1966</v>
      </c>
      <c r="C42" s="11" t="s">
        <v>26</v>
      </c>
      <c r="D42" s="656">
        <v>111902</v>
      </c>
    </row>
    <row r="43" spans="1:11" ht="15.6" thickTop="1" thickBot="1">
      <c r="A43" s="9" t="s">
        <v>30</v>
      </c>
      <c r="B43" s="10" t="s">
        <v>1966</v>
      </c>
      <c r="C43" s="11" t="s">
        <v>31</v>
      </c>
      <c r="D43" s="656">
        <v>101729</v>
      </c>
    </row>
    <row r="44" spans="1:11" ht="17.25" customHeight="1" thickTop="1" thickBot="1">
      <c r="A44" s="9" t="s">
        <v>40</v>
      </c>
      <c r="B44" s="10" t="s">
        <v>1966</v>
      </c>
      <c r="C44" s="11" t="s">
        <v>2331</v>
      </c>
      <c r="D44" s="656">
        <v>254324</v>
      </c>
    </row>
    <row r="45" spans="1:11" ht="15.6" thickTop="1" thickBot="1">
      <c r="A45" s="9" t="s">
        <v>32</v>
      </c>
      <c r="B45" s="10" t="s">
        <v>1966</v>
      </c>
      <c r="C45" s="11" t="s">
        <v>33</v>
      </c>
      <c r="D45" s="656">
        <v>203459</v>
      </c>
    </row>
    <row r="46" spans="1:11" ht="15.6" thickTop="1" thickBot="1">
      <c r="A46" s="9" t="s">
        <v>34</v>
      </c>
      <c r="B46" s="10" t="s">
        <v>1966</v>
      </c>
      <c r="C46" s="11" t="s">
        <v>35</v>
      </c>
      <c r="D46" s="656">
        <v>305190</v>
      </c>
    </row>
    <row r="47" spans="1:11" ht="15.6" thickTop="1" thickBot="1">
      <c r="A47" s="9" t="s">
        <v>70</v>
      </c>
      <c r="B47" s="10" t="s">
        <v>1966</v>
      </c>
      <c r="C47" s="11" t="s">
        <v>71</v>
      </c>
      <c r="D47" s="656">
        <v>269584</v>
      </c>
    </row>
    <row r="48" spans="1:11" ht="15.6" thickTop="1" thickBot="1">
      <c r="A48" s="9" t="s">
        <v>36</v>
      </c>
      <c r="B48" s="10" t="s">
        <v>1966</v>
      </c>
      <c r="C48" s="11" t="s">
        <v>37</v>
      </c>
      <c r="D48" s="656">
        <v>111902</v>
      </c>
    </row>
    <row r="49" spans="1:4" ht="15.6" thickTop="1" thickBot="1">
      <c r="A49" s="9" t="s">
        <v>38</v>
      </c>
      <c r="B49" s="10" t="s">
        <v>1966</v>
      </c>
      <c r="C49" s="11" t="s">
        <v>39</v>
      </c>
      <c r="D49" s="656">
        <v>122076</v>
      </c>
    </row>
    <row r="50" spans="1:4" ht="15.6" thickTop="1" thickBot="1">
      <c r="A50" s="9" t="s">
        <v>89</v>
      </c>
      <c r="B50" s="10" t="s">
        <v>1966</v>
      </c>
      <c r="C50" s="11" t="s">
        <v>90</v>
      </c>
      <c r="D50" s="656">
        <v>127162</v>
      </c>
    </row>
    <row r="51" spans="1:4" ht="15.6" thickTop="1" thickBot="1">
      <c r="A51" s="9" t="s">
        <v>46</v>
      </c>
      <c r="B51" s="10" t="s">
        <v>1966</v>
      </c>
      <c r="C51" s="11" t="s">
        <v>47</v>
      </c>
      <c r="D51" s="656">
        <v>50865</v>
      </c>
    </row>
    <row r="52" spans="1:4" ht="15.6" thickTop="1" thickBot="1">
      <c r="A52" s="9" t="s">
        <v>48</v>
      </c>
      <c r="B52" s="10" t="s">
        <v>1966</v>
      </c>
      <c r="C52" s="11" t="s">
        <v>49</v>
      </c>
      <c r="D52" s="656">
        <v>101729</v>
      </c>
    </row>
    <row r="53" spans="1:4" ht="15.6" thickTop="1" thickBot="1">
      <c r="A53" s="9" t="s">
        <v>50</v>
      </c>
      <c r="B53" s="10" t="s">
        <v>1966</v>
      </c>
      <c r="C53" s="11" t="s">
        <v>51</v>
      </c>
      <c r="D53" s="656">
        <v>101729</v>
      </c>
    </row>
    <row r="54" spans="1:4" ht="15.6" thickTop="1" thickBot="1">
      <c r="A54" s="9" t="s">
        <v>68</v>
      </c>
      <c r="B54" s="10" t="s">
        <v>1966</v>
      </c>
      <c r="C54" s="11" t="s">
        <v>69</v>
      </c>
      <c r="D54" s="656">
        <v>203459</v>
      </c>
    </row>
    <row r="55" spans="1:4" ht="44.4" thickTop="1" thickBot="1">
      <c r="A55" s="9" t="s">
        <v>29</v>
      </c>
      <c r="B55" s="10" t="s">
        <v>1966</v>
      </c>
      <c r="C55" s="11" t="s">
        <v>1967</v>
      </c>
      <c r="D55" s="656">
        <v>762973</v>
      </c>
    </row>
    <row r="56" spans="1:4" ht="15.6" thickTop="1" thickBot="1">
      <c r="A56" s="9" t="s">
        <v>52</v>
      </c>
      <c r="B56" s="10" t="s">
        <v>1966</v>
      </c>
      <c r="C56" s="11" t="s">
        <v>53</v>
      </c>
      <c r="D56" s="656">
        <v>76297</v>
      </c>
    </row>
    <row r="57" spans="1:4" ht="15.6" thickTop="1" thickBot="1">
      <c r="A57" s="9" t="s">
        <v>54</v>
      </c>
      <c r="B57" s="10" t="s">
        <v>1966</v>
      </c>
      <c r="C57" s="11" t="s">
        <v>55</v>
      </c>
      <c r="D57" s="656">
        <v>152595</v>
      </c>
    </row>
    <row r="58" spans="1:4" ht="15.6" thickTop="1" thickBot="1">
      <c r="A58" s="9" t="s">
        <v>56</v>
      </c>
      <c r="B58" s="10" t="s">
        <v>1966</v>
      </c>
      <c r="C58" s="11" t="s">
        <v>57</v>
      </c>
      <c r="D58" s="656">
        <v>101729</v>
      </c>
    </row>
    <row r="59" spans="1:4" ht="15.6" thickTop="1" thickBot="1">
      <c r="A59" s="9" t="s">
        <v>2</v>
      </c>
      <c r="B59" s="10" t="s">
        <v>1966</v>
      </c>
      <c r="C59" s="11" t="s">
        <v>3</v>
      </c>
      <c r="D59" s="656">
        <v>203459</v>
      </c>
    </row>
    <row r="60" spans="1:4" ht="15.6" thickTop="1" thickBot="1">
      <c r="A60" s="9" t="s">
        <v>58</v>
      </c>
      <c r="B60" s="10" t="s">
        <v>1966</v>
      </c>
      <c r="C60" s="11" t="s">
        <v>59</v>
      </c>
      <c r="D60" s="656">
        <v>127162</v>
      </c>
    </row>
    <row r="61" spans="1:4" ht="15.6" thickTop="1" thickBot="1">
      <c r="A61" s="9" t="s">
        <v>86</v>
      </c>
      <c r="B61" s="10" t="s">
        <v>1966</v>
      </c>
      <c r="C61" s="11" t="s">
        <v>87</v>
      </c>
      <c r="D61" s="656">
        <v>152595</v>
      </c>
    </row>
    <row r="62" spans="1:4" ht="15.6" thickTop="1" thickBot="1">
      <c r="A62" s="9" t="s">
        <v>88</v>
      </c>
      <c r="B62" s="10" t="s">
        <v>1966</v>
      </c>
      <c r="C62" s="11" t="s">
        <v>87</v>
      </c>
      <c r="D62" s="656">
        <v>152595</v>
      </c>
    </row>
    <row r="63" spans="1:4" ht="15.6" thickTop="1" thickBot="1">
      <c r="A63" s="9" t="s">
        <v>60</v>
      </c>
      <c r="B63" s="10" t="s">
        <v>1966</v>
      </c>
      <c r="C63" s="11" t="s">
        <v>61</v>
      </c>
      <c r="D63" s="656">
        <v>152595</v>
      </c>
    </row>
    <row r="64" spans="1:4" ht="17.25" customHeight="1" thickTop="1" thickBot="1">
      <c r="A64" s="9" t="s">
        <v>6</v>
      </c>
      <c r="B64" s="10" t="s">
        <v>1966</v>
      </c>
      <c r="C64" s="11" t="s">
        <v>2330</v>
      </c>
      <c r="D64" s="656">
        <v>50865</v>
      </c>
    </row>
    <row r="65" spans="1:4" ht="15.6" thickTop="1" thickBot="1">
      <c r="A65" s="9" t="s">
        <v>91</v>
      </c>
      <c r="B65" s="10" t="s">
        <v>92</v>
      </c>
      <c r="C65" s="11" t="s">
        <v>93</v>
      </c>
      <c r="D65" s="656">
        <v>508649</v>
      </c>
    </row>
    <row r="66" spans="1:4" ht="15.6" thickTop="1" thickBot="1">
      <c r="A66" s="9" t="s">
        <v>94</v>
      </c>
      <c r="B66" s="10" t="s">
        <v>92</v>
      </c>
      <c r="C66" s="11" t="s">
        <v>95</v>
      </c>
      <c r="D66" s="656">
        <v>254324</v>
      </c>
    </row>
    <row r="67" spans="1:4" ht="15.6" thickTop="1" thickBot="1">
      <c r="A67" s="9" t="s">
        <v>2334</v>
      </c>
      <c r="B67" s="10" t="s">
        <v>1966</v>
      </c>
      <c r="C67" s="11" t="s">
        <v>2333</v>
      </c>
      <c r="D67" s="656">
        <v>50865</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1" sqref="F11"/>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82" t="s">
        <v>1934</v>
      </c>
      <c r="B1" s="683"/>
      <c r="C1" s="683"/>
      <c r="D1" s="684"/>
    </row>
    <row r="2" spans="1:4" ht="89.25" customHeight="1" thickBot="1">
      <c r="A2" s="685"/>
      <c r="B2" s="686"/>
      <c r="C2" s="686"/>
      <c r="D2" s="687"/>
    </row>
    <row r="3" spans="1:4" ht="53.25" customHeight="1" thickTop="1" thickBot="1">
      <c r="A3" s="679" t="s">
        <v>110</v>
      </c>
      <c r="B3" s="680"/>
      <c r="C3" s="680"/>
      <c r="D3" s="681"/>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194">
        <v>64345</v>
      </c>
    </row>
    <row r="8" spans="1:4" ht="30" customHeight="1" thickTop="1" thickBot="1">
      <c r="A8" s="16" t="s">
        <v>112</v>
      </c>
      <c r="B8" s="14" t="s">
        <v>113</v>
      </c>
      <c r="C8" s="17" t="s">
        <v>114</v>
      </c>
      <c r="D8" s="194">
        <v>3075</v>
      </c>
    </row>
    <row r="9" spans="1:4" ht="30" customHeight="1" thickTop="1" thickBot="1">
      <c r="A9" s="16" t="s">
        <v>117</v>
      </c>
      <c r="B9" s="14" t="s">
        <v>113</v>
      </c>
      <c r="C9" s="17" t="s">
        <v>118</v>
      </c>
      <c r="D9" s="194">
        <v>223125</v>
      </c>
    </row>
    <row r="10" spans="1:4" ht="30" customHeight="1" thickTop="1" thickBot="1">
      <c r="A10" s="16" t="s">
        <v>119</v>
      </c>
      <c r="B10" s="14" t="s">
        <v>113</v>
      </c>
      <c r="C10" s="17" t="s">
        <v>120</v>
      </c>
      <c r="D10" s="194">
        <v>42415</v>
      </c>
    </row>
    <row r="11" spans="1:4" ht="30" customHeight="1" thickTop="1" thickBot="1">
      <c r="A11" s="16" t="s">
        <v>123</v>
      </c>
      <c r="B11" s="14" t="s">
        <v>113</v>
      </c>
      <c r="C11" s="17" t="s">
        <v>124</v>
      </c>
      <c r="D11" s="194">
        <v>15523</v>
      </c>
    </row>
    <row r="12" spans="1:4" ht="30" customHeight="1" thickTop="1" thickBot="1">
      <c r="A12" s="16" t="s">
        <v>121</v>
      </c>
      <c r="B12" s="14" t="s">
        <v>113</v>
      </c>
      <c r="C12" s="17" t="s">
        <v>122</v>
      </c>
      <c r="D12" s="194">
        <v>42280</v>
      </c>
    </row>
    <row r="13" spans="1:4" ht="30" customHeight="1" thickTop="1" thickBot="1">
      <c r="A13" s="16" t="s">
        <v>125</v>
      </c>
      <c r="B13" s="14" t="s">
        <v>113</v>
      </c>
      <c r="C13" s="17" t="s">
        <v>126</v>
      </c>
      <c r="D13" s="194">
        <v>49625</v>
      </c>
    </row>
    <row r="14" spans="1:4" ht="30" customHeight="1" thickTop="1" thickBot="1">
      <c r="A14" s="16" t="s">
        <v>131</v>
      </c>
      <c r="B14" s="14" t="s">
        <v>113</v>
      </c>
      <c r="C14" s="17" t="s">
        <v>132</v>
      </c>
      <c r="D14" s="194">
        <v>123109</v>
      </c>
    </row>
    <row r="15" spans="1:4" ht="30" customHeight="1" thickTop="1" thickBot="1">
      <c r="A15" s="16" t="s">
        <v>129</v>
      </c>
      <c r="B15" s="14" t="s">
        <v>113</v>
      </c>
      <c r="C15" s="17" t="s">
        <v>130</v>
      </c>
      <c r="D15" s="194">
        <v>141411</v>
      </c>
    </row>
    <row r="16" spans="1:4" ht="30" customHeight="1" thickTop="1" thickBot="1">
      <c r="A16" s="16" t="s">
        <v>127</v>
      </c>
      <c r="B16" s="14" t="s">
        <v>113</v>
      </c>
      <c r="C16" s="17" t="s">
        <v>128</v>
      </c>
      <c r="D16" s="194">
        <v>174661</v>
      </c>
    </row>
    <row r="17" spans="1:4" ht="30" customHeight="1" thickTop="1" thickBot="1">
      <c r="A17" s="16" t="s">
        <v>1795</v>
      </c>
      <c r="B17" s="14" t="s">
        <v>113</v>
      </c>
      <c r="C17" s="17" t="s">
        <v>1796</v>
      </c>
      <c r="D17" s="194">
        <v>42451</v>
      </c>
    </row>
    <row r="18" spans="1:4" ht="30" customHeight="1" thickTop="1" thickBot="1">
      <c r="A18" s="16" t="s">
        <v>133</v>
      </c>
      <c r="B18" s="14" t="s">
        <v>113</v>
      </c>
      <c r="C18" s="17" t="s">
        <v>134</v>
      </c>
      <c r="D18" s="194">
        <v>77619</v>
      </c>
    </row>
    <row r="19" spans="1:4" ht="30" customHeight="1" thickTop="1" thickBot="1">
      <c r="A19" s="16" t="s">
        <v>146</v>
      </c>
      <c r="B19" s="14" t="s">
        <v>113</v>
      </c>
      <c r="C19" s="17" t="s">
        <v>147</v>
      </c>
      <c r="D19" s="194">
        <v>163942</v>
      </c>
    </row>
    <row r="20" spans="1:4" ht="30" customHeight="1" thickTop="1" thickBot="1">
      <c r="A20" s="16" t="s">
        <v>135</v>
      </c>
      <c r="B20" s="14" t="s">
        <v>113</v>
      </c>
      <c r="C20" s="17" t="s">
        <v>1968</v>
      </c>
      <c r="D20" s="194">
        <v>40355</v>
      </c>
    </row>
    <row r="21" spans="1:4" ht="30" customHeight="1" thickTop="1" thickBot="1">
      <c r="A21" s="16" t="s">
        <v>136</v>
      </c>
      <c r="B21" s="14" t="s">
        <v>113</v>
      </c>
      <c r="C21" s="17" t="s">
        <v>137</v>
      </c>
      <c r="D21" s="194">
        <v>88466</v>
      </c>
    </row>
    <row r="22" spans="1:4" ht="30" customHeight="1" thickTop="1" thickBot="1">
      <c r="A22" s="16" t="s">
        <v>138</v>
      </c>
      <c r="B22" s="14" t="s">
        <v>113</v>
      </c>
      <c r="C22" s="17" t="s">
        <v>139</v>
      </c>
      <c r="D22" s="194">
        <v>32749</v>
      </c>
    </row>
    <row r="23" spans="1:4" ht="30" customHeight="1" thickTop="1" thickBot="1">
      <c r="A23" s="16" t="s">
        <v>143</v>
      </c>
      <c r="B23" s="14" t="s">
        <v>144</v>
      </c>
      <c r="C23" s="17" t="s">
        <v>145</v>
      </c>
      <c r="D23" s="194">
        <v>22577</v>
      </c>
    </row>
    <row r="24" spans="1:4" ht="30" customHeight="1" thickTop="1" thickBot="1">
      <c r="A24" s="16" t="s">
        <v>140</v>
      </c>
      <c r="B24" s="14" t="s">
        <v>1082</v>
      </c>
      <c r="C24" s="17" t="s">
        <v>142</v>
      </c>
      <c r="D24" s="194">
        <v>24010</v>
      </c>
    </row>
    <row r="25" spans="1:4" ht="30" customHeight="1" thickTop="1" thickBot="1">
      <c r="A25" s="16" t="s">
        <v>148</v>
      </c>
      <c r="B25" s="14" t="s">
        <v>113</v>
      </c>
      <c r="C25" s="17" t="s">
        <v>149</v>
      </c>
      <c r="D25" s="194">
        <v>118012</v>
      </c>
    </row>
    <row r="26" spans="1:4" ht="30" customHeight="1" thickTop="1" thickBot="1">
      <c r="A26" s="16" t="s">
        <v>150</v>
      </c>
      <c r="B26" s="14" t="s">
        <v>113</v>
      </c>
      <c r="C26" s="17" t="s">
        <v>151</v>
      </c>
      <c r="D26" s="194">
        <v>126034</v>
      </c>
    </row>
    <row r="27" spans="1:4" ht="30" customHeight="1" thickTop="1" thickBot="1">
      <c r="A27" s="16" t="s">
        <v>152</v>
      </c>
      <c r="B27" s="14" t="s">
        <v>113</v>
      </c>
      <c r="C27" s="17" t="s">
        <v>153</v>
      </c>
      <c r="D27" s="194">
        <v>64103</v>
      </c>
    </row>
    <row r="28" spans="1:4" ht="30" customHeight="1" thickTop="1" thickBot="1">
      <c r="A28" s="16" t="s">
        <v>154</v>
      </c>
      <c r="B28" s="14" t="s">
        <v>113</v>
      </c>
      <c r="C28" s="17" t="s">
        <v>155</v>
      </c>
      <c r="D28" s="194">
        <v>87629</v>
      </c>
    </row>
    <row r="29" spans="1:4" ht="30" customHeight="1" thickTop="1" thickBot="1">
      <c r="A29" s="16" t="s">
        <v>156</v>
      </c>
      <c r="B29" s="14" t="s">
        <v>113</v>
      </c>
      <c r="C29" s="17" t="s">
        <v>157</v>
      </c>
      <c r="D29" s="194">
        <v>3816</v>
      </c>
    </row>
    <row r="30" spans="1:4" ht="30" customHeight="1" thickTop="1" thickBot="1">
      <c r="A30" s="16" t="s">
        <v>166</v>
      </c>
      <c r="B30" s="14" t="s">
        <v>113</v>
      </c>
      <c r="C30" s="17" t="s">
        <v>167</v>
      </c>
      <c r="D30" s="194">
        <v>113582</v>
      </c>
    </row>
    <row r="31" spans="1:4" ht="30" customHeight="1" thickTop="1" thickBot="1">
      <c r="A31" s="16" t="s">
        <v>162</v>
      </c>
      <c r="B31" s="14" t="s">
        <v>113</v>
      </c>
      <c r="C31" s="17" t="s">
        <v>163</v>
      </c>
      <c r="D31" s="194">
        <v>9810</v>
      </c>
    </row>
    <row r="32" spans="1:4" ht="30" customHeight="1" thickTop="1" thickBot="1">
      <c r="A32" s="16" t="s">
        <v>164</v>
      </c>
      <c r="B32" s="14" t="s">
        <v>113</v>
      </c>
      <c r="C32" s="17" t="s">
        <v>165</v>
      </c>
      <c r="D32" s="194">
        <v>80000</v>
      </c>
    </row>
    <row r="33" spans="1:4" ht="30" customHeight="1" thickTop="1" thickBot="1">
      <c r="A33" s="16" t="s">
        <v>171</v>
      </c>
      <c r="B33" s="14" t="s">
        <v>113</v>
      </c>
      <c r="C33" s="17" t="s">
        <v>172</v>
      </c>
      <c r="D33" s="194">
        <v>9640</v>
      </c>
    </row>
    <row r="34" spans="1:4" ht="30" customHeight="1" thickTop="1" thickBot="1">
      <c r="A34" s="16" t="s">
        <v>160</v>
      </c>
      <c r="B34" s="14" t="s">
        <v>113</v>
      </c>
      <c r="C34" s="17" t="s">
        <v>161</v>
      </c>
      <c r="D34" s="194">
        <v>4414</v>
      </c>
    </row>
    <row r="35" spans="1:4" ht="30" customHeight="1" thickTop="1" thickBot="1">
      <c r="A35" s="16" t="s">
        <v>173</v>
      </c>
      <c r="B35" s="14" t="s">
        <v>113</v>
      </c>
      <c r="C35" s="17" t="s">
        <v>1970</v>
      </c>
      <c r="D35" s="194">
        <v>133172</v>
      </c>
    </row>
    <row r="36" spans="1:4" ht="30" customHeight="1" thickTop="1" thickBot="1">
      <c r="A36" s="16" t="s">
        <v>170</v>
      </c>
      <c r="B36" s="14" t="s">
        <v>113</v>
      </c>
      <c r="C36" s="17" t="s">
        <v>1969</v>
      </c>
      <c r="D36" s="194">
        <v>66808</v>
      </c>
    </row>
    <row r="37" spans="1:4" ht="30" customHeight="1" thickTop="1" thickBot="1">
      <c r="A37" s="16" t="s">
        <v>168</v>
      </c>
      <c r="B37" s="14" t="s">
        <v>113</v>
      </c>
      <c r="C37" s="17" t="s">
        <v>169</v>
      </c>
      <c r="D37" s="194">
        <v>105938</v>
      </c>
    </row>
    <row r="38" spans="1:4" ht="30" customHeight="1" thickTop="1" thickBot="1">
      <c r="A38" s="16" t="s">
        <v>174</v>
      </c>
      <c r="B38" s="14" t="s">
        <v>113</v>
      </c>
      <c r="C38" s="17" t="s">
        <v>175</v>
      </c>
      <c r="D38" s="194">
        <v>89072</v>
      </c>
    </row>
    <row r="39" spans="1:4" ht="30" customHeight="1" thickTop="1" thickBot="1">
      <c r="A39" s="16" t="s">
        <v>176</v>
      </c>
      <c r="B39" s="14" t="s">
        <v>113</v>
      </c>
      <c r="C39" s="17" t="s">
        <v>177</v>
      </c>
      <c r="D39" s="194">
        <v>46783</v>
      </c>
    </row>
    <row r="40" spans="1:4" ht="30" customHeight="1" thickTop="1" thickBot="1">
      <c r="A40" s="16" t="s">
        <v>180</v>
      </c>
      <c r="B40" s="14" t="s">
        <v>113</v>
      </c>
      <c r="C40" s="17" t="s">
        <v>181</v>
      </c>
      <c r="D40" s="194">
        <v>73507</v>
      </c>
    </row>
    <row r="41" spans="1:4" ht="30" customHeight="1" thickTop="1" thickBot="1">
      <c r="A41" s="16" t="s">
        <v>178</v>
      </c>
      <c r="B41" s="14" t="s">
        <v>113</v>
      </c>
      <c r="C41" s="17" t="s">
        <v>179</v>
      </c>
      <c r="D41" s="194">
        <v>68712</v>
      </c>
    </row>
    <row r="42" spans="1:4" ht="30" customHeight="1" thickTop="1" thickBot="1">
      <c r="A42" s="16" t="s">
        <v>182</v>
      </c>
      <c r="B42" s="14" t="s">
        <v>113</v>
      </c>
      <c r="C42" s="17" t="s">
        <v>183</v>
      </c>
      <c r="D42" s="194">
        <v>57268</v>
      </c>
    </row>
    <row r="43" spans="1:4" ht="30" customHeight="1" thickTop="1" thickBot="1">
      <c r="A43" s="16" t="s">
        <v>1756</v>
      </c>
      <c r="B43" s="14" t="s">
        <v>113</v>
      </c>
      <c r="C43" s="17" t="s">
        <v>1755</v>
      </c>
      <c r="D43" s="194">
        <v>38780</v>
      </c>
    </row>
    <row r="44" spans="1:4" ht="30" customHeight="1" thickTop="1" thickBot="1">
      <c r="A44" s="16" t="s">
        <v>184</v>
      </c>
      <c r="B44" s="14" t="s">
        <v>113</v>
      </c>
      <c r="C44" s="17" t="s">
        <v>185</v>
      </c>
      <c r="D44" s="194">
        <v>14396</v>
      </c>
    </row>
    <row r="45" spans="1:4" ht="30" customHeight="1" thickTop="1" thickBot="1">
      <c r="A45" s="16" t="s">
        <v>1687</v>
      </c>
      <c r="B45" s="14" t="s">
        <v>113</v>
      </c>
      <c r="C45" s="17" t="s">
        <v>1688</v>
      </c>
      <c r="D45" s="194">
        <v>2090</v>
      </c>
    </row>
    <row r="46" spans="1:4" ht="30" customHeight="1" thickTop="1" thickBot="1">
      <c r="A46" s="16" t="s">
        <v>188</v>
      </c>
      <c r="B46" s="14" t="s">
        <v>113</v>
      </c>
      <c r="C46" s="17" t="s">
        <v>189</v>
      </c>
      <c r="D46" s="194">
        <v>3760</v>
      </c>
    </row>
    <row r="47" spans="1:4" ht="30" customHeight="1" thickTop="1" thickBot="1">
      <c r="A47" s="16" t="s">
        <v>186</v>
      </c>
      <c r="B47" s="14" t="s">
        <v>113</v>
      </c>
      <c r="C47" s="17" t="s">
        <v>187</v>
      </c>
      <c r="D47" s="194">
        <v>9089</v>
      </c>
    </row>
    <row r="48" spans="1:4" ht="30" customHeight="1" thickTop="1" thickBot="1">
      <c r="A48" s="16" t="s">
        <v>190</v>
      </c>
      <c r="B48" s="14" t="s">
        <v>113</v>
      </c>
      <c r="C48" s="17" t="s">
        <v>191</v>
      </c>
      <c r="D48" s="194">
        <v>12088</v>
      </c>
    </row>
    <row r="49" spans="1:4" ht="30" customHeight="1" thickTop="1" thickBot="1">
      <c r="A49" s="16" t="s">
        <v>201</v>
      </c>
      <c r="B49" s="14" t="s">
        <v>113</v>
      </c>
      <c r="C49" s="17" t="s">
        <v>1972</v>
      </c>
      <c r="D49" s="194">
        <v>72591</v>
      </c>
    </row>
    <row r="50" spans="1:4" ht="30" customHeight="1" thickTop="1" thickBot="1">
      <c r="A50" s="16" t="s">
        <v>192</v>
      </c>
      <c r="B50" s="14" t="s">
        <v>113</v>
      </c>
      <c r="C50" s="17" t="s">
        <v>193</v>
      </c>
      <c r="D50" s="194">
        <v>40323</v>
      </c>
    </row>
    <row r="51" spans="1:4" ht="30" customHeight="1" thickTop="1" thickBot="1">
      <c r="A51" s="16" t="s">
        <v>194</v>
      </c>
      <c r="B51" s="14" t="s">
        <v>113</v>
      </c>
      <c r="C51" s="17" t="s">
        <v>1971</v>
      </c>
      <c r="D51" s="194">
        <v>2500</v>
      </c>
    </row>
    <row r="52" spans="1:4" ht="30" customHeight="1" thickTop="1" thickBot="1">
      <c r="A52" s="16" t="s">
        <v>224</v>
      </c>
      <c r="B52" s="14" t="s">
        <v>92</v>
      </c>
      <c r="C52" s="17" t="s">
        <v>1975</v>
      </c>
      <c r="D52" s="194">
        <v>124639</v>
      </c>
    </row>
    <row r="53" spans="1:4" ht="30" customHeight="1" thickTop="1" thickBot="1">
      <c r="A53" s="16" t="s">
        <v>195</v>
      </c>
      <c r="B53" s="14" t="s">
        <v>113</v>
      </c>
      <c r="C53" s="17" t="s">
        <v>196</v>
      </c>
      <c r="D53" s="194">
        <v>15463</v>
      </c>
    </row>
    <row r="54" spans="1:4" ht="30" customHeight="1" thickTop="1" thickBot="1">
      <c r="A54" s="16" t="s">
        <v>214</v>
      </c>
      <c r="B54" s="14" t="s">
        <v>113</v>
      </c>
      <c r="C54" s="17" t="s">
        <v>215</v>
      </c>
      <c r="D54" s="194">
        <v>8982</v>
      </c>
    </row>
    <row r="55" spans="1:4" ht="30" customHeight="1" thickTop="1" thickBot="1">
      <c r="A55" s="16" t="s">
        <v>197</v>
      </c>
      <c r="B55" s="14" t="s">
        <v>113</v>
      </c>
      <c r="C55" s="17" t="s">
        <v>198</v>
      </c>
      <c r="D55" s="194">
        <v>124700</v>
      </c>
    </row>
    <row r="56" spans="1:4" ht="30" customHeight="1" thickTop="1" thickBot="1">
      <c r="A56" s="16" t="s">
        <v>199</v>
      </c>
      <c r="B56" s="14" t="s">
        <v>113</v>
      </c>
      <c r="C56" s="17" t="s">
        <v>200</v>
      </c>
      <c r="D56" s="194">
        <v>13330</v>
      </c>
    </row>
    <row r="57" spans="1:4" ht="30" customHeight="1" thickTop="1" thickBot="1">
      <c r="A57" s="16" t="s">
        <v>202</v>
      </c>
      <c r="B57" s="14" t="s">
        <v>113</v>
      </c>
      <c r="C57" s="17" t="s">
        <v>203</v>
      </c>
      <c r="D57" s="194">
        <v>59245</v>
      </c>
    </row>
    <row r="58" spans="1:4" ht="30" customHeight="1" thickTop="1" thickBot="1">
      <c r="A58" s="16" t="s">
        <v>212</v>
      </c>
      <c r="B58" s="14" t="s">
        <v>113</v>
      </c>
      <c r="C58" s="17" t="s">
        <v>213</v>
      </c>
      <c r="D58" s="194">
        <v>25393</v>
      </c>
    </row>
    <row r="59" spans="1:4" ht="30" customHeight="1" thickTop="1" thickBot="1">
      <c r="A59" s="16" t="s">
        <v>206</v>
      </c>
      <c r="B59" s="14" t="s">
        <v>113</v>
      </c>
      <c r="C59" s="17" t="s">
        <v>207</v>
      </c>
      <c r="D59" s="194">
        <v>6637</v>
      </c>
    </row>
    <row r="60" spans="1:4" ht="30" customHeight="1" thickTop="1" thickBot="1">
      <c r="A60" s="16" t="s">
        <v>204</v>
      </c>
      <c r="B60" s="14" t="s">
        <v>113</v>
      </c>
      <c r="C60" s="17" t="s">
        <v>205</v>
      </c>
      <c r="D60" s="194">
        <v>13360</v>
      </c>
    </row>
    <row r="61" spans="1:4" ht="30" customHeight="1" thickTop="1" thickBot="1">
      <c r="A61" s="16" t="s">
        <v>208</v>
      </c>
      <c r="B61" s="14" t="s">
        <v>113</v>
      </c>
      <c r="C61" s="17" t="s">
        <v>209</v>
      </c>
      <c r="D61" s="194">
        <v>10000</v>
      </c>
    </row>
    <row r="62" spans="1:4" ht="30" customHeight="1" thickTop="1" thickBot="1">
      <c r="A62" s="16" t="s">
        <v>210</v>
      </c>
      <c r="B62" s="14" t="s">
        <v>113</v>
      </c>
      <c r="C62" s="17" t="s">
        <v>211</v>
      </c>
      <c r="D62" s="194">
        <v>15269</v>
      </c>
    </row>
    <row r="63" spans="1:4" ht="30" customHeight="1" thickTop="1" thickBot="1">
      <c r="A63" s="16" t="s">
        <v>217</v>
      </c>
      <c r="B63" s="14" t="s">
        <v>113</v>
      </c>
      <c r="C63" s="17" t="s">
        <v>218</v>
      </c>
      <c r="D63" s="194">
        <v>19540</v>
      </c>
    </row>
    <row r="64" spans="1:4" ht="30" customHeight="1" thickTop="1" thickBot="1">
      <c r="A64" s="16" t="s">
        <v>219</v>
      </c>
      <c r="B64" s="14" t="s">
        <v>113</v>
      </c>
      <c r="C64" s="17" t="s">
        <v>220</v>
      </c>
      <c r="D64" s="194">
        <v>13178</v>
      </c>
    </row>
    <row r="65" spans="1:4" ht="30" customHeight="1" thickTop="1" thickBot="1">
      <c r="A65" s="16" t="s">
        <v>216</v>
      </c>
      <c r="B65" s="14" t="s">
        <v>113</v>
      </c>
      <c r="C65" s="17" t="s">
        <v>1973</v>
      </c>
      <c r="D65" s="194">
        <v>13996</v>
      </c>
    </row>
    <row r="66" spans="1:4" ht="30" customHeight="1" thickTop="1" thickBot="1">
      <c r="A66" s="16" t="s">
        <v>221</v>
      </c>
      <c r="B66" s="14" t="s">
        <v>113</v>
      </c>
      <c r="C66" s="17" t="s">
        <v>1974</v>
      </c>
      <c r="D66" s="194">
        <v>56032</v>
      </c>
    </row>
    <row r="67" spans="1:4" ht="30" customHeight="1" thickTop="1" thickBot="1">
      <c r="A67" s="16" t="s">
        <v>222</v>
      </c>
      <c r="B67" s="14" t="s">
        <v>113</v>
      </c>
      <c r="C67" s="17" t="s">
        <v>223</v>
      </c>
      <c r="D67" s="194">
        <v>30538</v>
      </c>
    </row>
    <row r="68" spans="1:4" ht="30" customHeight="1" thickTop="1" thickBot="1">
      <c r="A68" s="16" t="s">
        <v>225</v>
      </c>
      <c r="B68" s="14" t="s">
        <v>113</v>
      </c>
      <c r="C68" s="17" t="s">
        <v>226</v>
      </c>
      <c r="D68" s="194">
        <v>77619</v>
      </c>
    </row>
    <row r="69" spans="1:4" ht="30" customHeight="1" thickTop="1" thickBot="1">
      <c r="A69" s="16" t="s">
        <v>227</v>
      </c>
      <c r="B69" s="14" t="s">
        <v>113</v>
      </c>
      <c r="C69" s="17" t="s">
        <v>1976</v>
      </c>
      <c r="D69" s="194">
        <v>13996</v>
      </c>
    </row>
    <row r="70" spans="1:4" ht="30" customHeight="1" thickTop="1" thickBot="1">
      <c r="A70" s="16" t="s">
        <v>232</v>
      </c>
      <c r="B70" s="14" t="s">
        <v>233</v>
      </c>
      <c r="C70" s="17" t="s">
        <v>1979</v>
      </c>
      <c r="D70" s="194">
        <v>3161</v>
      </c>
    </row>
    <row r="71" spans="1:4" ht="30" customHeight="1" thickTop="1" thickBot="1">
      <c r="A71" s="16" t="s">
        <v>228</v>
      </c>
      <c r="B71" s="14" t="s">
        <v>113</v>
      </c>
      <c r="C71" s="17" t="s">
        <v>1977</v>
      </c>
      <c r="D71" s="194">
        <v>3171</v>
      </c>
    </row>
    <row r="72" spans="1:4" ht="30" customHeight="1" thickTop="1" thickBot="1">
      <c r="A72" s="16" t="s">
        <v>229</v>
      </c>
      <c r="B72" s="14" t="s">
        <v>113</v>
      </c>
      <c r="C72" s="17" t="s">
        <v>1978</v>
      </c>
      <c r="D72" s="194">
        <v>9301</v>
      </c>
    </row>
    <row r="73" spans="1:4" ht="30" customHeight="1" thickTop="1" thickBot="1">
      <c r="A73" s="16" t="s">
        <v>230</v>
      </c>
      <c r="B73" s="14" t="s">
        <v>113</v>
      </c>
      <c r="C73" s="17" t="s">
        <v>231</v>
      </c>
      <c r="D73" s="194">
        <v>1181</v>
      </c>
    </row>
    <row r="74" spans="1:4" ht="30" customHeight="1" thickTop="1" thickBot="1">
      <c r="A74" s="16" t="s">
        <v>234</v>
      </c>
      <c r="B74" s="14" t="s">
        <v>113</v>
      </c>
      <c r="C74" s="17" t="s">
        <v>235</v>
      </c>
      <c r="D74" s="194">
        <v>2035</v>
      </c>
    </row>
    <row r="75" spans="1:4" ht="30" customHeight="1" thickTop="1" thickBot="1">
      <c r="A75" s="16" t="s">
        <v>236</v>
      </c>
      <c r="B75" s="14" t="s">
        <v>113</v>
      </c>
      <c r="C75" s="17" t="s">
        <v>237</v>
      </c>
      <c r="D75" s="194">
        <v>530917</v>
      </c>
    </row>
    <row r="76" spans="1:4" ht="30" customHeight="1" thickTop="1" thickBot="1">
      <c r="A76" s="16" t="s">
        <v>238</v>
      </c>
      <c r="B76" s="14" t="s">
        <v>113</v>
      </c>
      <c r="C76" s="17" t="s">
        <v>239</v>
      </c>
      <c r="D76" s="194">
        <v>540006</v>
      </c>
    </row>
    <row r="77" spans="1:4" ht="30" customHeight="1" thickTop="1" thickBot="1">
      <c r="A77" s="16" t="s">
        <v>240</v>
      </c>
      <c r="B77" s="14" t="s">
        <v>113</v>
      </c>
      <c r="C77" s="17" t="s">
        <v>1980</v>
      </c>
      <c r="D77" s="194">
        <v>153966</v>
      </c>
    </row>
    <row r="78" spans="1:4" ht="30" customHeight="1" thickTop="1" thickBot="1">
      <c r="A78" s="16" t="s">
        <v>241</v>
      </c>
      <c r="B78" s="14" t="s">
        <v>113</v>
      </c>
      <c r="C78" s="17" t="s">
        <v>1981</v>
      </c>
      <c r="D78" s="194">
        <v>152695</v>
      </c>
    </row>
    <row r="79" spans="1:4" ht="30" customHeight="1" thickTop="1" thickBot="1">
      <c r="A79" s="16" t="s">
        <v>246</v>
      </c>
      <c r="B79" s="14" t="s">
        <v>113</v>
      </c>
      <c r="C79" s="17" t="s">
        <v>1986</v>
      </c>
      <c r="D79" s="194">
        <v>88455</v>
      </c>
    </row>
    <row r="80" spans="1:4" ht="30" customHeight="1" thickTop="1" thickBot="1">
      <c r="A80" s="16" t="s">
        <v>243</v>
      </c>
      <c r="B80" s="14" t="s">
        <v>113</v>
      </c>
      <c r="C80" s="17" t="s">
        <v>1983</v>
      </c>
      <c r="D80" s="194">
        <v>190868</v>
      </c>
    </row>
    <row r="81" spans="1:4" ht="30" customHeight="1" thickTop="1" thickBot="1">
      <c r="A81" s="16" t="s">
        <v>244</v>
      </c>
      <c r="B81" s="14" t="s">
        <v>113</v>
      </c>
      <c r="C81" s="17" t="s">
        <v>1984</v>
      </c>
      <c r="D81" s="194">
        <v>235224</v>
      </c>
    </row>
    <row r="82" spans="1:4" ht="30" customHeight="1" thickTop="1" thickBot="1">
      <c r="A82" s="16" t="s">
        <v>245</v>
      </c>
      <c r="B82" s="14" t="s">
        <v>113</v>
      </c>
      <c r="C82" s="17" t="s">
        <v>1985</v>
      </c>
      <c r="D82" s="194">
        <v>190868</v>
      </c>
    </row>
    <row r="83" spans="1:4" ht="30" customHeight="1" thickTop="1" thickBot="1">
      <c r="A83" s="16" t="s">
        <v>247</v>
      </c>
      <c r="B83" s="14" t="s">
        <v>113</v>
      </c>
      <c r="C83" s="17" t="s">
        <v>1987</v>
      </c>
      <c r="D83" s="194">
        <v>118613</v>
      </c>
    </row>
    <row r="84" spans="1:4" ht="30" customHeight="1" thickTop="1" thickBot="1">
      <c r="A84" s="16" t="s">
        <v>242</v>
      </c>
      <c r="B84" s="14" t="s">
        <v>113</v>
      </c>
      <c r="C84" s="17" t="s">
        <v>1982</v>
      </c>
      <c r="D84" s="194">
        <v>126321</v>
      </c>
    </row>
    <row r="85" spans="1:4" ht="30" customHeight="1" thickTop="1" thickBot="1">
      <c r="A85" s="16" t="s">
        <v>248</v>
      </c>
      <c r="B85" s="14" t="s">
        <v>113</v>
      </c>
      <c r="C85" s="17" t="s">
        <v>1988</v>
      </c>
      <c r="D85" s="194">
        <v>241766</v>
      </c>
    </row>
    <row r="86" spans="1:4" ht="30" customHeight="1" thickTop="1" thickBot="1">
      <c r="A86" s="16" t="s">
        <v>249</v>
      </c>
      <c r="B86" s="14" t="s">
        <v>113</v>
      </c>
      <c r="C86" s="17" t="s">
        <v>250</v>
      </c>
      <c r="D86" s="194">
        <v>5210</v>
      </c>
    </row>
    <row r="87" spans="1:4" ht="30" customHeight="1" thickTop="1" thickBot="1">
      <c r="A87" s="16" t="s">
        <v>255</v>
      </c>
      <c r="B87" s="14" t="s">
        <v>113</v>
      </c>
      <c r="C87" s="17" t="s">
        <v>256</v>
      </c>
      <c r="D87" s="194">
        <v>1121594</v>
      </c>
    </row>
    <row r="88" spans="1:4" ht="30" customHeight="1" thickTop="1" thickBot="1">
      <c r="A88" s="16" t="s">
        <v>253</v>
      </c>
      <c r="B88" s="14" t="s">
        <v>113</v>
      </c>
      <c r="C88" s="17" t="s">
        <v>254</v>
      </c>
      <c r="D88" s="194">
        <v>16415</v>
      </c>
    </row>
    <row r="89" spans="1:4" ht="30" customHeight="1" thickTop="1" thickBot="1">
      <c r="A89" s="16" t="s">
        <v>251</v>
      </c>
      <c r="B89" s="14" t="s">
        <v>113</v>
      </c>
      <c r="C89" s="17" t="s">
        <v>252</v>
      </c>
      <c r="D89" s="194">
        <v>39445</v>
      </c>
    </row>
    <row r="90" spans="1:4" ht="30" customHeight="1" thickTop="1" thickBot="1">
      <c r="A90" s="16" t="s">
        <v>257</v>
      </c>
      <c r="B90" s="14" t="s">
        <v>113</v>
      </c>
      <c r="C90" s="17" t="s">
        <v>258</v>
      </c>
      <c r="D90" s="194">
        <v>6305</v>
      </c>
    </row>
    <row r="91" spans="1:4" ht="30" customHeight="1" thickTop="1" thickBot="1">
      <c r="A91" s="16" t="s">
        <v>259</v>
      </c>
      <c r="B91" s="14" t="s">
        <v>113</v>
      </c>
      <c r="C91" s="17" t="s">
        <v>260</v>
      </c>
      <c r="D91" s="194">
        <v>48352</v>
      </c>
    </row>
    <row r="92" spans="1:4" ht="30" customHeight="1" thickTop="1" thickBot="1">
      <c r="A92" s="16" t="s">
        <v>261</v>
      </c>
      <c r="B92" s="14" t="s">
        <v>113</v>
      </c>
      <c r="C92" s="17" t="s">
        <v>262</v>
      </c>
      <c r="D92" s="194">
        <v>7213</v>
      </c>
    </row>
    <row r="93" spans="1:4" ht="30" customHeight="1" thickTop="1" thickBot="1">
      <c r="A93" s="16" t="s">
        <v>263</v>
      </c>
      <c r="B93" s="14" t="s">
        <v>113</v>
      </c>
      <c r="C93" s="17" t="s">
        <v>264</v>
      </c>
      <c r="D93" s="194">
        <v>8725</v>
      </c>
    </row>
    <row r="94" spans="1:4" ht="30" customHeight="1" thickTop="1" thickBot="1">
      <c r="A94" s="16" t="s">
        <v>265</v>
      </c>
      <c r="B94" s="14" t="s">
        <v>113</v>
      </c>
      <c r="C94" s="17" t="s">
        <v>266</v>
      </c>
      <c r="D94" s="194">
        <v>31174</v>
      </c>
    </row>
    <row r="95" spans="1:4" ht="30" customHeight="1" thickTop="1" thickBot="1">
      <c r="A95" s="16" t="s">
        <v>267</v>
      </c>
      <c r="B95" s="14" t="s">
        <v>113</v>
      </c>
      <c r="C95" s="17" t="s">
        <v>268</v>
      </c>
      <c r="D95" s="194">
        <v>87799</v>
      </c>
    </row>
    <row r="96" spans="1:4" ht="30" customHeight="1" thickTop="1" thickBot="1">
      <c r="A96" s="16" t="s">
        <v>269</v>
      </c>
      <c r="B96" s="14" t="s">
        <v>113</v>
      </c>
      <c r="C96" s="17" t="s">
        <v>270</v>
      </c>
      <c r="D96" s="194">
        <v>175544</v>
      </c>
    </row>
    <row r="97" spans="1:4" ht="30" customHeight="1" thickTop="1" thickBot="1">
      <c r="A97" s="16" t="s">
        <v>271</v>
      </c>
      <c r="B97" s="14" t="s">
        <v>113</v>
      </c>
      <c r="C97" s="17" t="s">
        <v>272</v>
      </c>
      <c r="D97" s="194">
        <v>95843</v>
      </c>
    </row>
    <row r="98" spans="1:4" ht="30" customHeight="1" thickTop="1" thickBot="1">
      <c r="A98" s="16" t="s">
        <v>273</v>
      </c>
      <c r="B98" s="14" t="s">
        <v>113</v>
      </c>
      <c r="C98" s="17" t="s">
        <v>274</v>
      </c>
      <c r="D98" s="194">
        <v>9144</v>
      </c>
    </row>
    <row r="99" spans="1:4" ht="30" customHeight="1" thickTop="1" thickBot="1">
      <c r="A99" s="16" t="s">
        <v>275</v>
      </c>
      <c r="B99" s="14" t="s">
        <v>113</v>
      </c>
      <c r="C99" s="17" t="s">
        <v>276</v>
      </c>
      <c r="D99" s="194">
        <v>10000</v>
      </c>
    </row>
    <row r="100" spans="1:4" ht="30" customHeight="1" thickTop="1" thickBot="1">
      <c r="A100" s="16" t="s">
        <v>277</v>
      </c>
      <c r="B100" s="14" t="s">
        <v>113</v>
      </c>
      <c r="C100" s="17" t="s">
        <v>278</v>
      </c>
      <c r="D100" s="194">
        <v>38810</v>
      </c>
    </row>
    <row r="101" spans="1:4" ht="30" customHeight="1" thickTop="1" thickBot="1">
      <c r="A101" s="16" t="s">
        <v>279</v>
      </c>
      <c r="B101" s="14" t="s">
        <v>113</v>
      </c>
      <c r="C101" s="17" t="s">
        <v>1989</v>
      </c>
      <c r="D101" s="194">
        <v>141411</v>
      </c>
    </row>
    <row r="102" spans="1:4" ht="30" customHeight="1" thickTop="1" thickBot="1">
      <c r="A102" s="16" t="s">
        <v>280</v>
      </c>
      <c r="B102" s="14" t="s">
        <v>113</v>
      </c>
      <c r="C102" s="17" t="s">
        <v>281</v>
      </c>
      <c r="D102" s="194">
        <v>572605</v>
      </c>
    </row>
    <row r="103" spans="1:4" ht="30" customHeight="1" thickTop="1" thickBot="1">
      <c r="A103" s="16" t="s">
        <v>282</v>
      </c>
      <c r="B103" s="14" t="s">
        <v>113</v>
      </c>
      <c r="C103" s="17" t="s">
        <v>283</v>
      </c>
      <c r="D103" s="194">
        <v>382123</v>
      </c>
    </row>
    <row r="104" spans="1:4" ht="30" customHeight="1" thickTop="1" thickBot="1">
      <c r="A104" s="16" t="s">
        <v>284</v>
      </c>
      <c r="B104" s="14" t="s">
        <v>113</v>
      </c>
      <c r="C104" s="17" t="s">
        <v>285</v>
      </c>
      <c r="D104" s="194">
        <v>540793</v>
      </c>
    </row>
    <row r="105" spans="1:4" ht="30" customHeight="1" thickTop="1" thickBot="1">
      <c r="A105" s="16" t="s">
        <v>286</v>
      </c>
      <c r="B105" s="14" t="s">
        <v>113</v>
      </c>
      <c r="C105" s="17" t="s">
        <v>287</v>
      </c>
      <c r="D105" s="194">
        <v>235404</v>
      </c>
    </row>
    <row r="106" spans="1:4" ht="30" customHeight="1" thickTop="1" thickBot="1">
      <c r="A106" s="16" t="s">
        <v>288</v>
      </c>
      <c r="B106" s="14" t="s">
        <v>113</v>
      </c>
      <c r="C106" s="17" t="s">
        <v>289</v>
      </c>
      <c r="D106" s="194">
        <v>10820</v>
      </c>
    </row>
    <row r="107" spans="1:4" ht="30" customHeight="1" thickTop="1" thickBot="1">
      <c r="A107" s="16" t="s">
        <v>290</v>
      </c>
      <c r="B107" s="14" t="s">
        <v>113</v>
      </c>
      <c r="C107" s="17" t="s">
        <v>291</v>
      </c>
      <c r="D107" s="194">
        <v>464446</v>
      </c>
    </row>
    <row r="108" spans="1:4" ht="30" customHeight="1" thickTop="1" thickBot="1">
      <c r="A108" s="16" t="s">
        <v>292</v>
      </c>
      <c r="B108" s="14" t="s">
        <v>113</v>
      </c>
      <c r="C108" s="17" t="s">
        <v>293</v>
      </c>
      <c r="D108" s="194">
        <v>20763</v>
      </c>
    </row>
    <row r="109" spans="1:4" ht="30" customHeight="1" thickTop="1" thickBot="1">
      <c r="A109" s="16" t="s">
        <v>294</v>
      </c>
      <c r="B109" s="14" t="s">
        <v>113</v>
      </c>
      <c r="C109" s="17" t="s">
        <v>1990</v>
      </c>
      <c r="D109" s="194">
        <v>495707</v>
      </c>
    </row>
    <row r="110" spans="1:4" ht="30" customHeight="1" thickTop="1" thickBot="1">
      <c r="A110" s="16" t="s">
        <v>295</v>
      </c>
      <c r="B110" s="14" t="s">
        <v>113</v>
      </c>
      <c r="C110" s="17" t="s">
        <v>296</v>
      </c>
      <c r="D110" s="194">
        <v>4066</v>
      </c>
    </row>
    <row r="111" spans="1:4" ht="30" customHeight="1" thickTop="1" thickBot="1">
      <c r="A111" s="16" t="s">
        <v>297</v>
      </c>
      <c r="B111" s="14" t="s">
        <v>113</v>
      </c>
      <c r="C111" s="17" t="s">
        <v>298</v>
      </c>
      <c r="D111" s="194">
        <v>89436</v>
      </c>
    </row>
    <row r="112" spans="1:4" ht="30" customHeight="1" thickTop="1" thickBot="1">
      <c r="A112" s="16" t="s">
        <v>299</v>
      </c>
      <c r="B112" s="14" t="s">
        <v>113</v>
      </c>
      <c r="C112" s="17" t="s">
        <v>300</v>
      </c>
      <c r="D112" s="194">
        <v>545641</v>
      </c>
    </row>
    <row r="113" spans="1:4" ht="30" customHeight="1" thickTop="1" thickBot="1">
      <c r="A113" s="16" t="s">
        <v>301</v>
      </c>
      <c r="B113" s="14" t="s">
        <v>113</v>
      </c>
      <c r="C113" s="17" t="s">
        <v>302</v>
      </c>
      <c r="D113" s="194">
        <v>6781</v>
      </c>
    </row>
    <row r="114" spans="1:4" ht="30" customHeight="1" thickTop="1" thickBot="1">
      <c r="A114" s="16" t="s">
        <v>305</v>
      </c>
      <c r="B114" s="14" t="s">
        <v>113</v>
      </c>
      <c r="C114" s="17" t="s">
        <v>306</v>
      </c>
      <c r="D114" s="194">
        <v>99848</v>
      </c>
    </row>
    <row r="115" spans="1:4" ht="30" customHeight="1" thickTop="1" thickBot="1">
      <c r="A115" s="16" t="s">
        <v>303</v>
      </c>
      <c r="B115" s="14" t="s">
        <v>113</v>
      </c>
      <c r="C115" s="17" t="s">
        <v>304</v>
      </c>
      <c r="D115" s="194">
        <v>80007</v>
      </c>
    </row>
    <row r="116" spans="1:4" ht="30" customHeight="1" thickTop="1" thickBot="1">
      <c r="A116" s="16" t="s">
        <v>309</v>
      </c>
      <c r="B116" s="14" t="s">
        <v>113</v>
      </c>
      <c r="C116" s="17" t="s">
        <v>1991</v>
      </c>
      <c r="D116" s="194">
        <v>80000</v>
      </c>
    </row>
    <row r="117" spans="1:4" ht="30" customHeight="1" thickTop="1" thickBot="1">
      <c r="A117" s="16" t="s">
        <v>310</v>
      </c>
      <c r="B117" s="14" t="s">
        <v>113</v>
      </c>
      <c r="C117" s="17" t="s">
        <v>311</v>
      </c>
      <c r="D117" s="194">
        <v>203593</v>
      </c>
    </row>
    <row r="118" spans="1:4" ht="30" customHeight="1" thickTop="1" thickBot="1">
      <c r="A118" s="16" t="s">
        <v>313</v>
      </c>
      <c r="B118" s="14" t="s">
        <v>113</v>
      </c>
      <c r="C118" s="17" t="s">
        <v>1993</v>
      </c>
      <c r="D118" s="194">
        <v>209106</v>
      </c>
    </row>
    <row r="119" spans="1:4" ht="30" customHeight="1" thickTop="1" thickBot="1">
      <c r="A119" s="16" t="s">
        <v>318</v>
      </c>
      <c r="B119" s="14" t="s">
        <v>113</v>
      </c>
      <c r="C119" s="17" t="s">
        <v>319</v>
      </c>
      <c r="D119" s="194">
        <v>209106</v>
      </c>
    </row>
    <row r="120" spans="1:4" ht="30" customHeight="1" thickTop="1" thickBot="1">
      <c r="A120" s="16" t="s">
        <v>314</v>
      </c>
      <c r="B120" s="14" t="s">
        <v>113</v>
      </c>
      <c r="C120" s="17" t="s">
        <v>315</v>
      </c>
      <c r="D120" s="194">
        <v>181387</v>
      </c>
    </row>
    <row r="121" spans="1:4" ht="30" customHeight="1" thickTop="1" thickBot="1">
      <c r="A121" s="16" t="s">
        <v>1732</v>
      </c>
      <c r="B121" s="14" t="s">
        <v>113</v>
      </c>
      <c r="C121" s="17" t="s">
        <v>1733</v>
      </c>
      <c r="D121" s="194">
        <v>90000</v>
      </c>
    </row>
    <row r="122" spans="1:4" ht="30" customHeight="1" thickTop="1" thickBot="1">
      <c r="A122" s="16" t="s">
        <v>322</v>
      </c>
      <c r="B122" s="14" t="s">
        <v>113</v>
      </c>
      <c r="C122" s="17" t="s">
        <v>323</v>
      </c>
      <c r="D122" s="194">
        <v>117030</v>
      </c>
    </row>
    <row r="123" spans="1:4" ht="30" customHeight="1" thickTop="1" thickBot="1">
      <c r="A123" s="16" t="s">
        <v>320</v>
      </c>
      <c r="B123" s="14" t="s">
        <v>113</v>
      </c>
      <c r="C123" s="17" t="s">
        <v>321</v>
      </c>
      <c r="D123" s="194">
        <v>102401</v>
      </c>
    </row>
    <row r="124" spans="1:4" ht="30" customHeight="1" thickTop="1" thickBot="1">
      <c r="A124" s="16" t="s">
        <v>312</v>
      </c>
      <c r="B124" s="14" t="s">
        <v>113</v>
      </c>
      <c r="C124" s="17" t="s">
        <v>1992</v>
      </c>
      <c r="D124" s="194">
        <v>209106</v>
      </c>
    </row>
    <row r="125" spans="1:4" ht="30" customHeight="1" thickTop="1" thickBot="1">
      <c r="A125" s="16" t="s">
        <v>316</v>
      </c>
      <c r="B125" s="14" t="s">
        <v>113</v>
      </c>
      <c r="C125" s="17" t="s">
        <v>317</v>
      </c>
      <c r="D125" s="194">
        <v>89072</v>
      </c>
    </row>
    <row r="126" spans="1:4" ht="30" customHeight="1" thickTop="1" thickBot="1">
      <c r="A126" s="16" t="s">
        <v>307</v>
      </c>
      <c r="B126" s="14" t="s">
        <v>113</v>
      </c>
      <c r="C126" s="17" t="s">
        <v>308</v>
      </c>
      <c r="D126" s="194">
        <v>101700</v>
      </c>
    </row>
    <row r="127" spans="1:4" ht="30" customHeight="1" thickTop="1" thickBot="1">
      <c r="A127" s="16" t="s">
        <v>324</v>
      </c>
      <c r="B127" s="14" t="s">
        <v>113</v>
      </c>
      <c r="C127" s="17" t="s">
        <v>325</v>
      </c>
      <c r="D127" s="194">
        <v>1609</v>
      </c>
    </row>
    <row r="128" spans="1:4" ht="30" customHeight="1" thickTop="1" thickBot="1">
      <c r="A128" s="16" t="s">
        <v>326</v>
      </c>
      <c r="B128" s="14" t="s">
        <v>113</v>
      </c>
      <c r="C128" s="17" t="s">
        <v>327</v>
      </c>
      <c r="D128" s="194">
        <v>73866</v>
      </c>
    </row>
    <row r="129" spans="1:4" ht="30" customHeight="1" thickTop="1" thickBot="1">
      <c r="A129" s="16" t="s">
        <v>328</v>
      </c>
      <c r="B129" s="14" t="s">
        <v>113</v>
      </c>
      <c r="C129" s="17" t="s">
        <v>329</v>
      </c>
      <c r="D129" s="194">
        <v>63</v>
      </c>
    </row>
    <row r="130" spans="1:4" ht="30" customHeight="1" thickTop="1" thickBot="1">
      <c r="A130" s="16" t="s">
        <v>330</v>
      </c>
      <c r="B130" s="14" t="s">
        <v>113</v>
      </c>
      <c r="C130" s="17" t="s">
        <v>331</v>
      </c>
      <c r="D130" s="194">
        <v>1261</v>
      </c>
    </row>
    <row r="131" spans="1:4" ht="30" customHeight="1" thickTop="1" thickBot="1">
      <c r="A131" s="16" t="s">
        <v>332</v>
      </c>
      <c r="B131" s="14" t="s">
        <v>113</v>
      </c>
      <c r="C131" s="17" t="s">
        <v>333</v>
      </c>
      <c r="D131" s="194">
        <v>1261</v>
      </c>
    </row>
    <row r="132" spans="1:4" ht="30" customHeight="1" thickTop="1" thickBot="1">
      <c r="A132" s="16" t="s">
        <v>334</v>
      </c>
      <c r="B132" s="14" t="s">
        <v>113</v>
      </c>
      <c r="C132" s="17" t="s">
        <v>1760</v>
      </c>
      <c r="D132" s="194">
        <v>3027</v>
      </c>
    </row>
    <row r="133" spans="1:4" ht="30" customHeight="1" thickTop="1" thickBot="1">
      <c r="A133" s="16" t="s">
        <v>335</v>
      </c>
      <c r="B133" s="14" t="s">
        <v>92</v>
      </c>
      <c r="C133" s="17" t="s">
        <v>1994</v>
      </c>
      <c r="D133" s="194">
        <v>203092</v>
      </c>
    </row>
    <row r="134" spans="1:4" ht="30" customHeight="1" thickTop="1" thickBot="1">
      <c r="A134" s="16" t="s">
        <v>336</v>
      </c>
      <c r="B134" s="14" t="s">
        <v>113</v>
      </c>
      <c r="C134" s="17" t="s">
        <v>337</v>
      </c>
      <c r="D134" s="194">
        <v>1096</v>
      </c>
    </row>
    <row r="135" spans="1:4" ht="30" customHeight="1" thickTop="1" thickBot="1">
      <c r="A135" s="16" t="s">
        <v>338</v>
      </c>
      <c r="B135" s="14" t="s">
        <v>339</v>
      </c>
      <c r="C135" s="17" t="s">
        <v>340</v>
      </c>
      <c r="D135" s="194">
        <v>1178</v>
      </c>
    </row>
    <row r="136" spans="1:4" ht="30" customHeight="1" thickTop="1" thickBot="1">
      <c r="A136" s="16" t="s">
        <v>352</v>
      </c>
      <c r="B136" s="14" t="s">
        <v>339</v>
      </c>
      <c r="C136" s="17" t="s">
        <v>353</v>
      </c>
      <c r="D136" s="194">
        <v>984</v>
      </c>
    </row>
    <row r="137" spans="1:4" ht="30" customHeight="1" thickTop="1" thickBot="1">
      <c r="A137" s="16" t="s">
        <v>343</v>
      </c>
      <c r="B137" s="14" t="s">
        <v>344</v>
      </c>
      <c r="C137" s="17" t="s">
        <v>345</v>
      </c>
      <c r="D137" s="194">
        <v>68</v>
      </c>
    </row>
    <row r="138" spans="1:4" ht="30" customHeight="1" thickTop="1" thickBot="1">
      <c r="A138" s="16" t="s">
        <v>346</v>
      </c>
      <c r="B138" s="14" t="s">
        <v>344</v>
      </c>
      <c r="C138" s="17" t="s">
        <v>347</v>
      </c>
      <c r="D138" s="194">
        <v>275</v>
      </c>
    </row>
    <row r="139" spans="1:4" ht="30" customHeight="1" thickTop="1" thickBot="1">
      <c r="A139" s="16" t="s">
        <v>350</v>
      </c>
      <c r="B139" s="14" t="s">
        <v>339</v>
      </c>
      <c r="C139" s="17" t="s">
        <v>351</v>
      </c>
      <c r="D139" s="194">
        <v>2251</v>
      </c>
    </row>
    <row r="140" spans="1:4" ht="30" customHeight="1" thickTop="1" thickBot="1">
      <c r="A140" s="16" t="s">
        <v>348</v>
      </c>
      <c r="B140" s="14" t="s">
        <v>339</v>
      </c>
      <c r="C140" s="17" t="s">
        <v>349</v>
      </c>
      <c r="D140" s="194">
        <v>1212</v>
      </c>
    </row>
    <row r="141" spans="1:4" ht="30" customHeight="1" thickTop="1" thickBot="1">
      <c r="A141" s="16" t="s">
        <v>356</v>
      </c>
      <c r="B141" s="14" t="s">
        <v>113</v>
      </c>
      <c r="C141" s="17" t="s">
        <v>357</v>
      </c>
      <c r="D141" s="194">
        <v>45696</v>
      </c>
    </row>
    <row r="142" spans="1:4" ht="30" customHeight="1" thickTop="1" thickBot="1">
      <c r="A142" s="16" t="s">
        <v>341</v>
      </c>
      <c r="B142" s="14" t="s">
        <v>339</v>
      </c>
      <c r="C142" s="17" t="s">
        <v>342</v>
      </c>
      <c r="D142" s="194">
        <v>838</v>
      </c>
    </row>
    <row r="143" spans="1:4" ht="30" customHeight="1" thickTop="1" thickBot="1">
      <c r="A143" s="16" t="s">
        <v>354</v>
      </c>
      <c r="B143" s="14" t="s">
        <v>113</v>
      </c>
      <c r="C143" s="17" t="s">
        <v>355</v>
      </c>
      <c r="D143" s="194">
        <v>41587</v>
      </c>
    </row>
    <row r="144" spans="1:4" ht="30" customHeight="1" thickTop="1" thickBot="1">
      <c r="A144" s="16" t="s">
        <v>359</v>
      </c>
      <c r="B144" s="14" t="s">
        <v>113</v>
      </c>
      <c r="C144" s="17" t="s">
        <v>360</v>
      </c>
      <c r="D144" s="194">
        <v>126110</v>
      </c>
    </row>
    <row r="145" spans="1:4" ht="68.25" customHeight="1" thickTop="1" thickBot="1">
      <c r="A145" s="16" t="s">
        <v>358</v>
      </c>
      <c r="B145" s="14" t="s">
        <v>113</v>
      </c>
      <c r="C145" s="17" t="s">
        <v>2303</v>
      </c>
      <c r="D145" s="194">
        <v>157993</v>
      </c>
    </row>
    <row r="146" spans="1:4" ht="30" customHeight="1" thickTop="1" thickBot="1">
      <c r="A146" s="16" t="s">
        <v>361</v>
      </c>
      <c r="B146" s="14" t="s">
        <v>113</v>
      </c>
      <c r="C146" s="17" t="s">
        <v>1995</v>
      </c>
      <c r="D146" s="194">
        <v>108159</v>
      </c>
    </row>
    <row r="147" spans="1:4" ht="30" customHeight="1" thickTop="1" thickBot="1">
      <c r="A147" s="16" t="s">
        <v>362</v>
      </c>
      <c r="B147" s="14" t="s">
        <v>113</v>
      </c>
      <c r="C147" s="17" t="s">
        <v>1996</v>
      </c>
      <c r="D147" s="194">
        <v>91761</v>
      </c>
    </row>
    <row r="148" spans="1:4" ht="30" customHeight="1" thickTop="1" thickBot="1">
      <c r="A148" s="16" t="s">
        <v>367</v>
      </c>
      <c r="B148" s="14" t="s">
        <v>113</v>
      </c>
      <c r="C148" s="17" t="s">
        <v>368</v>
      </c>
      <c r="D148" s="194">
        <v>6054</v>
      </c>
    </row>
    <row r="149" spans="1:4" ht="30" customHeight="1" thickTop="1" thickBot="1">
      <c r="A149" s="16" t="s">
        <v>363</v>
      </c>
      <c r="B149" s="14" t="s">
        <v>113</v>
      </c>
      <c r="C149" s="17" t="s">
        <v>364</v>
      </c>
      <c r="D149" s="194">
        <v>5027</v>
      </c>
    </row>
    <row r="150" spans="1:4" ht="30" customHeight="1" thickTop="1" thickBot="1">
      <c r="A150" s="16" t="s">
        <v>158</v>
      </c>
      <c r="B150" s="14" t="s">
        <v>113</v>
      </c>
      <c r="C150" s="17" t="s">
        <v>159</v>
      </c>
      <c r="D150" s="194">
        <v>37761</v>
      </c>
    </row>
    <row r="151" spans="1:4" ht="30" customHeight="1" thickTop="1" thickBot="1">
      <c r="A151" s="16" t="s">
        <v>369</v>
      </c>
      <c r="B151" s="14" t="s">
        <v>113</v>
      </c>
      <c r="C151" s="17" t="s">
        <v>370</v>
      </c>
      <c r="D151" s="194">
        <v>87772</v>
      </c>
    </row>
    <row r="152" spans="1:4" ht="30" customHeight="1" thickTop="1" thickBot="1">
      <c r="A152" s="16" t="s">
        <v>371</v>
      </c>
      <c r="B152" s="14" t="s">
        <v>113</v>
      </c>
      <c r="C152" s="17" t="s">
        <v>372</v>
      </c>
      <c r="D152" s="194">
        <v>141411</v>
      </c>
    </row>
    <row r="153" spans="1:4" ht="30" customHeight="1" thickTop="1" thickBot="1">
      <c r="A153" s="16" t="s">
        <v>365</v>
      </c>
      <c r="B153" s="14" t="s">
        <v>113</v>
      </c>
      <c r="C153" s="17" t="s">
        <v>366</v>
      </c>
      <c r="D153" s="194">
        <v>105327</v>
      </c>
    </row>
    <row r="154" spans="1:4" ht="30" customHeight="1" thickTop="1" thickBot="1">
      <c r="A154" s="16" t="s">
        <v>373</v>
      </c>
      <c r="B154" s="14" t="s">
        <v>113</v>
      </c>
      <c r="C154" s="17" t="s">
        <v>374</v>
      </c>
      <c r="D154" s="194">
        <v>59500</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5"/>
  <sheetViews>
    <sheetView zoomScale="86" zoomScaleNormal="86" workbookViewId="0">
      <pane xSplit="3" ySplit="2" topLeftCell="D147" activePane="bottomRight" state="frozen"/>
      <selection activeCell="D20" sqref="D20"/>
      <selection pane="topRight" activeCell="D20" sqref="D20"/>
      <selection pane="bottomLeft" activeCell="D20" sqref="D20"/>
      <selection pane="bottomRight" activeCell="E156" sqref="E156"/>
    </sheetView>
  </sheetViews>
  <sheetFormatPr baseColWidth="10" defaultRowHeight="14.4"/>
  <cols>
    <col min="1" max="1" width="11.5546875" customWidth="1"/>
    <col min="2" max="2" width="9.109375"/>
    <col min="3" max="3" width="77.44140625" style="206" customWidth="1"/>
    <col min="4" max="4" width="17.109375" style="189" customWidth="1"/>
    <col min="5" max="5" width="12.21875" bestFit="1" customWidth="1"/>
  </cols>
  <sheetData>
    <row r="1" spans="1:6" ht="81.75" customHeight="1" thickTop="1" thickBot="1">
      <c r="A1" s="689" t="s">
        <v>1934</v>
      </c>
      <c r="B1" s="690"/>
      <c r="C1" s="690"/>
      <c r="D1" s="691"/>
    </row>
    <row r="2" spans="1:6" ht="60.75" customHeight="1" thickTop="1" thickBot="1">
      <c r="A2" s="688" t="s">
        <v>375</v>
      </c>
      <c r="B2" s="688"/>
      <c r="C2" s="688"/>
      <c r="D2" s="688"/>
    </row>
    <row r="3" spans="1:6" ht="16.5" customHeight="1" thickTop="1" thickBot="1">
      <c r="A3" s="200"/>
      <c r="B3" s="200"/>
      <c r="C3" s="205"/>
      <c r="D3" s="201"/>
    </row>
    <row r="4" spans="1:6" ht="16.5" customHeight="1" thickTop="1" thickBot="1">
      <c r="A4" s="200"/>
      <c r="B4" s="200"/>
      <c r="C4" s="205" t="s">
        <v>375</v>
      </c>
      <c r="D4" s="201"/>
    </row>
    <row r="5" spans="1:6" ht="15.6" thickTop="1" thickBot="1">
      <c r="A5" s="200"/>
      <c r="B5" s="200"/>
      <c r="C5" s="205"/>
      <c r="D5" s="202" t="s">
        <v>1930</v>
      </c>
    </row>
    <row r="6" spans="1:6" ht="30" thickTop="1" thickBot="1">
      <c r="A6" s="200" t="s">
        <v>809</v>
      </c>
      <c r="B6" s="200" t="s">
        <v>377</v>
      </c>
      <c r="C6" s="205" t="s">
        <v>2028</v>
      </c>
      <c r="D6" s="657">
        <v>3828</v>
      </c>
    </row>
    <row r="7" spans="1:6" ht="15.6" thickTop="1" thickBot="1">
      <c r="A7" s="200" t="s">
        <v>814</v>
      </c>
      <c r="B7" s="200" t="s">
        <v>377</v>
      </c>
      <c r="C7" s="662" t="s">
        <v>815</v>
      </c>
      <c r="D7" s="657">
        <v>3459</v>
      </c>
      <c r="E7">
        <f>+F7/D7</f>
        <v>1.2041052327262214</v>
      </c>
      <c r="F7" s="665">
        <v>4165</v>
      </c>
    </row>
    <row r="8" spans="1:6" ht="15.6" thickTop="1" thickBot="1">
      <c r="A8" s="200" t="s">
        <v>810</v>
      </c>
      <c r="B8" s="200" t="s">
        <v>377</v>
      </c>
      <c r="C8" s="205" t="s">
        <v>811</v>
      </c>
      <c r="D8" s="657">
        <v>3185</v>
      </c>
    </row>
    <row r="9" spans="1:6" ht="15.6" thickTop="1" thickBot="1">
      <c r="A9" s="200" t="s">
        <v>812</v>
      </c>
      <c r="B9" s="200" t="s">
        <v>377</v>
      </c>
      <c r="C9" s="662" t="s">
        <v>813</v>
      </c>
      <c r="D9" s="657">
        <v>3258</v>
      </c>
      <c r="E9">
        <f>+F9/D9</f>
        <v>1.0024554941682013</v>
      </c>
      <c r="F9" s="665">
        <v>3266</v>
      </c>
    </row>
    <row r="10" spans="1:6" ht="15.6" thickTop="1" thickBot="1">
      <c r="A10" s="200" t="s">
        <v>1752</v>
      </c>
      <c r="B10" s="200" t="s">
        <v>377</v>
      </c>
      <c r="C10" s="205" t="s">
        <v>1751</v>
      </c>
      <c r="D10" s="657">
        <v>2194</v>
      </c>
    </row>
    <row r="11" spans="1:6" ht="15.6" thickTop="1" thickBot="1">
      <c r="A11" s="200" t="s">
        <v>818</v>
      </c>
      <c r="B11" s="200" t="s">
        <v>377</v>
      </c>
      <c r="C11" s="205" t="s">
        <v>819</v>
      </c>
      <c r="D11" s="657">
        <v>10770</v>
      </c>
    </row>
    <row r="12" spans="1:6" ht="15.6" thickTop="1" thickBot="1">
      <c r="A12" s="200" t="s">
        <v>816</v>
      </c>
      <c r="B12" s="200" t="s">
        <v>377</v>
      </c>
      <c r="C12" s="205" t="s">
        <v>817</v>
      </c>
      <c r="D12" s="657">
        <v>11900</v>
      </c>
    </row>
    <row r="13" spans="1:6" ht="15.6" thickTop="1" thickBot="1">
      <c r="A13" s="200" t="s">
        <v>820</v>
      </c>
      <c r="B13" s="200" t="s">
        <v>92</v>
      </c>
      <c r="C13" s="205" t="s">
        <v>2029</v>
      </c>
      <c r="D13" s="657">
        <v>1440</v>
      </c>
    </row>
    <row r="14" spans="1:6" ht="15.6" thickTop="1" thickBot="1">
      <c r="A14" s="200" t="s">
        <v>822</v>
      </c>
      <c r="B14" s="200" t="s">
        <v>233</v>
      </c>
      <c r="C14" s="205" t="s">
        <v>2031</v>
      </c>
      <c r="D14" s="657">
        <v>1536</v>
      </c>
    </row>
    <row r="15" spans="1:6" ht="15.6" thickTop="1" thickBot="1">
      <c r="A15" s="200" t="s">
        <v>823</v>
      </c>
      <c r="B15" s="200" t="s">
        <v>92</v>
      </c>
      <c r="C15" s="205" t="s">
        <v>2032</v>
      </c>
      <c r="D15" s="657">
        <v>1343</v>
      </c>
    </row>
    <row r="16" spans="1:6" ht="15.6" thickTop="1" thickBot="1">
      <c r="A16" s="200" t="s">
        <v>821</v>
      </c>
      <c r="B16" s="200" t="s">
        <v>233</v>
      </c>
      <c r="C16" s="205" t="s">
        <v>2030</v>
      </c>
      <c r="D16" s="657">
        <v>1536</v>
      </c>
    </row>
    <row r="17" spans="1:6" ht="15.6" thickTop="1" thickBot="1">
      <c r="A17" s="200" t="s">
        <v>847</v>
      </c>
      <c r="B17" s="200" t="s">
        <v>425</v>
      </c>
      <c r="C17" s="205" t="s">
        <v>848</v>
      </c>
      <c r="D17" s="657">
        <v>7737</v>
      </c>
    </row>
    <row r="18" spans="1:6" ht="15.6" thickTop="1" thickBot="1">
      <c r="A18" s="200" t="s">
        <v>824</v>
      </c>
      <c r="B18" s="200" t="s">
        <v>388</v>
      </c>
      <c r="C18" s="660" t="s">
        <v>2033</v>
      </c>
      <c r="D18" s="657">
        <v>89250</v>
      </c>
      <c r="E18">
        <f>+F18/D18</f>
        <v>0.95065546218487396</v>
      </c>
      <c r="F18" s="667">
        <v>84846</v>
      </c>
    </row>
    <row r="19" spans="1:6" ht="30" thickTop="1" thickBot="1">
      <c r="A19" s="200" t="s">
        <v>825</v>
      </c>
      <c r="B19" s="200" t="s">
        <v>388</v>
      </c>
      <c r="C19" s="205" t="s">
        <v>826</v>
      </c>
      <c r="D19" s="657">
        <v>89250</v>
      </c>
      <c r="E19">
        <f>+F19/D19</f>
        <v>0.95065546218487396</v>
      </c>
      <c r="F19" s="667">
        <v>84846</v>
      </c>
    </row>
    <row r="20" spans="1:6" ht="15.6" thickTop="1" thickBot="1">
      <c r="A20" s="200" t="s">
        <v>831</v>
      </c>
      <c r="B20" s="200" t="s">
        <v>388</v>
      </c>
      <c r="C20" s="205" t="s">
        <v>832</v>
      </c>
      <c r="D20" s="657">
        <v>89250</v>
      </c>
    </row>
    <row r="21" spans="1:6" ht="30" thickTop="1" thickBot="1">
      <c r="A21" s="200" t="s">
        <v>827</v>
      </c>
      <c r="B21" s="200" t="s">
        <v>388</v>
      </c>
      <c r="C21" s="205" t="s">
        <v>828</v>
      </c>
      <c r="D21" s="657">
        <v>41309</v>
      </c>
    </row>
    <row r="22" spans="1:6" ht="30" thickTop="1" thickBot="1">
      <c r="A22" s="200" t="s">
        <v>829</v>
      </c>
      <c r="B22" s="200" t="s">
        <v>388</v>
      </c>
      <c r="C22" s="205" t="s">
        <v>830</v>
      </c>
      <c r="D22" s="657">
        <v>42368</v>
      </c>
    </row>
    <row r="23" spans="1:6" ht="15.6" thickTop="1" thickBot="1">
      <c r="A23" s="200" t="s">
        <v>833</v>
      </c>
      <c r="B23" s="200" t="s">
        <v>388</v>
      </c>
      <c r="C23" s="205" t="s">
        <v>834</v>
      </c>
      <c r="D23" s="657">
        <v>89250</v>
      </c>
    </row>
    <row r="24" spans="1:6" ht="15.6" thickTop="1" thickBot="1">
      <c r="A24" s="200" t="s">
        <v>843</v>
      </c>
      <c r="B24" s="200" t="s">
        <v>388</v>
      </c>
      <c r="C24" s="205" t="s">
        <v>844</v>
      </c>
      <c r="D24" s="657">
        <v>35000</v>
      </c>
    </row>
    <row r="25" spans="1:6" ht="15.6" thickTop="1" thickBot="1">
      <c r="A25" s="200" t="s">
        <v>835</v>
      </c>
      <c r="B25" s="200" t="s">
        <v>388</v>
      </c>
      <c r="C25" s="205" t="s">
        <v>836</v>
      </c>
      <c r="D25" s="657">
        <v>90522</v>
      </c>
    </row>
    <row r="26" spans="1:6" ht="15.6" thickTop="1" thickBot="1">
      <c r="A26" s="200" t="s">
        <v>838</v>
      </c>
      <c r="B26" s="200" t="s">
        <v>388</v>
      </c>
      <c r="C26" s="205" t="s">
        <v>2108</v>
      </c>
      <c r="D26" s="657">
        <v>40596</v>
      </c>
    </row>
    <row r="27" spans="1:6" ht="15.6" thickTop="1" thickBot="1">
      <c r="A27" s="200" t="s">
        <v>837</v>
      </c>
      <c r="B27" s="200" t="s">
        <v>388</v>
      </c>
      <c r="C27" s="205" t="s">
        <v>2110</v>
      </c>
      <c r="D27" s="657">
        <v>48757</v>
      </c>
    </row>
    <row r="28" spans="1:6" ht="15.6" thickTop="1" thickBot="1">
      <c r="A28" s="200" t="s">
        <v>840</v>
      </c>
      <c r="B28" s="200" t="s">
        <v>388</v>
      </c>
      <c r="C28" s="205" t="s">
        <v>2109</v>
      </c>
      <c r="D28" s="657">
        <v>50338</v>
      </c>
    </row>
    <row r="29" spans="1:6" ht="15.6" thickTop="1" thickBot="1">
      <c r="A29" s="200" t="s">
        <v>839</v>
      </c>
      <c r="B29" s="200" t="s">
        <v>388</v>
      </c>
      <c r="C29" s="205" t="s">
        <v>2107</v>
      </c>
      <c r="D29" s="657">
        <v>53500</v>
      </c>
    </row>
    <row r="30" spans="1:6" ht="30" thickTop="1" thickBot="1">
      <c r="A30" s="200" t="s">
        <v>841</v>
      </c>
      <c r="B30" s="200" t="s">
        <v>388</v>
      </c>
      <c r="C30" s="205" t="s">
        <v>842</v>
      </c>
      <c r="D30" s="657">
        <v>140540</v>
      </c>
    </row>
    <row r="31" spans="1:6" ht="15.6" thickTop="1" thickBot="1">
      <c r="A31" s="200" t="s">
        <v>845</v>
      </c>
      <c r="B31" s="200" t="s">
        <v>425</v>
      </c>
      <c r="C31" s="205" t="s">
        <v>846</v>
      </c>
      <c r="D31" s="657">
        <v>82</v>
      </c>
    </row>
    <row r="32" spans="1:6" ht="15.6" thickTop="1" thickBot="1">
      <c r="A32" s="200" t="s">
        <v>850</v>
      </c>
      <c r="B32" s="200" t="s">
        <v>144</v>
      </c>
      <c r="C32" s="662" t="s">
        <v>2035</v>
      </c>
      <c r="D32" s="657">
        <v>509.86285714285714</v>
      </c>
      <c r="E32">
        <f>+F32/D32</f>
        <v>350</v>
      </c>
      <c r="F32" s="666">
        <v>178452</v>
      </c>
    </row>
    <row r="33" spans="1:4" ht="15.6" thickTop="1" thickBot="1">
      <c r="A33" s="200" t="s">
        <v>851</v>
      </c>
      <c r="B33" s="200" t="s">
        <v>377</v>
      </c>
      <c r="C33" s="205" t="s">
        <v>852</v>
      </c>
      <c r="D33" s="657">
        <v>6118</v>
      </c>
    </row>
    <row r="34" spans="1:4" ht="15.6" thickTop="1" thickBot="1">
      <c r="A34" s="200" t="s">
        <v>857</v>
      </c>
      <c r="B34" s="200" t="s">
        <v>377</v>
      </c>
      <c r="C34" s="205" t="s">
        <v>858</v>
      </c>
      <c r="D34" s="657">
        <v>7298</v>
      </c>
    </row>
    <row r="35" spans="1:4" ht="15.6" thickTop="1" thickBot="1">
      <c r="A35" s="200" t="s">
        <v>853</v>
      </c>
      <c r="B35" s="200" t="s">
        <v>377</v>
      </c>
      <c r="C35" s="662" t="s">
        <v>854</v>
      </c>
      <c r="D35" s="657">
        <v>6634</v>
      </c>
    </row>
    <row r="36" spans="1:4" ht="15.6" thickTop="1" thickBot="1">
      <c r="A36" s="200" t="s">
        <v>855</v>
      </c>
      <c r="B36" s="200" t="s">
        <v>377</v>
      </c>
      <c r="C36" s="205" t="s">
        <v>856</v>
      </c>
      <c r="D36" s="657">
        <v>8423</v>
      </c>
    </row>
    <row r="37" spans="1:4" ht="15.6" thickTop="1" thickBot="1">
      <c r="A37" s="200" t="s">
        <v>976</v>
      </c>
      <c r="B37" s="200" t="s">
        <v>377</v>
      </c>
      <c r="C37" s="662" t="s">
        <v>977</v>
      </c>
      <c r="D37" s="657">
        <v>4589</v>
      </c>
    </row>
    <row r="38" spans="1:4" ht="15.6" thickTop="1" thickBot="1">
      <c r="A38" s="200" t="s">
        <v>859</v>
      </c>
      <c r="B38" s="200" t="s">
        <v>377</v>
      </c>
      <c r="C38" s="205" t="s">
        <v>860</v>
      </c>
      <c r="D38" s="657">
        <v>5000</v>
      </c>
    </row>
    <row r="39" spans="1:4" ht="30" thickTop="1" thickBot="1">
      <c r="A39" s="200" t="s">
        <v>999</v>
      </c>
      <c r="B39" s="200" t="s">
        <v>92</v>
      </c>
      <c r="C39" s="205" t="s">
        <v>1000</v>
      </c>
      <c r="D39" s="657">
        <v>341084</v>
      </c>
    </row>
    <row r="40" spans="1:4" ht="15.6" thickTop="1" thickBot="1">
      <c r="A40" s="200" t="s">
        <v>974</v>
      </c>
      <c r="B40" s="200" t="s">
        <v>92</v>
      </c>
      <c r="C40" s="205" t="s">
        <v>975</v>
      </c>
      <c r="D40" s="657">
        <v>26429</v>
      </c>
    </row>
    <row r="41" spans="1:4" ht="15.6" thickTop="1" thickBot="1">
      <c r="A41" s="200" t="s">
        <v>899</v>
      </c>
      <c r="B41" s="200" t="s">
        <v>92</v>
      </c>
      <c r="C41" s="205" t="s">
        <v>900</v>
      </c>
      <c r="D41" s="657">
        <v>677</v>
      </c>
    </row>
    <row r="42" spans="1:4" ht="15.6" thickTop="1" thickBot="1">
      <c r="A42" s="200" t="s">
        <v>437</v>
      </c>
      <c r="B42" s="200" t="s">
        <v>92</v>
      </c>
      <c r="C42" s="205" t="s">
        <v>438</v>
      </c>
      <c r="D42" s="657">
        <v>11119</v>
      </c>
    </row>
    <row r="43" spans="1:4" ht="15.6" thickTop="1" thickBot="1">
      <c r="A43" s="200" t="s">
        <v>376</v>
      </c>
      <c r="B43" s="200" t="s">
        <v>377</v>
      </c>
      <c r="C43" s="663" t="s">
        <v>378</v>
      </c>
      <c r="D43" s="657">
        <v>5736</v>
      </c>
    </row>
    <row r="44" spans="1:4" ht="30" thickTop="1" thickBot="1">
      <c r="A44" s="200" t="s">
        <v>379</v>
      </c>
      <c r="B44" s="200" t="s">
        <v>144</v>
      </c>
      <c r="C44" s="205" t="s">
        <v>380</v>
      </c>
      <c r="D44" s="657">
        <v>60000</v>
      </c>
    </row>
    <row r="45" spans="1:4" ht="15.6" thickTop="1" thickBot="1">
      <c r="A45" s="200" t="s">
        <v>849</v>
      </c>
      <c r="B45" s="200" t="s">
        <v>377</v>
      </c>
      <c r="C45" s="205" t="s">
        <v>2034</v>
      </c>
      <c r="D45" s="657">
        <v>117450</v>
      </c>
    </row>
    <row r="46" spans="1:4" ht="15.6" thickTop="1" thickBot="1">
      <c r="A46" s="200" t="s">
        <v>995</v>
      </c>
      <c r="B46" s="200" t="s">
        <v>92</v>
      </c>
      <c r="C46" s="205" t="s">
        <v>2060</v>
      </c>
      <c r="D46" s="657">
        <v>11024</v>
      </c>
    </row>
    <row r="47" spans="1:4" ht="15.6" thickTop="1" thickBot="1">
      <c r="A47" s="200" t="s">
        <v>996</v>
      </c>
      <c r="B47" s="200" t="s">
        <v>92</v>
      </c>
      <c r="C47" s="205" t="s">
        <v>2061</v>
      </c>
      <c r="D47" s="657">
        <v>51408</v>
      </c>
    </row>
    <row r="48" spans="1:4" ht="15.6" thickTop="1" thickBot="1">
      <c r="A48" s="200" t="s">
        <v>868</v>
      </c>
      <c r="B48" s="200" t="s">
        <v>388</v>
      </c>
      <c r="C48" s="205" t="s">
        <v>869</v>
      </c>
      <c r="D48" s="657">
        <v>55000</v>
      </c>
    </row>
    <row r="49" spans="1:6" ht="15.6" thickTop="1" thickBot="1">
      <c r="A49" s="200" t="s">
        <v>871</v>
      </c>
      <c r="B49" s="200" t="s">
        <v>388</v>
      </c>
      <c r="C49" s="205" t="s">
        <v>872</v>
      </c>
      <c r="D49" s="657">
        <v>55000</v>
      </c>
    </row>
    <row r="50" spans="1:6" ht="15.6" thickTop="1" thickBot="1">
      <c r="A50" s="200" t="s">
        <v>870</v>
      </c>
      <c r="B50" s="200" t="s">
        <v>388</v>
      </c>
      <c r="C50" s="205" t="s">
        <v>2037</v>
      </c>
      <c r="D50" s="657">
        <v>45000</v>
      </c>
    </row>
    <row r="51" spans="1:6" ht="15.6" thickTop="1" thickBot="1">
      <c r="A51" s="200" t="s">
        <v>867</v>
      </c>
      <c r="B51" s="200" t="s">
        <v>388</v>
      </c>
      <c r="C51" s="205" t="s">
        <v>2036</v>
      </c>
      <c r="D51" s="657">
        <v>29572</v>
      </c>
    </row>
    <row r="52" spans="1:6" ht="15.6" thickTop="1" thickBot="1">
      <c r="A52" s="200" t="s">
        <v>873</v>
      </c>
      <c r="B52" s="200" t="s">
        <v>388</v>
      </c>
      <c r="C52" s="205" t="s">
        <v>874</v>
      </c>
      <c r="D52" s="657">
        <v>55000</v>
      </c>
    </row>
    <row r="53" spans="1:6" ht="15.6" thickTop="1" thickBot="1">
      <c r="A53" s="200" t="s">
        <v>381</v>
      </c>
      <c r="B53" s="200" t="s">
        <v>144</v>
      </c>
      <c r="C53" s="205" t="s">
        <v>382</v>
      </c>
      <c r="D53" s="657">
        <v>3103</v>
      </c>
    </row>
    <row r="54" spans="1:6" ht="15.6" thickTop="1" thickBot="1">
      <c r="A54" s="200" t="s">
        <v>865</v>
      </c>
      <c r="B54" s="200" t="s">
        <v>377</v>
      </c>
      <c r="C54" s="205" t="s">
        <v>866</v>
      </c>
      <c r="D54" s="657">
        <v>3408</v>
      </c>
    </row>
    <row r="55" spans="1:6" ht="15.6" thickTop="1" thickBot="1">
      <c r="A55" s="200" t="s">
        <v>861</v>
      </c>
      <c r="B55" s="200" t="s">
        <v>425</v>
      </c>
      <c r="C55" s="205" t="s">
        <v>862</v>
      </c>
      <c r="D55" s="657">
        <v>3059</v>
      </c>
    </row>
    <row r="56" spans="1:6" ht="15.6" thickTop="1" thickBot="1">
      <c r="A56" s="200" t="s">
        <v>863</v>
      </c>
      <c r="B56" s="200" t="s">
        <v>637</v>
      </c>
      <c r="C56" s="205" t="s">
        <v>864</v>
      </c>
      <c r="D56" s="657">
        <v>44096</v>
      </c>
      <c r="F56" s="665">
        <v>3986</v>
      </c>
    </row>
    <row r="57" spans="1:6" ht="15.6" thickTop="1" thickBot="1">
      <c r="A57" s="200" t="s">
        <v>383</v>
      </c>
      <c r="B57" s="200" t="s">
        <v>377</v>
      </c>
      <c r="C57" s="662" t="s">
        <v>384</v>
      </c>
      <c r="D57" s="657">
        <v>3459</v>
      </c>
      <c r="E57">
        <f>+F57/D57</f>
        <v>1.1523561723041342</v>
      </c>
      <c r="F57" s="665">
        <v>3986</v>
      </c>
    </row>
    <row r="58" spans="1:6" ht="15.6" thickTop="1" thickBot="1">
      <c r="A58" s="200" t="s">
        <v>385</v>
      </c>
      <c r="B58" s="200" t="s">
        <v>377</v>
      </c>
      <c r="C58" s="662" t="s">
        <v>386</v>
      </c>
      <c r="D58" s="657">
        <v>3459</v>
      </c>
    </row>
    <row r="59" spans="1:6" ht="30" thickTop="1" thickBot="1">
      <c r="A59" s="200" t="s">
        <v>387</v>
      </c>
      <c r="B59" s="200" t="s">
        <v>388</v>
      </c>
      <c r="C59" s="205" t="s">
        <v>389</v>
      </c>
      <c r="D59" s="657">
        <v>23073</v>
      </c>
    </row>
    <row r="60" spans="1:6" ht="15.6" thickTop="1" thickBot="1">
      <c r="A60" s="200" t="s">
        <v>390</v>
      </c>
      <c r="B60" s="200" t="s">
        <v>377</v>
      </c>
      <c r="C60" s="205" t="s">
        <v>391</v>
      </c>
      <c r="D60" s="657">
        <v>3141</v>
      </c>
    </row>
    <row r="61" spans="1:6" ht="15.6" thickTop="1" thickBot="1">
      <c r="A61" s="200" t="s">
        <v>392</v>
      </c>
      <c r="B61" s="200" t="s">
        <v>233</v>
      </c>
      <c r="C61" s="205" t="s">
        <v>393</v>
      </c>
      <c r="D61" s="657">
        <v>99033</v>
      </c>
    </row>
    <row r="62" spans="1:6" ht="15.6" thickTop="1" thickBot="1">
      <c r="A62" s="200" t="s">
        <v>400</v>
      </c>
      <c r="B62" s="200" t="s">
        <v>233</v>
      </c>
      <c r="C62" s="205" t="s">
        <v>401</v>
      </c>
      <c r="D62" s="657">
        <v>10146</v>
      </c>
    </row>
    <row r="63" spans="1:6" ht="15.6" thickTop="1" thickBot="1">
      <c r="A63" s="200" t="s">
        <v>394</v>
      </c>
      <c r="B63" s="200" t="s">
        <v>388</v>
      </c>
      <c r="C63" s="205" t="s">
        <v>395</v>
      </c>
      <c r="D63" s="657">
        <v>28938</v>
      </c>
    </row>
    <row r="64" spans="1:6" ht="15.6" thickTop="1" thickBot="1">
      <c r="A64" s="200" t="s">
        <v>402</v>
      </c>
      <c r="B64" s="200" t="s">
        <v>92</v>
      </c>
      <c r="C64" s="205" t="s">
        <v>403</v>
      </c>
      <c r="D64" s="657">
        <v>24293</v>
      </c>
    </row>
    <row r="65" spans="1:6" ht="15.6" thickTop="1" thickBot="1">
      <c r="A65" s="200" t="s">
        <v>396</v>
      </c>
      <c r="B65" s="200" t="s">
        <v>92</v>
      </c>
      <c r="C65" s="205" t="s">
        <v>397</v>
      </c>
      <c r="D65" s="657">
        <v>70000</v>
      </c>
    </row>
    <row r="66" spans="1:6" ht="15.6" thickTop="1" thickBot="1">
      <c r="A66" s="200" t="s">
        <v>398</v>
      </c>
      <c r="B66" s="200" t="s">
        <v>92</v>
      </c>
      <c r="C66" s="205" t="s">
        <v>399</v>
      </c>
      <c r="D66" s="657">
        <v>53865</v>
      </c>
    </row>
    <row r="67" spans="1:6" ht="15.6" thickTop="1" thickBot="1">
      <c r="A67" s="200" t="s">
        <v>1001</v>
      </c>
      <c r="B67" s="200" t="s">
        <v>144</v>
      </c>
      <c r="C67" s="205" t="s">
        <v>1002</v>
      </c>
      <c r="D67" s="657">
        <v>7556</v>
      </c>
      <c r="F67" s="112"/>
    </row>
    <row r="68" spans="1:6" ht="15.6" thickTop="1" thickBot="1">
      <c r="A68" s="200" t="s">
        <v>404</v>
      </c>
      <c r="B68" s="200" t="s">
        <v>377</v>
      </c>
      <c r="C68" s="205" t="s">
        <v>405</v>
      </c>
      <c r="D68" s="657">
        <v>1200</v>
      </c>
    </row>
    <row r="69" spans="1:6" ht="15.6" thickTop="1" thickBot="1">
      <c r="A69" s="200" t="s">
        <v>406</v>
      </c>
      <c r="B69" s="200" t="s">
        <v>377</v>
      </c>
      <c r="C69" s="205" t="s">
        <v>407</v>
      </c>
      <c r="D69" s="657">
        <v>9518</v>
      </c>
    </row>
    <row r="70" spans="1:6" ht="15.6" thickTop="1" thickBot="1">
      <c r="A70" s="200" t="s">
        <v>408</v>
      </c>
      <c r="B70" s="200" t="s">
        <v>144</v>
      </c>
      <c r="C70" s="205" t="s">
        <v>409</v>
      </c>
      <c r="D70" s="657">
        <v>42047</v>
      </c>
    </row>
    <row r="71" spans="1:6" ht="15.6" thickTop="1" thickBot="1">
      <c r="A71" s="200" t="s">
        <v>410</v>
      </c>
      <c r="B71" s="200" t="s">
        <v>92</v>
      </c>
      <c r="C71" s="205" t="s">
        <v>411</v>
      </c>
      <c r="D71" s="657">
        <v>12249</v>
      </c>
      <c r="F71" s="112"/>
    </row>
    <row r="72" spans="1:6" ht="15.6" thickTop="1" thickBot="1">
      <c r="A72" s="200" t="s">
        <v>412</v>
      </c>
      <c r="B72" s="200" t="s">
        <v>92</v>
      </c>
      <c r="C72" s="205" t="s">
        <v>413</v>
      </c>
      <c r="D72" s="657">
        <v>12308980</v>
      </c>
    </row>
    <row r="73" spans="1:6" ht="15.6" thickTop="1" thickBot="1">
      <c r="A73" s="200" t="s">
        <v>882</v>
      </c>
      <c r="B73" s="200" t="s">
        <v>377</v>
      </c>
      <c r="C73" s="205" t="s">
        <v>883</v>
      </c>
      <c r="D73" s="657">
        <v>1193</v>
      </c>
    </row>
    <row r="74" spans="1:6" ht="15.6" thickTop="1" thickBot="1">
      <c r="A74" s="200" t="s">
        <v>877</v>
      </c>
      <c r="B74" s="200" t="s">
        <v>377</v>
      </c>
      <c r="C74" s="205" t="s">
        <v>878</v>
      </c>
      <c r="D74" s="657">
        <v>1069</v>
      </c>
    </row>
    <row r="75" spans="1:6" ht="15.6" thickTop="1" thickBot="1">
      <c r="A75" s="200" t="s">
        <v>880</v>
      </c>
      <c r="B75" s="200" t="s">
        <v>377</v>
      </c>
      <c r="C75" s="205" t="s">
        <v>881</v>
      </c>
      <c r="D75" s="657">
        <v>1193</v>
      </c>
    </row>
    <row r="76" spans="1:6" ht="15.6" thickTop="1" thickBot="1">
      <c r="A76" s="200" t="s">
        <v>894</v>
      </c>
      <c r="B76" s="200" t="s">
        <v>377</v>
      </c>
      <c r="C76" s="205" t="s">
        <v>895</v>
      </c>
      <c r="D76" s="657">
        <v>1785</v>
      </c>
    </row>
    <row r="77" spans="1:6" ht="15.6" thickTop="1" thickBot="1">
      <c r="A77" s="200" t="s">
        <v>879</v>
      </c>
      <c r="B77" s="200" t="s">
        <v>377</v>
      </c>
      <c r="C77" s="205" t="s">
        <v>2143</v>
      </c>
      <c r="D77" s="657">
        <v>1177</v>
      </c>
    </row>
    <row r="78" spans="1:6" ht="15.6" thickTop="1" thickBot="1">
      <c r="A78" s="200" t="s">
        <v>889</v>
      </c>
      <c r="B78" s="200" t="s">
        <v>377</v>
      </c>
      <c r="C78" s="205" t="s">
        <v>890</v>
      </c>
      <c r="D78" s="657">
        <v>1785</v>
      </c>
    </row>
    <row r="79" spans="1:6" ht="15.6" thickTop="1" thickBot="1">
      <c r="A79" s="200" t="s">
        <v>891</v>
      </c>
      <c r="B79" s="200" t="s">
        <v>377</v>
      </c>
      <c r="C79" s="205" t="s">
        <v>2129</v>
      </c>
      <c r="D79" s="657">
        <v>1698</v>
      </c>
    </row>
    <row r="80" spans="1:6" ht="15.6" thickTop="1" thickBot="1">
      <c r="A80" s="200" t="s">
        <v>892</v>
      </c>
      <c r="B80" s="200" t="s">
        <v>377</v>
      </c>
      <c r="C80" s="205" t="s">
        <v>2130</v>
      </c>
      <c r="D80" s="657">
        <v>1723</v>
      </c>
    </row>
    <row r="81" spans="1:6" ht="30" thickTop="1" thickBot="1">
      <c r="A81" s="200" t="s">
        <v>884</v>
      </c>
      <c r="B81" s="200" t="s">
        <v>377</v>
      </c>
      <c r="C81" s="205" t="s">
        <v>2038</v>
      </c>
      <c r="D81" s="657">
        <v>2460</v>
      </c>
    </row>
    <row r="82" spans="1:6" ht="30" thickTop="1" thickBot="1">
      <c r="A82" s="200" t="s">
        <v>885</v>
      </c>
      <c r="B82" s="200" t="s">
        <v>377</v>
      </c>
      <c r="C82" s="205" t="s">
        <v>2039</v>
      </c>
      <c r="D82" s="657">
        <v>2700</v>
      </c>
    </row>
    <row r="83" spans="1:6" ht="30" thickTop="1" thickBot="1">
      <c r="A83" s="200" t="s">
        <v>886</v>
      </c>
      <c r="B83" s="200" t="s">
        <v>377</v>
      </c>
      <c r="C83" s="205" t="s">
        <v>2040</v>
      </c>
      <c r="D83" s="657">
        <v>2133</v>
      </c>
    </row>
    <row r="84" spans="1:6" ht="30" thickTop="1" thickBot="1">
      <c r="A84" s="200" t="s">
        <v>887</v>
      </c>
      <c r="B84" s="200" t="s">
        <v>377</v>
      </c>
      <c r="C84" s="205" t="s">
        <v>2041</v>
      </c>
      <c r="D84" s="657">
        <v>2213</v>
      </c>
    </row>
    <row r="85" spans="1:6" ht="15.6" thickTop="1" thickBot="1">
      <c r="A85" s="200" t="s">
        <v>893</v>
      </c>
      <c r="B85" s="200" t="s">
        <v>377</v>
      </c>
      <c r="C85" s="205" t="s">
        <v>2043</v>
      </c>
      <c r="D85" s="657">
        <v>2344</v>
      </c>
    </row>
    <row r="86" spans="1:6" ht="30" thickTop="1" thickBot="1">
      <c r="A86" s="200" t="s">
        <v>888</v>
      </c>
      <c r="B86" s="200" t="s">
        <v>377</v>
      </c>
      <c r="C86" s="205" t="s">
        <v>2042</v>
      </c>
      <c r="D86" s="657">
        <v>2017</v>
      </c>
    </row>
    <row r="87" spans="1:6" ht="30" thickTop="1" thickBot="1">
      <c r="A87" s="200" t="s">
        <v>875</v>
      </c>
      <c r="B87" s="200" t="s">
        <v>377</v>
      </c>
      <c r="C87" s="662" t="s">
        <v>876</v>
      </c>
      <c r="D87" s="657">
        <v>591</v>
      </c>
    </row>
    <row r="88" spans="1:6" ht="15.6" thickTop="1" thickBot="1">
      <c r="A88" s="200" t="s">
        <v>898</v>
      </c>
      <c r="B88" s="200" t="s">
        <v>377</v>
      </c>
      <c r="C88" s="205" t="s">
        <v>2044</v>
      </c>
      <c r="D88" s="657">
        <v>522</v>
      </c>
    </row>
    <row r="89" spans="1:6" ht="15.6" thickTop="1" thickBot="1">
      <c r="A89" s="200" t="s">
        <v>896</v>
      </c>
      <c r="B89" s="200" t="s">
        <v>377</v>
      </c>
      <c r="C89" s="205" t="s">
        <v>897</v>
      </c>
      <c r="D89" s="657">
        <v>453</v>
      </c>
    </row>
    <row r="90" spans="1:6" ht="15.6" thickTop="1" thickBot="1">
      <c r="A90" s="200" t="s">
        <v>997</v>
      </c>
      <c r="B90" s="200" t="s">
        <v>233</v>
      </c>
      <c r="C90" s="205" t="s">
        <v>998</v>
      </c>
      <c r="D90" s="657">
        <v>4287</v>
      </c>
    </row>
    <row r="91" spans="1:6" ht="30" thickTop="1" thickBot="1">
      <c r="A91" s="200" t="s">
        <v>414</v>
      </c>
      <c r="B91" s="200" t="s">
        <v>377</v>
      </c>
      <c r="C91" s="205" t="s">
        <v>415</v>
      </c>
      <c r="D91" s="657">
        <v>8819</v>
      </c>
    </row>
    <row r="92" spans="1:6" ht="15.6" thickTop="1" thickBot="1">
      <c r="A92" s="200" t="s">
        <v>416</v>
      </c>
      <c r="B92" s="200" t="s">
        <v>144</v>
      </c>
      <c r="C92" s="664" t="s">
        <v>417</v>
      </c>
      <c r="D92" s="657">
        <v>33939</v>
      </c>
      <c r="E92">
        <f>+F92/D92</f>
        <v>12.317451898995257</v>
      </c>
      <c r="F92" s="665">
        <v>418042</v>
      </c>
    </row>
    <row r="93" spans="1:6" ht="15.6" thickTop="1" thickBot="1">
      <c r="A93" s="200" t="s">
        <v>418</v>
      </c>
      <c r="B93" s="200" t="s">
        <v>144</v>
      </c>
      <c r="C93" s="205" t="s">
        <v>419</v>
      </c>
      <c r="D93" s="657">
        <v>916</v>
      </c>
    </row>
    <row r="94" spans="1:6" ht="15.6" thickTop="1" thickBot="1">
      <c r="A94" s="200" t="s">
        <v>420</v>
      </c>
      <c r="B94" s="200" t="s">
        <v>144</v>
      </c>
      <c r="C94" s="205" t="s">
        <v>421</v>
      </c>
      <c r="D94" s="657">
        <v>916</v>
      </c>
    </row>
    <row r="95" spans="1:6" ht="15.6" thickTop="1" thickBot="1">
      <c r="A95" s="200" t="s">
        <v>422</v>
      </c>
      <c r="B95" s="200" t="s">
        <v>377</v>
      </c>
      <c r="C95" s="205" t="s">
        <v>423</v>
      </c>
      <c r="D95" s="657">
        <v>13119</v>
      </c>
    </row>
    <row r="96" spans="1:6" ht="15.6" thickTop="1" thickBot="1">
      <c r="A96" s="200" t="s">
        <v>441</v>
      </c>
      <c r="B96" s="200" t="s">
        <v>377</v>
      </c>
      <c r="C96" s="205" t="s">
        <v>442</v>
      </c>
      <c r="D96" s="657">
        <v>2632</v>
      </c>
    </row>
    <row r="97" spans="1:6" ht="15.6" thickTop="1" thickBot="1">
      <c r="A97" s="200" t="s">
        <v>439</v>
      </c>
      <c r="B97" s="200" t="s">
        <v>377</v>
      </c>
      <c r="C97" s="205" t="s">
        <v>440</v>
      </c>
      <c r="D97" s="657">
        <v>3344</v>
      </c>
    </row>
    <row r="98" spans="1:6" ht="15.6" thickTop="1" thickBot="1">
      <c r="A98" s="200" t="s">
        <v>424</v>
      </c>
      <c r="B98" s="200" t="s">
        <v>425</v>
      </c>
      <c r="C98" s="205" t="s">
        <v>426</v>
      </c>
      <c r="D98" s="657">
        <v>2587</v>
      </c>
    </row>
    <row r="99" spans="1:6" ht="30" thickTop="1" thickBot="1">
      <c r="A99" s="200" t="s">
        <v>907</v>
      </c>
      <c r="B99" s="200" t="s">
        <v>388</v>
      </c>
      <c r="C99" s="205" t="s">
        <v>2045</v>
      </c>
      <c r="D99" s="657">
        <v>325000</v>
      </c>
    </row>
    <row r="100" spans="1:6" ht="30" thickTop="1" thickBot="1">
      <c r="A100" s="200" t="s">
        <v>908</v>
      </c>
      <c r="B100" s="200" t="s">
        <v>388</v>
      </c>
      <c r="C100" s="205" t="s">
        <v>2046</v>
      </c>
      <c r="D100" s="657">
        <v>346000</v>
      </c>
    </row>
    <row r="101" spans="1:6" ht="30" thickTop="1" thickBot="1">
      <c r="A101" s="200" t="s">
        <v>909</v>
      </c>
      <c r="B101" s="200" t="s">
        <v>388</v>
      </c>
      <c r="C101" s="205" t="s">
        <v>2047</v>
      </c>
      <c r="D101" s="657">
        <v>460000</v>
      </c>
    </row>
    <row r="102" spans="1:6" ht="30" thickTop="1" thickBot="1">
      <c r="A102" s="200" t="s">
        <v>910</v>
      </c>
      <c r="B102" s="200" t="s">
        <v>388</v>
      </c>
      <c r="C102" s="205" t="s">
        <v>2048</v>
      </c>
      <c r="D102" s="657">
        <v>391000</v>
      </c>
    </row>
    <row r="103" spans="1:6" ht="30" thickTop="1" thickBot="1">
      <c r="A103" s="200" t="s">
        <v>911</v>
      </c>
      <c r="B103" s="200" t="s">
        <v>388</v>
      </c>
      <c r="C103" s="205" t="s">
        <v>2049</v>
      </c>
      <c r="D103" s="657">
        <v>405000</v>
      </c>
    </row>
    <row r="104" spans="1:6" ht="15.6" thickTop="1" thickBot="1">
      <c r="A104" s="200" t="s">
        <v>905</v>
      </c>
      <c r="B104" s="200" t="s">
        <v>388</v>
      </c>
      <c r="C104" s="205" t="s">
        <v>2112</v>
      </c>
      <c r="D104" s="657">
        <v>315000</v>
      </c>
    </row>
    <row r="105" spans="1:6" ht="15.6" thickTop="1" thickBot="1">
      <c r="A105" s="200" t="s">
        <v>904</v>
      </c>
      <c r="B105" s="200" t="s">
        <v>388</v>
      </c>
      <c r="C105" s="205" t="s">
        <v>2113</v>
      </c>
      <c r="D105" s="657">
        <v>335000</v>
      </c>
    </row>
    <row r="106" spans="1:6" ht="15.6" thickTop="1" thickBot="1">
      <c r="A106" s="200" t="s">
        <v>1745</v>
      </c>
      <c r="B106" s="200" t="s">
        <v>388</v>
      </c>
      <c r="C106" s="205" t="s">
        <v>2111</v>
      </c>
      <c r="D106" s="657">
        <v>365000</v>
      </c>
    </row>
    <row r="107" spans="1:6" ht="15.6" thickTop="1" thickBot="1">
      <c r="A107" s="200" t="s">
        <v>901</v>
      </c>
      <c r="B107" s="200" t="s">
        <v>388</v>
      </c>
      <c r="C107" s="205" t="s">
        <v>2111</v>
      </c>
      <c r="D107" s="657">
        <v>365000</v>
      </c>
    </row>
    <row r="108" spans="1:6" ht="15.6" thickTop="1" thickBot="1">
      <c r="A108" s="200" t="s">
        <v>903</v>
      </c>
      <c r="B108" s="200" t="s">
        <v>388</v>
      </c>
      <c r="C108" s="205" t="s">
        <v>2114</v>
      </c>
      <c r="D108" s="657">
        <v>380000</v>
      </c>
    </row>
    <row r="109" spans="1:6" ht="15.6" thickTop="1" thickBot="1">
      <c r="A109" s="200" t="s">
        <v>902</v>
      </c>
      <c r="B109" s="200" t="s">
        <v>388</v>
      </c>
      <c r="C109" s="205" t="s">
        <v>2115</v>
      </c>
      <c r="D109" s="657">
        <v>395000</v>
      </c>
    </row>
    <row r="110" spans="1:6" ht="15.6" thickTop="1" thickBot="1">
      <c r="A110" s="200" t="s">
        <v>906</v>
      </c>
      <c r="B110" s="200" t="s">
        <v>388</v>
      </c>
      <c r="C110" s="205" t="s">
        <v>2116</v>
      </c>
      <c r="D110" s="657">
        <v>391534</v>
      </c>
    </row>
    <row r="111" spans="1:6" ht="15.6" thickTop="1" thickBot="1">
      <c r="A111" s="200" t="s">
        <v>427</v>
      </c>
      <c r="B111" s="200" t="s">
        <v>144</v>
      </c>
      <c r="C111" s="663" t="s">
        <v>428</v>
      </c>
      <c r="D111" s="657">
        <v>1469</v>
      </c>
      <c r="E111">
        <f>+F111/D111</f>
        <v>0.91831177671885633</v>
      </c>
      <c r="F111" s="665">
        <v>1349</v>
      </c>
    </row>
    <row r="112" spans="1:6" ht="15.6" thickTop="1" thickBot="1">
      <c r="A112" s="200" t="s">
        <v>429</v>
      </c>
      <c r="B112" s="200" t="s">
        <v>233</v>
      </c>
      <c r="C112" s="205" t="s">
        <v>430</v>
      </c>
      <c r="D112" s="657">
        <v>1544</v>
      </c>
    </row>
    <row r="113" spans="1:4" ht="30" thickTop="1" thickBot="1">
      <c r="A113" s="200" t="s">
        <v>431</v>
      </c>
      <c r="B113" s="200" t="s">
        <v>92</v>
      </c>
      <c r="C113" s="205" t="s">
        <v>432</v>
      </c>
      <c r="D113" s="657">
        <v>714</v>
      </c>
    </row>
    <row r="114" spans="1:4" ht="30" thickTop="1" thickBot="1">
      <c r="A114" s="200" t="s">
        <v>433</v>
      </c>
      <c r="B114" s="200" t="s">
        <v>144</v>
      </c>
      <c r="C114" s="205" t="s">
        <v>434</v>
      </c>
      <c r="D114" s="657">
        <v>32319</v>
      </c>
    </row>
    <row r="115" spans="1:4" ht="15.6" thickTop="1" thickBot="1">
      <c r="A115" s="200" t="s">
        <v>435</v>
      </c>
      <c r="B115" s="200" t="s">
        <v>92</v>
      </c>
      <c r="C115" s="655" t="s">
        <v>436</v>
      </c>
      <c r="D115" s="657">
        <v>31894</v>
      </c>
    </row>
    <row r="116" spans="1:4" ht="15.6" thickTop="1" thickBot="1">
      <c r="A116" s="200" t="s">
        <v>443</v>
      </c>
      <c r="B116" s="200" t="s">
        <v>92</v>
      </c>
      <c r="C116" s="205" t="s">
        <v>1997</v>
      </c>
      <c r="D116" s="657">
        <v>245000</v>
      </c>
    </row>
    <row r="117" spans="1:4" ht="15.6" thickTop="1" thickBot="1">
      <c r="A117" s="200" t="s">
        <v>446</v>
      </c>
      <c r="B117" s="200" t="s">
        <v>92</v>
      </c>
      <c r="C117" s="205" t="s">
        <v>447</v>
      </c>
      <c r="D117" s="657">
        <v>85000</v>
      </c>
    </row>
    <row r="118" spans="1:4" ht="30" thickTop="1" thickBot="1">
      <c r="A118" s="200" t="s">
        <v>444</v>
      </c>
      <c r="B118" s="200" t="s">
        <v>92</v>
      </c>
      <c r="C118" s="655" t="s">
        <v>445</v>
      </c>
      <c r="D118" s="657">
        <v>77350</v>
      </c>
    </row>
    <row r="119" spans="1:4" ht="30" thickTop="1" thickBot="1">
      <c r="A119" s="200" t="s">
        <v>449</v>
      </c>
      <c r="B119" s="200" t="s">
        <v>388</v>
      </c>
      <c r="C119" s="205" t="s">
        <v>450</v>
      </c>
      <c r="D119" s="657">
        <v>3211</v>
      </c>
    </row>
    <row r="120" spans="1:4" ht="30" thickTop="1" thickBot="1">
      <c r="A120" s="200" t="s">
        <v>448</v>
      </c>
      <c r="B120" s="200" t="s">
        <v>388</v>
      </c>
      <c r="C120" s="205" t="s">
        <v>1998</v>
      </c>
      <c r="D120" s="657">
        <v>2750</v>
      </c>
    </row>
    <row r="121" spans="1:4" ht="30" thickTop="1" thickBot="1">
      <c r="A121" s="200" t="s">
        <v>912</v>
      </c>
      <c r="B121" s="200" t="s">
        <v>637</v>
      </c>
      <c r="C121" s="205" t="s">
        <v>913</v>
      </c>
      <c r="D121" s="657">
        <v>18000</v>
      </c>
    </row>
    <row r="122" spans="1:4" ht="15.6" thickTop="1" thickBot="1">
      <c r="A122" s="200" t="s">
        <v>914</v>
      </c>
      <c r="B122" s="200" t="s">
        <v>637</v>
      </c>
      <c r="C122" s="205" t="s">
        <v>2050</v>
      </c>
      <c r="D122" s="657">
        <v>32500</v>
      </c>
    </row>
    <row r="123" spans="1:4" ht="15.6" thickTop="1" thickBot="1">
      <c r="A123" s="200" t="s">
        <v>451</v>
      </c>
      <c r="B123" s="200" t="s">
        <v>388</v>
      </c>
      <c r="C123" s="205" t="s">
        <v>1999</v>
      </c>
      <c r="D123" s="657">
        <v>2111</v>
      </c>
    </row>
    <row r="124" spans="1:4" ht="15.6" thickTop="1" thickBot="1">
      <c r="A124" s="200" t="s">
        <v>452</v>
      </c>
      <c r="B124" s="200" t="s">
        <v>144</v>
      </c>
      <c r="C124" s="205" t="s">
        <v>453</v>
      </c>
      <c r="D124" s="657">
        <v>11061</v>
      </c>
    </row>
    <row r="125" spans="1:4" ht="15.6" thickTop="1" thickBot="1">
      <c r="A125" s="200" t="s">
        <v>939</v>
      </c>
      <c r="B125" s="200" t="s">
        <v>425</v>
      </c>
      <c r="C125" s="205" t="s">
        <v>2052</v>
      </c>
      <c r="D125" s="657">
        <v>1734</v>
      </c>
    </row>
    <row r="126" spans="1:4" ht="15.6" thickTop="1" thickBot="1">
      <c r="A126" s="200" t="s">
        <v>940</v>
      </c>
      <c r="B126" s="200" t="s">
        <v>425</v>
      </c>
      <c r="C126" s="205" t="s">
        <v>2053</v>
      </c>
      <c r="D126" s="657">
        <v>2293</v>
      </c>
    </row>
    <row r="127" spans="1:4" ht="30" thickTop="1" thickBot="1">
      <c r="A127" s="200" t="s">
        <v>938</v>
      </c>
      <c r="B127" s="200" t="s">
        <v>425</v>
      </c>
      <c r="C127" s="205" t="s">
        <v>2051</v>
      </c>
      <c r="D127" s="657">
        <v>1712</v>
      </c>
    </row>
    <row r="128" spans="1:4" ht="15.6" thickTop="1" thickBot="1">
      <c r="A128" s="200" t="s">
        <v>920</v>
      </c>
      <c r="B128" s="200" t="s">
        <v>425</v>
      </c>
      <c r="C128" s="205" t="s">
        <v>921</v>
      </c>
      <c r="D128" s="657">
        <v>1754</v>
      </c>
    </row>
    <row r="129" spans="1:4" ht="15.6" thickTop="1" thickBot="1">
      <c r="A129" s="200" t="s">
        <v>922</v>
      </c>
      <c r="B129" s="200" t="s">
        <v>425</v>
      </c>
      <c r="C129" s="205" t="s">
        <v>923</v>
      </c>
      <c r="D129" s="657">
        <v>1795</v>
      </c>
    </row>
    <row r="130" spans="1:4" ht="15.6" thickTop="1" thickBot="1">
      <c r="A130" s="200" t="s">
        <v>924</v>
      </c>
      <c r="B130" s="200" t="s">
        <v>425</v>
      </c>
      <c r="C130" s="205" t="s">
        <v>925</v>
      </c>
      <c r="D130" s="657">
        <v>2116</v>
      </c>
    </row>
    <row r="131" spans="1:4" ht="15.6" thickTop="1" thickBot="1">
      <c r="A131" s="200" t="s">
        <v>926</v>
      </c>
      <c r="B131" s="200" t="s">
        <v>425</v>
      </c>
      <c r="C131" s="205" t="s">
        <v>927</v>
      </c>
      <c r="D131" s="657">
        <v>2806</v>
      </c>
    </row>
    <row r="132" spans="1:4" ht="15.6" thickTop="1" thickBot="1">
      <c r="A132" s="200" t="s">
        <v>928</v>
      </c>
      <c r="B132" s="200" t="s">
        <v>425</v>
      </c>
      <c r="C132" s="205" t="s">
        <v>929</v>
      </c>
      <c r="D132" s="657">
        <v>935</v>
      </c>
    </row>
    <row r="133" spans="1:4" ht="15.6" thickTop="1" thickBot="1">
      <c r="A133" s="200" t="s">
        <v>932</v>
      </c>
      <c r="B133" s="200" t="s">
        <v>425</v>
      </c>
      <c r="C133" s="205" t="s">
        <v>933</v>
      </c>
      <c r="D133" s="657">
        <v>1800</v>
      </c>
    </row>
    <row r="134" spans="1:4" ht="15.6" thickTop="1" thickBot="1">
      <c r="A134" s="200" t="s">
        <v>930</v>
      </c>
      <c r="B134" s="200" t="s">
        <v>425</v>
      </c>
      <c r="C134" s="205" t="s">
        <v>931</v>
      </c>
      <c r="D134" s="657">
        <v>2689</v>
      </c>
    </row>
    <row r="135" spans="1:4" ht="15.6" thickTop="1" thickBot="1">
      <c r="A135" s="200" t="s">
        <v>934</v>
      </c>
      <c r="B135" s="200" t="s">
        <v>425</v>
      </c>
      <c r="C135" s="205" t="s">
        <v>935</v>
      </c>
      <c r="D135" s="657">
        <v>2006</v>
      </c>
    </row>
    <row r="136" spans="1:4" ht="15.6" thickTop="1" thickBot="1">
      <c r="A136" s="200" t="s">
        <v>936</v>
      </c>
      <c r="B136" s="200" t="s">
        <v>425</v>
      </c>
      <c r="C136" s="205" t="s">
        <v>937</v>
      </c>
      <c r="D136" s="657">
        <v>2689</v>
      </c>
    </row>
    <row r="137" spans="1:4" ht="30" thickTop="1" thickBot="1">
      <c r="A137" s="200" t="s">
        <v>918</v>
      </c>
      <c r="B137" s="200" t="s">
        <v>377</v>
      </c>
      <c r="C137" s="205" t="s">
        <v>919</v>
      </c>
      <c r="D137" s="657">
        <v>5233</v>
      </c>
    </row>
    <row r="138" spans="1:4" ht="30" thickTop="1" thickBot="1">
      <c r="A138" s="200" t="s">
        <v>915</v>
      </c>
      <c r="B138" s="200" t="s">
        <v>916</v>
      </c>
      <c r="C138" s="205" t="s">
        <v>917</v>
      </c>
      <c r="D138" s="657">
        <v>0</v>
      </c>
    </row>
    <row r="139" spans="1:4" ht="15.6" thickTop="1" thickBot="1">
      <c r="A139" s="200" t="s">
        <v>454</v>
      </c>
      <c r="B139" s="200" t="s">
        <v>377</v>
      </c>
      <c r="C139" s="205" t="s">
        <v>455</v>
      </c>
      <c r="D139" s="657">
        <v>4800</v>
      </c>
    </row>
    <row r="140" spans="1:4" ht="30" thickTop="1" thickBot="1">
      <c r="A140" s="200" t="s">
        <v>456</v>
      </c>
      <c r="B140" s="200" t="s">
        <v>457</v>
      </c>
      <c r="C140" s="205" t="s">
        <v>458</v>
      </c>
      <c r="D140" s="657">
        <v>30</v>
      </c>
    </row>
    <row r="141" spans="1:4" ht="30" thickTop="1" thickBot="1">
      <c r="A141" s="200" t="s">
        <v>459</v>
      </c>
      <c r="B141" s="200" t="s">
        <v>144</v>
      </c>
      <c r="C141" s="205" t="s">
        <v>2000</v>
      </c>
      <c r="D141" s="657">
        <v>3703</v>
      </c>
    </row>
    <row r="142" spans="1:4" ht="30" thickTop="1" thickBot="1">
      <c r="A142" s="200" t="s">
        <v>460</v>
      </c>
      <c r="B142" s="200" t="s">
        <v>92</v>
      </c>
      <c r="C142" s="205" t="s">
        <v>461</v>
      </c>
      <c r="D142" s="657">
        <v>3200</v>
      </c>
    </row>
    <row r="143" spans="1:4" ht="15.6" thickTop="1" thickBot="1">
      <c r="A143" s="200" t="s">
        <v>462</v>
      </c>
      <c r="B143" s="200" t="s">
        <v>463</v>
      </c>
      <c r="C143" s="663" t="s">
        <v>464</v>
      </c>
      <c r="D143" s="657">
        <v>10045</v>
      </c>
    </row>
    <row r="144" spans="1:4" ht="15.6" thickTop="1" thickBot="1">
      <c r="A144" s="200" t="s">
        <v>465</v>
      </c>
      <c r="B144" s="200" t="s">
        <v>425</v>
      </c>
      <c r="C144" s="205" t="s">
        <v>466</v>
      </c>
      <c r="D144" s="657">
        <v>17540</v>
      </c>
    </row>
    <row r="145" spans="1:4" ht="15.6" thickTop="1" thickBot="1">
      <c r="A145" s="200" t="s">
        <v>951</v>
      </c>
      <c r="B145" s="200" t="s">
        <v>233</v>
      </c>
      <c r="C145" s="205" t="s">
        <v>953</v>
      </c>
      <c r="D145" s="657">
        <v>11273</v>
      </c>
    </row>
    <row r="146" spans="1:4" ht="44.4" thickTop="1" thickBot="1">
      <c r="A146" s="200" t="s">
        <v>941</v>
      </c>
      <c r="B146" s="200" t="s">
        <v>233</v>
      </c>
      <c r="C146" s="205" t="s">
        <v>942</v>
      </c>
      <c r="D146" s="657">
        <v>14582</v>
      </c>
    </row>
    <row r="147" spans="1:4" ht="30" thickTop="1" thickBot="1">
      <c r="A147" s="200" t="s">
        <v>943</v>
      </c>
      <c r="B147" s="200" t="s">
        <v>233</v>
      </c>
      <c r="C147" s="205" t="s">
        <v>944</v>
      </c>
      <c r="D147" s="657">
        <v>20707</v>
      </c>
    </row>
    <row r="148" spans="1:4" ht="15.6" thickTop="1" thickBot="1">
      <c r="A148" s="200" t="s">
        <v>1775</v>
      </c>
      <c r="B148" s="200" t="s">
        <v>233</v>
      </c>
      <c r="C148" s="205" t="s">
        <v>2054</v>
      </c>
      <c r="D148" s="657">
        <v>8882</v>
      </c>
    </row>
    <row r="149" spans="1:4" ht="30" thickTop="1" thickBot="1">
      <c r="A149" s="200" t="s">
        <v>945</v>
      </c>
      <c r="B149" s="200" t="s">
        <v>144</v>
      </c>
      <c r="C149" s="205" t="s">
        <v>946</v>
      </c>
      <c r="D149" s="657">
        <v>23665</v>
      </c>
    </row>
    <row r="150" spans="1:4" ht="15.6" thickTop="1" thickBot="1">
      <c r="A150" s="200" t="s">
        <v>947</v>
      </c>
      <c r="B150" s="200" t="s">
        <v>233</v>
      </c>
      <c r="C150" s="205" t="s">
        <v>948</v>
      </c>
      <c r="D150" s="657">
        <v>7910</v>
      </c>
    </row>
    <row r="151" spans="1:4" ht="30" thickTop="1" thickBot="1">
      <c r="A151" s="200" t="s">
        <v>949</v>
      </c>
      <c r="B151" s="200" t="s">
        <v>457</v>
      </c>
      <c r="C151" s="205" t="s">
        <v>950</v>
      </c>
      <c r="D151" s="657">
        <v>192921</v>
      </c>
    </row>
    <row r="152" spans="1:4" ht="15.6" thickTop="1" thickBot="1">
      <c r="A152" s="200" t="s">
        <v>467</v>
      </c>
      <c r="B152" s="200" t="s">
        <v>92</v>
      </c>
      <c r="C152" s="663" t="s">
        <v>468</v>
      </c>
      <c r="D152" s="657">
        <v>1142</v>
      </c>
    </row>
    <row r="153" spans="1:4" ht="15.6" thickTop="1" thickBot="1">
      <c r="A153" s="200" t="s">
        <v>469</v>
      </c>
      <c r="B153" s="200" t="s">
        <v>377</v>
      </c>
      <c r="C153" s="205" t="s">
        <v>470</v>
      </c>
      <c r="D153" s="657">
        <v>31639</v>
      </c>
    </row>
    <row r="154" spans="1:4" ht="15.6" thickTop="1" thickBot="1">
      <c r="A154" s="200" t="s">
        <v>471</v>
      </c>
      <c r="B154" s="200" t="s">
        <v>377</v>
      </c>
      <c r="C154" s="205" t="s">
        <v>472</v>
      </c>
      <c r="D154" s="657">
        <v>4589</v>
      </c>
    </row>
    <row r="155" spans="1:4" ht="30" thickTop="1" thickBot="1">
      <c r="A155" s="200" t="s">
        <v>987</v>
      </c>
      <c r="B155" s="200" t="s">
        <v>144</v>
      </c>
      <c r="C155" s="661" t="s">
        <v>988</v>
      </c>
      <c r="D155" s="657">
        <v>62035</v>
      </c>
    </row>
    <row r="156" spans="1:4" ht="30" thickTop="1" thickBot="1">
      <c r="A156" s="200" t="s">
        <v>989</v>
      </c>
      <c r="B156" s="200" t="s">
        <v>144</v>
      </c>
      <c r="C156" s="661" t="s">
        <v>990</v>
      </c>
      <c r="D156" s="657">
        <v>15238</v>
      </c>
    </row>
    <row r="157" spans="1:4" ht="30" thickTop="1" thickBot="1">
      <c r="A157" s="200" t="s">
        <v>991</v>
      </c>
      <c r="B157" s="200" t="s">
        <v>144</v>
      </c>
      <c r="C157" s="661" t="s">
        <v>992</v>
      </c>
      <c r="D157" s="657">
        <v>29672</v>
      </c>
    </row>
    <row r="158" spans="1:4" ht="30" thickTop="1" thickBot="1">
      <c r="A158" s="200" t="s">
        <v>993</v>
      </c>
      <c r="B158" s="200" t="s">
        <v>144</v>
      </c>
      <c r="C158" s="661" t="s">
        <v>994</v>
      </c>
      <c r="D158" s="657">
        <v>59344</v>
      </c>
    </row>
    <row r="159" spans="1:4" ht="15.6" thickTop="1" thickBot="1">
      <c r="A159" s="200" t="s">
        <v>475</v>
      </c>
      <c r="B159" s="200" t="s">
        <v>233</v>
      </c>
      <c r="C159" s="661" t="s">
        <v>476</v>
      </c>
      <c r="D159" s="657">
        <v>6111</v>
      </c>
    </row>
    <row r="160" spans="1:4" ht="15.6" thickTop="1" thickBot="1">
      <c r="A160" s="200" t="s">
        <v>980</v>
      </c>
      <c r="B160" s="200" t="s">
        <v>233</v>
      </c>
      <c r="C160" s="661" t="s">
        <v>476</v>
      </c>
      <c r="D160" s="657">
        <v>6111</v>
      </c>
    </row>
    <row r="161" spans="1:4" ht="15.6" thickTop="1" thickBot="1">
      <c r="A161" s="200" t="s">
        <v>477</v>
      </c>
      <c r="B161" s="200" t="s">
        <v>233</v>
      </c>
      <c r="C161" s="661" t="s">
        <v>478</v>
      </c>
      <c r="D161" s="657">
        <v>9282</v>
      </c>
    </row>
    <row r="162" spans="1:4" ht="15.6" thickTop="1" thickBot="1">
      <c r="A162" s="200" t="s">
        <v>981</v>
      </c>
      <c r="B162" s="200" t="s">
        <v>233</v>
      </c>
      <c r="C162" s="661" t="s">
        <v>478</v>
      </c>
      <c r="D162" s="657">
        <v>9282</v>
      </c>
    </row>
    <row r="163" spans="1:4" ht="15.6" thickTop="1" thickBot="1">
      <c r="A163" s="200" t="s">
        <v>972</v>
      </c>
      <c r="B163" s="200" t="s">
        <v>233</v>
      </c>
      <c r="C163" s="661" t="s">
        <v>973</v>
      </c>
      <c r="D163" s="657">
        <v>5135</v>
      </c>
    </row>
    <row r="164" spans="1:4" ht="15.6" thickTop="1" thickBot="1">
      <c r="A164" s="200" t="s">
        <v>978</v>
      </c>
      <c r="B164" s="200" t="s">
        <v>233</v>
      </c>
      <c r="C164" s="661" t="s">
        <v>973</v>
      </c>
      <c r="D164" s="657">
        <v>9062</v>
      </c>
    </row>
    <row r="165" spans="1:4" ht="15.6" thickTop="1" thickBot="1">
      <c r="A165" s="200" t="s">
        <v>985</v>
      </c>
      <c r="B165" s="200" t="s">
        <v>952</v>
      </c>
      <c r="C165" s="661" t="s">
        <v>986</v>
      </c>
      <c r="D165" s="657">
        <v>11986</v>
      </c>
    </row>
    <row r="166" spans="1:4" ht="15.6" thickTop="1" thickBot="1">
      <c r="A166" s="200" t="s">
        <v>983</v>
      </c>
      <c r="B166" s="200" t="s">
        <v>233</v>
      </c>
      <c r="C166" s="661" t="s">
        <v>984</v>
      </c>
      <c r="D166" s="657">
        <v>8556</v>
      </c>
    </row>
    <row r="167" spans="1:4" ht="15.6" thickTop="1" thickBot="1">
      <c r="A167" s="200" t="s">
        <v>479</v>
      </c>
      <c r="B167" s="200" t="s">
        <v>233</v>
      </c>
      <c r="C167" s="661" t="s">
        <v>480</v>
      </c>
      <c r="D167" s="657">
        <v>9088</v>
      </c>
    </row>
    <row r="168" spans="1:4" ht="15.6" thickTop="1" thickBot="1">
      <c r="A168" s="200" t="s">
        <v>982</v>
      </c>
      <c r="B168" s="200" t="s">
        <v>233</v>
      </c>
      <c r="C168" s="661" t="s">
        <v>480</v>
      </c>
      <c r="D168" s="657">
        <v>6321</v>
      </c>
    </row>
    <row r="169" spans="1:4" ht="15.6" thickTop="1" thickBot="1">
      <c r="A169" s="200" t="s">
        <v>473</v>
      </c>
      <c r="B169" s="200" t="s">
        <v>233</v>
      </c>
      <c r="C169" s="661" t="s">
        <v>474</v>
      </c>
      <c r="D169" s="657">
        <v>5764</v>
      </c>
    </row>
    <row r="170" spans="1:4" ht="15.6" thickTop="1" thickBot="1">
      <c r="A170" s="200" t="s">
        <v>979</v>
      </c>
      <c r="B170" s="200" t="s">
        <v>233</v>
      </c>
      <c r="C170" s="661" t="s">
        <v>474</v>
      </c>
      <c r="D170" s="657">
        <v>10118</v>
      </c>
    </row>
    <row r="171" spans="1:4" ht="15.6" thickTop="1" thickBot="1">
      <c r="A171" s="200" t="s">
        <v>955</v>
      </c>
      <c r="B171" s="200" t="s">
        <v>233</v>
      </c>
      <c r="C171" s="661" t="s">
        <v>956</v>
      </c>
      <c r="D171" s="657">
        <v>7228</v>
      </c>
    </row>
    <row r="172" spans="1:4" ht="15.6" thickTop="1" thickBot="1">
      <c r="A172" s="200" t="s">
        <v>968</v>
      </c>
      <c r="B172" s="200" t="s">
        <v>952</v>
      </c>
      <c r="C172" s="661" t="s">
        <v>969</v>
      </c>
      <c r="D172" s="657">
        <v>20113</v>
      </c>
    </row>
    <row r="173" spans="1:4" ht="15.6" thickTop="1" thickBot="1">
      <c r="A173" s="200" t="s">
        <v>970</v>
      </c>
      <c r="B173" s="200" t="s">
        <v>952</v>
      </c>
      <c r="C173" s="205" t="s">
        <v>971</v>
      </c>
      <c r="D173" s="657">
        <v>6022</v>
      </c>
    </row>
    <row r="174" spans="1:4" ht="15.6" thickTop="1" thickBot="1">
      <c r="A174" s="200" t="s">
        <v>957</v>
      </c>
      <c r="B174" s="200" t="s">
        <v>233</v>
      </c>
      <c r="C174" s="205" t="s">
        <v>958</v>
      </c>
      <c r="D174" s="657">
        <v>3054.73</v>
      </c>
    </row>
    <row r="175" spans="1:4" ht="15.6" thickTop="1" thickBot="1">
      <c r="A175" s="200" t="s">
        <v>959</v>
      </c>
      <c r="B175" s="200" t="s">
        <v>233</v>
      </c>
      <c r="C175" s="205" t="s">
        <v>960</v>
      </c>
      <c r="D175" s="657">
        <v>5997.6</v>
      </c>
    </row>
    <row r="176" spans="1:4" ht="30" thickTop="1" thickBot="1">
      <c r="A176" s="200" t="s">
        <v>965</v>
      </c>
      <c r="B176" s="200" t="s">
        <v>233</v>
      </c>
      <c r="C176" s="205" t="s">
        <v>2058</v>
      </c>
      <c r="D176" s="657">
        <v>2908</v>
      </c>
    </row>
    <row r="177" spans="1:4" ht="15.6" thickTop="1" thickBot="1">
      <c r="A177" s="200" t="s">
        <v>961</v>
      </c>
      <c r="B177" s="200" t="s">
        <v>233</v>
      </c>
      <c r="C177" s="661" t="s">
        <v>2056</v>
      </c>
      <c r="D177" s="657">
        <v>5362</v>
      </c>
    </row>
    <row r="178" spans="1:4" ht="30" thickTop="1" thickBot="1">
      <c r="A178" s="200" t="s">
        <v>962</v>
      </c>
      <c r="B178" s="200" t="s">
        <v>233</v>
      </c>
      <c r="C178" s="661" t="s">
        <v>2057</v>
      </c>
      <c r="D178" s="657">
        <v>5716</v>
      </c>
    </row>
    <row r="179" spans="1:4" ht="30" thickTop="1" thickBot="1">
      <c r="A179" s="200" t="s">
        <v>967</v>
      </c>
      <c r="B179" s="200" t="s">
        <v>233</v>
      </c>
      <c r="C179" s="661" t="s">
        <v>2059</v>
      </c>
      <c r="D179" s="657">
        <v>5188</v>
      </c>
    </row>
    <row r="180" spans="1:4" ht="30" thickTop="1" thickBot="1">
      <c r="A180" s="200" t="s">
        <v>954</v>
      </c>
      <c r="B180" s="200" t="s">
        <v>233</v>
      </c>
      <c r="C180" s="661" t="s">
        <v>2055</v>
      </c>
      <c r="D180" s="657">
        <v>5977</v>
      </c>
    </row>
    <row r="181" spans="1:4" ht="15.6" thickTop="1" thickBot="1">
      <c r="A181" s="200" t="s">
        <v>963</v>
      </c>
      <c r="B181" s="200" t="s">
        <v>233</v>
      </c>
      <c r="C181" s="661" t="s">
        <v>964</v>
      </c>
      <c r="D181" s="657">
        <v>3905.58</v>
      </c>
    </row>
    <row r="182" spans="1:4" ht="15.6" thickTop="1" thickBot="1">
      <c r="A182" s="200" t="s">
        <v>966</v>
      </c>
      <c r="B182" s="200" t="s">
        <v>233</v>
      </c>
      <c r="C182" s="661" t="s">
        <v>964</v>
      </c>
      <c r="D182" s="657">
        <v>3802</v>
      </c>
    </row>
    <row r="183" spans="1:4" ht="15.6" thickTop="1" thickBot="1">
      <c r="A183" s="200" t="s">
        <v>481</v>
      </c>
      <c r="B183" s="200" t="s">
        <v>377</v>
      </c>
      <c r="C183" s="662" t="s">
        <v>482</v>
      </c>
      <c r="D183" s="657">
        <v>5914</v>
      </c>
    </row>
    <row r="184" spans="1:4" ht="15.6" thickTop="1" thickBot="1">
      <c r="A184" s="200" t="s">
        <v>485</v>
      </c>
      <c r="B184" s="200" t="s">
        <v>92</v>
      </c>
      <c r="C184" s="662" t="s">
        <v>486</v>
      </c>
      <c r="D184" s="657">
        <v>8413</v>
      </c>
    </row>
    <row r="185" spans="1:4" ht="15.6" thickTop="1" thickBot="1">
      <c r="A185" s="200" t="s">
        <v>483</v>
      </c>
      <c r="B185" s="200" t="s">
        <v>388</v>
      </c>
      <c r="C185" s="205" t="s">
        <v>484</v>
      </c>
      <c r="D185" s="657">
        <v>89250</v>
      </c>
    </row>
    <row r="186" spans="1:4" ht="15.6" thickTop="1" thickBot="1">
      <c r="A186" s="200" t="s">
        <v>487</v>
      </c>
      <c r="B186" s="200" t="s">
        <v>144</v>
      </c>
      <c r="C186" s="205" t="s">
        <v>2001</v>
      </c>
      <c r="D186" s="657">
        <v>3062</v>
      </c>
    </row>
    <row r="187" spans="1:4" ht="15.6" thickTop="1" thickBot="1">
      <c r="A187" s="200" t="s">
        <v>1539</v>
      </c>
      <c r="B187" s="200" t="s">
        <v>377</v>
      </c>
      <c r="C187" s="205" t="s">
        <v>1538</v>
      </c>
      <c r="D187" s="657">
        <v>14482</v>
      </c>
    </row>
    <row r="188" spans="1:4" ht="15.6" thickTop="1" thickBot="1">
      <c r="A188" s="200" t="s">
        <v>1793</v>
      </c>
      <c r="B188" s="200" t="s">
        <v>377</v>
      </c>
      <c r="C188" s="205" t="s">
        <v>1792</v>
      </c>
      <c r="D188" s="657">
        <v>14482</v>
      </c>
    </row>
    <row r="189" spans="1:4" ht="15.6" thickTop="1" thickBot="1">
      <c r="A189" s="200" t="s">
        <v>488</v>
      </c>
      <c r="B189" s="200" t="s">
        <v>377</v>
      </c>
      <c r="C189" s="205" t="s">
        <v>489</v>
      </c>
      <c r="D189" s="657">
        <v>13137.666666666666</v>
      </c>
    </row>
    <row r="190" spans="1:4" ht="15.6" thickTop="1" thickBot="1">
      <c r="A190" s="200" t="s">
        <v>1750</v>
      </c>
      <c r="B190" s="200" t="s">
        <v>144</v>
      </c>
      <c r="C190" s="205" t="s">
        <v>1749</v>
      </c>
      <c r="D190" s="657">
        <v>540008</v>
      </c>
    </row>
    <row r="191" spans="1:4" ht="15.6" thickTop="1" thickBot="1">
      <c r="A191" s="200" t="s">
        <v>498</v>
      </c>
      <c r="B191" s="200" t="s">
        <v>92</v>
      </c>
      <c r="C191" s="205" t="s">
        <v>499</v>
      </c>
      <c r="D191" s="657">
        <v>495307</v>
      </c>
    </row>
    <row r="192" spans="1:4" ht="15.6" thickTop="1" thickBot="1">
      <c r="A192" s="200" t="s">
        <v>500</v>
      </c>
      <c r="B192" s="200" t="s">
        <v>92</v>
      </c>
      <c r="C192" s="205" t="s">
        <v>501</v>
      </c>
      <c r="D192" s="657">
        <v>262904</v>
      </c>
    </row>
    <row r="193" spans="1:4" ht="15.6" thickTop="1" thickBot="1">
      <c r="A193" s="200" t="s">
        <v>490</v>
      </c>
      <c r="B193" s="200" t="s">
        <v>233</v>
      </c>
      <c r="C193" s="205" t="s">
        <v>491</v>
      </c>
      <c r="D193" s="657">
        <v>1712</v>
      </c>
    </row>
    <row r="194" spans="1:4" ht="15.6" thickTop="1" thickBot="1">
      <c r="A194" s="200" t="s">
        <v>502</v>
      </c>
      <c r="B194" s="200" t="s">
        <v>92</v>
      </c>
      <c r="C194" s="205" t="s">
        <v>503</v>
      </c>
      <c r="D194" s="657">
        <v>736</v>
      </c>
    </row>
    <row r="195" spans="1:4" ht="30" thickTop="1" thickBot="1">
      <c r="A195" s="200" t="s">
        <v>492</v>
      </c>
      <c r="B195" s="200" t="s">
        <v>425</v>
      </c>
      <c r="C195" s="205" t="s">
        <v>493</v>
      </c>
      <c r="D195" s="657">
        <v>951</v>
      </c>
    </row>
    <row r="196" spans="1:4" ht="15.6" thickTop="1" thickBot="1">
      <c r="A196" s="200" t="s">
        <v>494</v>
      </c>
      <c r="B196" s="200" t="s">
        <v>92</v>
      </c>
      <c r="C196" s="205" t="s">
        <v>495</v>
      </c>
      <c r="D196" s="657">
        <v>38881</v>
      </c>
    </row>
    <row r="197" spans="1:4" ht="15.6" thickTop="1" thickBot="1">
      <c r="A197" s="200" t="s">
        <v>496</v>
      </c>
      <c r="B197" s="200" t="s">
        <v>144</v>
      </c>
      <c r="C197" s="205" t="s">
        <v>497</v>
      </c>
      <c r="D197" s="657">
        <v>3062</v>
      </c>
    </row>
    <row r="198" spans="1:4" ht="15.6" thickTop="1" thickBot="1">
      <c r="A198" s="200" t="s">
        <v>504</v>
      </c>
      <c r="B198" s="200" t="s">
        <v>92</v>
      </c>
      <c r="C198" s="205" t="s">
        <v>505</v>
      </c>
      <c r="D198" s="657">
        <v>18376</v>
      </c>
    </row>
    <row r="199" spans="1:4" ht="15.6" thickTop="1" thickBot="1">
      <c r="A199" s="200" t="s">
        <v>1009</v>
      </c>
      <c r="B199" s="200" t="s">
        <v>92</v>
      </c>
      <c r="C199" s="205" t="s">
        <v>1010</v>
      </c>
      <c r="D199" s="657">
        <v>50986</v>
      </c>
    </row>
    <row r="200" spans="1:4" ht="30" thickTop="1" thickBot="1">
      <c r="A200" s="200" t="s">
        <v>1013</v>
      </c>
      <c r="B200" s="200" t="s">
        <v>92</v>
      </c>
      <c r="C200" s="205" t="s">
        <v>1014</v>
      </c>
      <c r="D200" s="657">
        <v>104169</v>
      </c>
    </row>
    <row r="201" spans="1:4" ht="15.6" thickTop="1" thickBot="1">
      <c r="A201" s="200" t="s">
        <v>1011</v>
      </c>
      <c r="B201" s="200" t="s">
        <v>92</v>
      </c>
      <c r="C201" s="205" t="s">
        <v>1012</v>
      </c>
      <c r="D201" s="657">
        <v>100895</v>
      </c>
    </row>
    <row r="202" spans="1:4" ht="15.6" thickTop="1" thickBot="1">
      <c r="A202" s="200" t="s">
        <v>1015</v>
      </c>
      <c r="B202" s="200" t="s">
        <v>233</v>
      </c>
      <c r="C202" s="662" t="s">
        <v>1016</v>
      </c>
      <c r="D202" s="657">
        <v>12593</v>
      </c>
    </row>
    <row r="203" spans="1:4" ht="30" thickTop="1" thickBot="1">
      <c r="A203" s="200" t="s">
        <v>1003</v>
      </c>
      <c r="B203" s="200" t="s">
        <v>233</v>
      </c>
      <c r="C203" s="205" t="s">
        <v>1004</v>
      </c>
      <c r="D203" s="657">
        <v>122367</v>
      </c>
    </row>
    <row r="204" spans="1:4" ht="15.6" thickTop="1" thickBot="1">
      <c r="A204" s="200" t="s">
        <v>1007</v>
      </c>
      <c r="B204" s="200" t="s">
        <v>92</v>
      </c>
      <c r="C204" s="205" t="s">
        <v>1008</v>
      </c>
      <c r="D204" s="657">
        <v>250910</v>
      </c>
    </row>
    <row r="205" spans="1:4" ht="15.6" thickTop="1" thickBot="1">
      <c r="A205" s="200" t="s">
        <v>1005</v>
      </c>
      <c r="B205" s="200" t="s">
        <v>92</v>
      </c>
      <c r="C205" s="205" t="s">
        <v>1006</v>
      </c>
      <c r="D205" s="657">
        <v>177172</v>
      </c>
    </row>
    <row r="206" spans="1:4" ht="15.6" thickTop="1" thickBot="1">
      <c r="A206" s="200" t="s">
        <v>506</v>
      </c>
      <c r="B206" s="200" t="s">
        <v>144</v>
      </c>
      <c r="C206" s="205" t="s">
        <v>2002</v>
      </c>
      <c r="D206" s="657">
        <v>112170</v>
      </c>
    </row>
    <row r="207" spans="1:4" ht="15.6" thickTop="1" thickBot="1">
      <c r="A207" s="200" t="s">
        <v>515</v>
      </c>
      <c r="B207" s="200" t="s">
        <v>144</v>
      </c>
      <c r="C207" s="205" t="s">
        <v>516</v>
      </c>
      <c r="D207" s="657">
        <v>9344</v>
      </c>
    </row>
    <row r="208" spans="1:4" ht="15.6" thickTop="1" thickBot="1">
      <c r="A208" s="200" t="s">
        <v>517</v>
      </c>
      <c r="B208" s="200" t="s">
        <v>144</v>
      </c>
      <c r="C208" s="205" t="s">
        <v>518</v>
      </c>
      <c r="D208" s="657">
        <v>1632</v>
      </c>
    </row>
    <row r="209" spans="1:4" ht="15.6" thickTop="1" thickBot="1">
      <c r="A209" s="200" t="s">
        <v>519</v>
      </c>
      <c r="B209" s="200" t="s">
        <v>233</v>
      </c>
      <c r="C209" s="205" t="s">
        <v>520</v>
      </c>
      <c r="D209" s="657">
        <v>4283</v>
      </c>
    </row>
    <row r="210" spans="1:4" ht="15.6" thickTop="1" thickBot="1">
      <c r="A210" s="200" t="s">
        <v>522</v>
      </c>
      <c r="B210" s="200" t="s">
        <v>233</v>
      </c>
      <c r="C210" s="205" t="s">
        <v>2004</v>
      </c>
      <c r="D210" s="657">
        <v>11840.5</v>
      </c>
    </row>
    <row r="211" spans="1:4" ht="15.6" thickTop="1" thickBot="1">
      <c r="A211" s="200" t="s">
        <v>521</v>
      </c>
      <c r="B211" s="200" t="s">
        <v>233</v>
      </c>
      <c r="C211" s="205" t="s">
        <v>2003</v>
      </c>
      <c r="D211" s="657">
        <v>3689</v>
      </c>
    </row>
    <row r="212" spans="1:4" ht="15.6" thickTop="1" thickBot="1">
      <c r="A212" s="200" t="s">
        <v>529</v>
      </c>
      <c r="B212" s="200" t="s">
        <v>388</v>
      </c>
      <c r="C212" s="205" t="s">
        <v>530</v>
      </c>
      <c r="D212" s="657">
        <v>60000</v>
      </c>
    </row>
    <row r="213" spans="1:4" ht="15.6" thickTop="1" thickBot="1">
      <c r="A213" s="200" t="s">
        <v>525</v>
      </c>
      <c r="B213" s="200" t="s">
        <v>388</v>
      </c>
      <c r="C213" s="205" t="s">
        <v>526</v>
      </c>
      <c r="D213" s="657">
        <v>71595</v>
      </c>
    </row>
    <row r="214" spans="1:4" ht="15.6" thickTop="1" thickBot="1">
      <c r="A214" s="200" t="s">
        <v>523</v>
      </c>
      <c r="B214" s="200" t="s">
        <v>388</v>
      </c>
      <c r="C214" s="205" t="s">
        <v>524</v>
      </c>
      <c r="D214" s="657">
        <v>34304</v>
      </c>
    </row>
    <row r="215" spans="1:4" ht="15.6" thickTop="1" thickBot="1">
      <c r="A215" s="200" t="s">
        <v>531</v>
      </c>
      <c r="B215" s="200" t="s">
        <v>388</v>
      </c>
      <c r="C215" s="205" t="s">
        <v>532</v>
      </c>
      <c r="D215" s="657">
        <v>33313</v>
      </c>
    </row>
    <row r="216" spans="1:4" ht="15.6" thickTop="1" thickBot="1">
      <c r="A216" s="200" t="s">
        <v>535</v>
      </c>
      <c r="B216" s="200" t="s">
        <v>388</v>
      </c>
      <c r="C216" s="205" t="s">
        <v>536</v>
      </c>
      <c r="D216" s="657">
        <v>74447</v>
      </c>
    </row>
    <row r="217" spans="1:4" ht="15.6" thickTop="1" thickBot="1">
      <c r="A217" s="200" t="s">
        <v>537</v>
      </c>
      <c r="B217" s="200" t="s">
        <v>388</v>
      </c>
      <c r="C217" s="205" t="s">
        <v>538</v>
      </c>
      <c r="D217" s="657">
        <v>74447</v>
      </c>
    </row>
    <row r="218" spans="1:4" ht="15.6" thickTop="1" thickBot="1">
      <c r="A218" s="200" t="s">
        <v>539</v>
      </c>
      <c r="B218" s="200" t="s">
        <v>388</v>
      </c>
      <c r="C218" s="205" t="s">
        <v>540</v>
      </c>
      <c r="D218" s="657">
        <v>73779</v>
      </c>
    </row>
    <row r="219" spans="1:4" ht="15.6" thickTop="1" thickBot="1">
      <c r="A219" s="200" t="s">
        <v>541</v>
      </c>
      <c r="B219" s="200" t="s">
        <v>388</v>
      </c>
      <c r="C219" s="205" t="s">
        <v>542</v>
      </c>
      <c r="D219" s="657">
        <v>33794</v>
      </c>
    </row>
    <row r="220" spans="1:4" ht="15.6" thickTop="1" thickBot="1">
      <c r="A220" s="200" t="s">
        <v>533</v>
      </c>
      <c r="B220" s="200" t="s">
        <v>388</v>
      </c>
      <c r="C220" s="205" t="s">
        <v>534</v>
      </c>
      <c r="D220" s="657">
        <v>6635</v>
      </c>
    </row>
    <row r="221" spans="1:4" ht="15.6" thickTop="1" thickBot="1">
      <c r="A221" s="200" t="s">
        <v>543</v>
      </c>
      <c r="B221" s="200" t="s">
        <v>388</v>
      </c>
      <c r="C221" s="205" t="s">
        <v>544</v>
      </c>
      <c r="D221" s="657">
        <v>20584</v>
      </c>
    </row>
    <row r="222" spans="1:4" ht="15.6" thickTop="1" thickBot="1">
      <c r="A222" s="200" t="s">
        <v>554</v>
      </c>
      <c r="B222" s="200" t="s">
        <v>388</v>
      </c>
      <c r="C222" s="205" t="s">
        <v>555</v>
      </c>
      <c r="D222" s="657">
        <v>60000</v>
      </c>
    </row>
    <row r="223" spans="1:4" ht="15.6" thickTop="1" thickBot="1">
      <c r="A223" s="200" t="s">
        <v>566</v>
      </c>
      <c r="B223" s="200" t="s">
        <v>388</v>
      </c>
      <c r="C223" s="205" t="s">
        <v>1940</v>
      </c>
      <c r="D223" s="657">
        <v>19220</v>
      </c>
    </row>
    <row r="224" spans="1:4" ht="30" thickTop="1" thickBot="1">
      <c r="A224" s="200" t="s">
        <v>545</v>
      </c>
      <c r="B224" s="200" t="s">
        <v>388</v>
      </c>
      <c r="C224" s="205" t="s">
        <v>546</v>
      </c>
      <c r="D224" s="657">
        <v>50986</v>
      </c>
    </row>
    <row r="225" spans="1:4" ht="30" thickTop="1" thickBot="1">
      <c r="A225" s="200" t="s">
        <v>547</v>
      </c>
      <c r="B225" s="200" t="s">
        <v>388</v>
      </c>
      <c r="C225" s="205" t="s">
        <v>548</v>
      </c>
      <c r="D225" s="657">
        <v>37852</v>
      </c>
    </row>
    <row r="226" spans="1:4" ht="15.6" thickTop="1" thickBot="1">
      <c r="A226" s="200" t="s">
        <v>549</v>
      </c>
      <c r="B226" s="200" t="s">
        <v>388</v>
      </c>
      <c r="C226" s="205" t="s">
        <v>2005</v>
      </c>
      <c r="D226" s="657">
        <v>34304</v>
      </c>
    </row>
    <row r="227" spans="1:4" ht="30" thickTop="1" thickBot="1">
      <c r="A227" s="200" t="s">
        <v>550</v>
      </c>
      <c r="B227" s="200" t="s">
        <v>388</v>
      </c>
      <c r="C227" s="205" t="s">
        <v>551</v>
      </c>
      <c r="D227" s="657">
        <v>43073</v>
      </c>
    </row>
    <row r="228" spans="1:4" ht="30" thickTop="1" thickBot="1">
      <c r="A228" s="200" t="s">
        <v>552</v>
      </c>
      <c r="B228" s="200" t="s">
        <v>388</v>
      </c>
      <c r="C228" s="205" t="s">
        <v>553</v>
      </c>
      <c r="D228" s="657">
        <v>71044</v>
      </c>
    </row>
    <row r="229" spans="1:4" ht="15.6" thickTop="1" thickBot="1">
      <c r="A229" s="200" t="s">
        <v>556</v>
      </c>
      <c r="B229" s="200" t="s">
        <v>388</v>
      </c>
      <c r="C229" s="205" t="s">
        <v>557</v>
      </c>
      <c r="D229" s="657">
        <v>47978</v>
      </c>
    </row>
    <row r="230" spans="1:4" ht="15.6" thickTop="1" thickBot="1">
      <c r="A230" s="200" t="s">
        <v>558</v>
      </c>
      <c r="B230" s="200" t="s">
        <v>388</v>
      </c>
      <c r="C230" s="205" t="s">
        <v>559</v>
      </c>
      <c r="D230" s="657">
        <v>90030</v>
      </c>
    </row>
    <row r="231" spans="1:4" ht="15.6" thickTop="1" thickBot="1">
      <c r="A231" s="200" t="s">
        <v>527</v>
      </c>
      <c r="B231" s="200" t="s">
        <v>388</v>
      </c>
      <c r="C231" s="205" t="s">
        <v>528</v>
      </c>
      <c r="D231" s="657">
        <v>48941</v>
      </c>
    </row>
    <row r="232" spans="1:4" ht="15.6" thickTop="1" thickBot="1">
      <c r="A232" s="200" t="s">
        <v>560</v>
      </c>
      <c r="B232" s="200" t="s">
        <v>388</v>
      </c>
      <c r="C232" s="205" t="s">
        <v>561</v>
      </c>
      <c r="D232" s="657">
        <v>48898</v>
      </c>
    </row>
    <row r="233" spans="1:4" ht="15.6" thickTop="1" thickBot="1">
      <c r="A233" s="200" t="s">
        <v>562</v>
      </c>
      <c r="B233" s="200" t="s">
        <v>388</v>
      </c>
      <c r="C233" s="205" t="s">
        <v>563</v>
      </c>
      <c r="D233" s="657">
        <v>44709</v>
      </c>
    </row>
    <row r="234" spans="1:4" ht="30" thickTop="1" thickBot="1">
      <c r="A234" s="200" t="s">
        <v>564</v>
      </c>
      <c r="B234" s="200" t="s">
        <v>388</v>
      </c>
      <c r="C234" s="205" t="s">
        <v>565</v>
      </c>
      <c r="D234" s="657">
        <v>80436</v>
      </c>
    </row>
    <row r="235" spans="1:4" ht="15.6" thickTop="1" thickBot="1">
      <c r="A235" s="200" t="s">
        <v>567</v>
      </c>
      <c r="B235" s="200" t="s">
        <v>144</v>
      </c>
      <c r="C235" s="663" t="s">
        <v>568</v>
      </c>
      <c r="D235" s="657">
        <v>19220</v>
      </c>
    </row>
    <row r="236" spans="1:4" ht="30" thickTop="1" thickBot="1">
      <c r="A236" s="200" t="s">
        <v>571</v>
      </c>
      <c r="B236" s="200" t="s">
        <v>388</v>
      </c>
      <c r="C236" s="205" t="s">
        <v>572</v>
      </c>
      <c r="D236" s="657">
        <v>664</v>
      </c>
    </row>
    <row r="237" spans="1:4" ht="30" thickTop="1" thickBot="1">
      <c r="A237" s="200" t="s">
        <v>573</v>
      </c>
      <c r="B237" s="200" t="s">
        <v>388</v>
      </c>
      <c r="C237" s="205" t="s">
        <v>574</v>
      </c>
      <c r="D237" s="657">
        <v>375813</v>
      </c>
    </row>
    <row r="238" spans="1:4" ht="30" thickTop="1" thickBot="1">
      <c r="A238" s="200" t="s">
        <v>575</v>
      </c>
      <c r="B238" s="200" t="s">
        <v>388</v>
      </c>
      <c r="C238" s="205" t="s">
        <v>576</v>
      </c>
      <c r="D238" s="657">
        <v>383327</v>
      </c>
    </row>
    <row r="239" spans="1:4" ht="15.6" thickTop="1" thickBot="1">
      <c r="A239" s="200" t="s">
        <v>588</v>
      </c>
      <c r="B239" s="200" t="s">
        <v>589</v>
      </c>
      <c r="C239" s="205" t="s">
        <v>590</v>
      </c>
      <c r="D239" s="657">
        <v>390994</v>
      </c>
    </row>
    <row r="240" spans="1:4" ht="15.6" thickTop="1" thickBot="1">
      <c r="A240" s="200" t="s">
        <v>577</v>
      </c>
      <c r="B240" s="200" t="s">
        <v>388</v>
      </c>
      <c r="C240" s="205" t="s">
        <v>2006</v>
      </c>
      <c r="D240" s="657">
        <v>228449</v>
      </c>
    </row>
    <row r="241" spans="1:4" ht="15.6" thickTop="1" thickBot="1">
      <c r="A241" s="200" t="s">
        <v>578</v>
      </c>
      <c r="B241" s="200" t="s">
        <v>388</v>
      </c>
      <c r="C241" s="205" t="s">
        <v>2117</v>
      </c>
      <c r="D241" s="657">
        <v>220562</v>
      </c>
    </row>
    <row r="242" spans="1:4" ht="15.6" thickTop="1" thickBot="1">
      <c r="A242" s="209" t="s">
        <v>2119</v>
      </c>
      <c r="B242" s="200" t="s">
        <v>388</v>
      </c>
      <c r="C242" s="205" t="s">
        <v>2118</v>
      </c>
      <c r="D242" s="657">
        <v>251973</v>
      </c>
    </row>
    <row r="243" spans="1:4" ht="15.6" thickTop="1" thickBot="1">
      <c r="A243" s="200" t="s">
        <v>579</v>
      </c>
      <c r="B243" s="200" t="s">
        <v>388</v>
      </c>
      <c r="C243" s="205" t="s">
        <v>580</v>
      </c>
      <c r="D243" s="657">
        <v>473255</v>
      </c>
    </row>
    <row r="244" spans="1:4" ht="15.6" thickTop="1" thickBot="1">
      <c r="A244" s="200" t="s">
        <v>581</v>
      </c>
      <c r="B244" s="200" t="s">
        <v>388</v>
      </c>
      <c r="C244" s="205" t="s">
        <v>582</v>
      </c>
      <c r="D244" s="657">
        <v>422450</v>
      </c>
    </row>
    <row r="245" spans="1:4" ht="15.6" thickTop="1" thickBot="1">
      <c r="A245" s="200" t="s">
        <v>583</v>
      </c>
      <c r="B245" s="200" t="s">
        <v>388</v>
      </c>
      <c r="C245" s="205" t="s">
        <v>584</v>
      </c>
      <c r="D245" s="657">
        <v>410550</v>
      </c>
    </row>
    <row r="246" spans="1:4" ht="15.6" thickTop="1" thickBot="1">
      <c r="A246" s="200" t="s">
        <v>585</v>
      </c>
      <c r="B246" s="200" t="s">
        <v>388</v>
      </c>
      <c r="C246" s="205" t="s">
        <v>2120</v>
      </c>
      <c r="D246" s="657">
        <v>323976</v>
      </c>
    </row>
    <row r="247" spans="1:4" ht="15.6" thickTop="1" thickBot="1">
      <c r="A247" s="200" t="s">
        <v>586</v>
      </c>
      <c r="B247" s="200" t="s">
        <v>388</v>
      </c>
      <c r="C247" s="205" t="s">
        <v>587</v>
      </c>
      <c r="D247" s="657">
        <v>323976</v>
      </c>
    </row>
    <row r="248" spans="1:4" ht="15.6" thickTop="1" thickBot="1">
      <c r="A248" s="200" t="s">
        <v>591</v>
      </c>
      <c r="B248" s="200" t="s">
        <v>388</v>
      </c>
      <c r="C248" s="205" t="s">
        <v>592</v>
      </c>
      <c r="D248" s="657">
        <v>323976</v>
      </c>
    </row>
    <row r="249" spans="1:4" ht="15.6" thickTop="1" thickBot="1">
      <c r="A249" s="200" t="s">
        <v>593</v>
      </c>
      <c r="B249" s="200" t="s">
        <v>388</v>
      </c>
      <c r="C249" s="205" t="s">
        <v>594</v>
      </c>
      <c r="D249" s="657">
        <v>233618</v>
      </c>
    </row>
    <row r="250" spans="1:4" ht="15.6" thickTop="1" thickBot="1">
      <c r="A250" s="200" t="s">
        <v>595</v>
      </c>
      <c r="B250" s="200" t="s">
        <v>388</v>
      </c>
      <c r="C250" s="205" t="s">
        <v>596</v>
      </c>
      <c r="D250" s="657">
        <v>197600</v>
      </c>
    </row>
    <row r="251" spans="1:4" ht="15.6" thickTop="1" thickBot="1">
      <c r="A251" s="200" t="s">
        <v>597</v>
      </c>
      <c r="B251" s="200" t="s">
        <v>388</v>
      </c>
      <c r="C251" s="205" t="s">
        <v>598</v>
      </c>
      <c r="D251" s="657">
        <v>197600</v>
      </c>
    </row>
    <row r="252" spans="1:4" ht="30" thickTop="1" thickBot="1">
      <c r="A252" s="200" t="s">
        <v>599</v>
      </c>
      <c r="B252" s="200" t="s">
        <v>388</v>
      </c>
      <c r="C252" s="205" t="s">
        <v>600</v>
      </c>
      <c r="D252" s="657">
        <v>179636</v>
      </c>
    </row>
    <row r="253" spans="1:4" ht="30" thickTop="1" thickBot="1">
      <c r="A253" s="200" t="s">
        <v>601</v>
      </c>
      <c r="B253" s="200" t="s">
        <v>388</v>
      </c>
      <c r="C253" s="205" t="s">
        <v>602</v>
      </c>
      <c r="D253" s="657">
        <v>197600</v>
      </c>
    </row>
    <row r="254" spans="1:4" ht="15.6" thickTop="1" thickBot="1">
      <c r="A254" s="200" t="s">
        <v>605</v>
      </c>
      <c r="B254" s="200" t="s">
        <v>233</v>
      </c>
      <c r="C254" s="205" t="s">
        <v>2007</v>
      </c>
      <c r="D254" s="657">
        <v>13163</v>
      </c>
    </row>
    <row r="255" spans="1:4" ht="30" thickTop="1" thickBot="1">
      <c r="A255" s="200" t="s">
        <v>603</v>
      </c>
      <c r="B255" s="200" t="s">
        <v>388</v>
      </c>
      <c r="C255" s="205" t="s">
        <v>604</v>
      </c>
      <c r="D255" s="657">
        <v>246535</v>
      </c>
    </row>
    <row r="256" spans="1:4" ht="15.6" thickTop="1" thickBot="1">
      <c r="A256" s="200" t="s">
        <v>569</v>
      </c>
      <c r="B256" s="200" t="s">
        <v>388</v>
      </c>
      <c r="C256" s="205" t="s">
        <v>570</v>
      </c>
      <c r="D256" s="657">
        <v>235866</v>
      </c>
    </row>
    <row r="257" spans="1:4" ht="15.6" thickTop="1" thickBot="1">
      <c r="A257" s="200" t="s">
        <v>606</v>
      </c>
      <c r="B257" s="200" t="s">
        <v>388</v>
      </c>
      <c r="C257" s="205" t="s">
        <v>607</v>
      </c>
      <c r="D257" s="657">
        <v>353586</v>
      </c>
    </row>
    <row r="258" spans="1:4" ht="15.6" thickTop="1" thickBot="1">
      <c r="A258" s="200" t="s">
        <v>608</v>
      </c>
      <c r="B258" s="200" t="s">
        <v>388</v>
      </c>
      <c r="C258" s="205" t="s">
        <v>609</v>
      </c>
      <c r="D258" s="657">
        <v>471440</v>
      </c>
    </row>
    <row r="259" spans="1:4" ht="15.6" thickTop="1" thickBot="1">
      <c r="A259" s="200" t="s">
        <v>507</v>
      </c>
      <c r="B259" s="200" t="s">
        <v>388</v>
      </c>
      <c r="C259" s="205" t="s">
        <v>508</v>
      </c>
      <c r="D259" s="657">
        <v>377550</v>
      </c>
    </row>
    <row r="260" spans="1:4" ht="15.6" thickTop="1" thickBot="1">
      <c r="A260" s="200" t="s">
        <v>1753</v>
      </c>
      <c r="B260" s="200" t="s">
        <v>388</v>
      </c>
      <c r="C260" s="205" t="s">
        <v>1754</v>
      </c>
      <c r="D260" s="657">
        <v>473835</v>
      </c>
    </row>
    <row r="261" spans="1:4" ht="15.6" thickTop="1" thickBot="1">
      <c r="A261" s="200" t="s">
        <v>509</v>
      </c>
      <c r="B261" s="200" t="s">
        <v>377</v>
      </c>
      <c r="C261" s="205" t="s">
        <v>510</v>
      </c>
      <c r="D261" s="657">
        <v>1819</v>
      </c>
    </row>
    <row r="262" spans="1:4" ht="30" thickTop="1" thickBot="1">
      <c r="A262" s="200" t="s">
        <v>610</v>
      </c>
      <c r="B262" s="200" t="s">
        <v>377</v>
      </c>
      <c r="C262" s="205" t="s">
        <v>2008</v>
      </c>
      <c r="D262" s="657">
        <v>3730</v>
      </c>
    </row>
    <row r="263" spans="1:4" ht="30" thickTop="1" thickBot="1">
      <c r="A263" s="200" t="s">
        <v>611</v>
      </c>
      <c r="B263" s="200" t="s">
        <v>233</v>
      </c>
      <c r="C263" s="205" t="s">
        <v>612</v>
      </c>
      <c r="D263" s="657">
        <v>51317</v>
      </c>
    </row>
    <row r="264" spans="1:4" ht="30" thickTop="1" thickBot="1">
      <c r="A264" s="200" t="s">
        <v>613</v>
      </c>
      <c r="B264" s="200" t="s">
        <v>377</v>
      </c>
      <c r="C264" s="205" t="s">
        <v>614</v>
      </c>
      <c r="D264" s="657">
        <v>11871</v>
      </c>
    </row>
    <row r="265" spans="1:4" ht="30" thickTop="1" thickBot="1">
      <c r="A265" s="200" t="s">
        <v>615</v>
      </c>
      <c r="B265" s="200" t="s">
        <v>144</v>
      </c>
      <c r="C265" s="205" t="s">
        <v>616</v>
      </c>
      <c r="D265" s="657">
        <v>5247</v>
      </c>
    </row>
    <row r="266" spans="1:4" ht="30" thickTop="1" thickBot="1">
      <c r="A266" s="200" t="s">
        <v>617</v>
      </c>
      <c r="B266" s="200" t="s">
        <v>92</v>
      </c>
      <c r="C266" s="205" t="s">
        <v>618</v>
      </c>
      <c r="D266" s="657">
        <v>39356</v>
      </c>
    </row>
    <row r="267" spans="1:4" ht="30" thickTop="1" thickBot="1">
      <c r="A267" s="200" t="s">
        <v>619</v>
      </c>
      <c r="B267" s="200" t="s">
        <v>92</v>
      </c>
      <c r="C267" s="205" t="s">
        <v>620</v>
      </c>
      <c r="D267" s="657">
        <v>43038</v>
      </c>
    </row>
    <row r="268" spans="1:4" ht="30" thickTop="1" thickBot="1">
      <c r="A268" s="200" t="s">
        <v>621</v>
      </c>
      <c r="B268" s="200" t="s">
        <v>92</v>
      </c>
      <c r="C268" s="205" t="s">
        <v>622</v>
      </c>
      <c r="D268" s="657">
        <v>45915</v>
      </c>
    </row>
    <row r="269" spans="1:4" ht="15.6" thickTop="1" thickBot="1">
      <c r="A269" s="200" t="s">
        <v>623</v>
      </c>
      <c r="B269" s="200" t="s">
        <v>377</v>
      </c>
      <c r="C269" s="205" t="s">
        <v>624</v>
      </c>
      <c r="D269" s="657">
        <v>32529</v>
      </c>
    </row>
    <row r="270" spans="1:4" ht="15.6" thickTop="1" thickBot="1">
      <c r="A270" s="200" t="s">
        <v>627</v>
      </c>
      <c r="B270" s="200" t="s">
        <v>144</v>
      </c>
      <c r="C270" s="205" t="s">
        <v>628</v>
      </c>
      <c r="D270" s="657">
        <v>145907</v>
      </c>
    </row>
    <row r="271" spans="1:4" ht="15.6" thickTop="1" thickBot="1">
      <c r="A271" s="200" t="s">
        <v>629</v>
      </c>
      <c r="B271" s="200" t="s">
        <v>388</v>
      </c>
      <c r="C271" s="205" t="s">
        <v>2009</v>
      </c>
      <c r="D271" s="657">
        <v>60000</v>
      </c>
    </row>
    <row r="272" spans="1:4" ht="30" thickTop="1" thickBot="1">
      <c r="A272" s="200" t="s">
        <v>625</v>
      </c>
      <c r="B272" s="200" t="s">
        <v>388</v>
      </c>
      <c r="C272" s="205" t="s">
        <v>626</v>
      </c>
      <c r="D272" s="657">
        <v>60000</v>
      </c>
    </row>
    <row r="273" spans="1:4" ht="30" thickTop="1" thickBot="1">
      <c r="A273" s="200" t="s">
        <v>630</v>
      </c>
      <c r="B273" s="200" t="s">
        <v>388</v>
      </c>
      <c r="C273" s="205" t="s">
        <v>631</v>
      </c>
      <c r="D273" s="657">
        <v>60000</v>
      </c>
    </row>
    <row r="274" spans="1:4" ht="30" thickTop="1" thickBot="1">
      <c r="A274" s="200" t="s">
        <v>632</v>
      </c>
      <c r="B274" s="200" t="s">
        <v>144</v>
      </c>
      <c r="C274" s="205" t="s">
        <v>633</v>
      </c>
      <c r="D274" s="657">
        <v>38073</v>
      </c>
    </row>
    <row r="275" spans="1:4" ht="30" thickTop="1" thickBot="1">
      <c r="A275" s="200" t="s">
        <v>634</v>
      </c>
      <c r="B275" s="200" t="s">
        <v>144</v>
      </c>
      <c r="C275" s="205" t="s">
        <v>635</v>
      </c>
      <c r="D275" s="657">
        <v>46559</v>
      </c>
    </row>
    <row r="276" spans="1:4" ht="30" thickTop="1" thickBot="1">
      <c r="A276" s="200" t="s">
        <v>636</v>
      </c>
      <c r="B276" s="200" t="s">
        <v>637</v>
      </c>
      <c r="C276" s="205" t="s">
        <v>2010</v>
      </c>
      <c r="D276" s="657">
        <v>87900</v>
      </c>
    </row>
    <row r="277" spans="1:4" ht="15.6" thickTop="1" thickBot="1">
      <c r="A277" s="200" t="s">
        <v>638</v>
      </c>
      <c r="B277" s="200" t="s">
        <v>637</v>
      </c>
      <c r="C277" s="205" t="s">
        <v>2011</v>
      </c>
      <c r="D277" s="657">
        <v>38750</v>
      </c>
    </row>
    <row r="278" spans="1:4" ht="15.6" thickTop="1" thickBot="1">
      <c r="A278" s="200" t="s">
        <v>639</v>
      </c>
      <c r="B278" s="200" t="s">
        <v>637</v>
      </c>
      <c r="C278" s="205" t="s">
        <v>640</v>
      </c>
      <c r="D278" s="657">
        <v>36000</v>
      </c>
    </row>
    <row r="279" spans="1:4" ht="15.6" thickTop="1" thickBot="1">
      <c r="A279" s="200" t="s">
        <v>511</v>
      </c>
      <c r="B279" s="200" t="s">
        <v>141</v>
      </c>
      <c r="C279" s="205" t="s">
        <v>512</v>
      </c>
      <c r="D279" s="657">
        <v>53026</v>
      </c>
    </row>
    <row r="280" spans="1:4" ht="15.6" thickTop="1" thickBot="1">
      <c r="A280" s="200" t="s">
        <v>513</v>
      </c>
      <c r="B280" s="200" t="s">
        <v>141</v>
      </c>
      <c r="C280" s="205" t="s">
        <v>514</v>
      </c>
      <c r="D280" s="657">
        <v>39769</v>
      </c>
    </row>
    <row r="281" spans="1:4" ht="30" thickTop="1" thickBot="1">
      <c r="A281" s="200" t="s">
        <v>641</v>
      </c>
      <c r="B281" s="200" t="s">
        <v>92</v>
      </c>
      <c r="C281" s="205" t="s">
        <v>642</v>
      </c>
      <c r="D281" s="657">
        <v>49454</v>
      </c>
    </row>
    <row r="282" spans="1:4" ht="30" thickTop="1" thickBot="1">
      <c r="A282" s="200" t="s">
        <v>643</v>
      </c>
      <c r="B282" s="200" t="s">
        <v>377</v>
      </c>
      <c r="C282" s="205" t="s">
        <v>644</v>
      </c>
      <c r="D282" s="657">
        <v>10121</v>
      </c>
    </row>
    <row r="283" spans="1:4" ht="30" thickTop="1" thickBot="1">
      <c r="A283" s="200" t="s">
        <v>645</v>
      </c>
      <c r="B283" s="200" t="s">
        <v>144</v>
      </c>
      <c r="C283" s="205" t="s">
        <v>646</v>
      </c>
      <c r="D283" s="657">
        <v>22842</v>
      </c>
    </row>
    <row r="284" spans="1:4" ht="15.6" thickTop="1" thickBot="1">
      <c r="A284" s="200" t="s">
        <v>647</v>
      </c>
      <c r="B284" s="200" t="s">
        <v>92</v>
      </c>
      <c r="C284" s="205" t="s">
        <v>648</v>
      </c>
      <c r="D284" s="657">
        <v>28552</v>
      </c>
    </row>
    <row r="285" spans="1:4" ht="30" thickTop="1" thickBot="1">
      <c r="A285" s="200" t="s">
        <v>649</v>
      </c>
      <c r="B285" s="200" t="s">
        <v>92</v>
      </c>
      <c r="C285" s="205" t="s">
        <v>650</v>
      </c>
      <c r="D285" s="657">
        <v>121348</v>
      </c>
    </row>
    <row r="286" spans="1:4" ht="15.6" thickTop="1" thickBot="1">
      <c r="A286" s="200" t="s">
        <v>651</v>
      </c>
      <c r="B286" s="200" t="s">
        <v>92</v>
      </c>
      <c r="C286" s="205" t="s">
        <v>652</v>
      </c>
      <c r="D286" s="657">
        <v>78149</v>
      </c>
    </row>
    <row r="287" spans="1:4" ht="15.6" thickTop="1" thickBot="1">
      <c r="A287" s="200" t="s">
        <v>657</v>
      </c>
      <c r="B287" s="200" t="s">
        <v>92</v>
      </c>
      <c r="C287" s="205" t="s">
        <v>658</v>
      </c>
      <c r="D287" s="657">
        <v>21617</v>
      </c>
    </row>
    <row r="288" spans="1:4" ht="30" thickTop="1" thickBot="1">
      <c r="A288" s="200" t="s">
        <v>653</v>
      </c>
      <c r="B288" s="200" t="s">
        <v>92</v>
      </c>
      <c r="C288" s="205" t="s">
        <v>654</v>
      </c>
      <c r="D288" s="657">
        <v>29322</v>
      </c>
    </row>
    <row r="289" spans="1:4" ht="30" thickTop="1" thickBot="1">
      <c r="A289" s="200" t="s">
        <v>655</v>
      </c>
      <c r="B289" s="200" t="s">
        <v>92</v>
      </c>
      <c r="C289" s="205" t="s">
        <v>656</v>
      </c>
      <c r="D289" s="657">
        <v>154000</v>
      </c>
    </row>
    <row r="290" spans="1:4" ht="15.6" thickTop="1" thickBot="1">
      <c r="A290" s="200" t="s">
        <v>659</v>
      </c>
      <c r="B290" s="200" t="s">
        <v>463</v>
      </c>
      <c r="C290" s="662" t="s">
        <v>660</v>
      </c>
      <c r="D290" s="657">
        <v>3500</v>
      </c>
    </row>
    <row r="291" spans="1:4" ht="15.6" thickTop="1" thickBot="1">
      <c r="A291" s="200" t="s">
        <v>661</v>
      </c>
      <c r="B291" s="200" t="s">
        <v>425</v>
      </c>
      <c r="C291" s="205" t="s">
        <v>2012</v>
      </c>
      <c r="D291" s="657">
        <v>75882</v>
      </c>
    </row>
    <row r="292" spans="1:4" ht="30" thickTop="1" thickBot="1">
      <c r="A292" s="200" t="s">
        <v>662</v>
      </c>
      <c r="B292" s="200" t="s">
        <v>377</v>
      </c>
      <c r="C292" s="662" t="s">
        <v>663</v>
      </c>
      <c r="D292" s="657">
        <v>3258</v>
      </c>
    </row>
    <row r="293" spans="1:4" ht="15.6" thickTop="1" thickBot="1">
      <c r="A293" s="200" t="s">
        <v>664</v>
      </c>
      <c r="B293" s="200" t="s">
        <v>377</v>
      </c>
      <c r="C293" s="205" t="s">
        <v>2013</v>
      </c>
      <c r="D293" s="657">
        <v>29400</v>
      </c>
    </row>
    <row r="294" spans="1:4" ht="15.6" thickTop="1" thickBot="1">
      <c r="A294" s="200" t="s">
        <v>665</v>
      </c>
      <c r="B294" s="200" t="s">
        <v>92</v>
      </c>
      <c r="C294" s="205" t="s">
        <v>666</v>
      </c>
      <c r="D294" s="657">
        <v>4079</v>
      </c>
    </row>
    <row r="295" spans="1:4" ht="15.6" thickTop="1" thickBot="1">
      <c r="A295" s="200" t="s">
        <v>671</v>
      </c>
      <c r="B295" s="200" t="s">
        <v>92</v>
      </c>
      <c r="C295" s="205" t="s">
        <v>2014</v>
      </c>
      <c r="D295" s="657">
        <v>38473</v>
      </c>
    </row>
    <row r="296" spans="1:4" ht="15.6" thickTop="1" thickBot="1">
      <c r="A296" s="200" t="s">
        <v>667</v>
      </c>
      <c r="B296" s="200" t="s">
        <v>92</v>
      </c>
      <c r="C296" s="205" t="s">
        <v>668</v>
      </c>
      <c r="D296" s="657">
        <v>55000</v>
      </c>
    </row>
    <row r="297" spans="1:4" ht="15.6" thickTop="1" thickBot="1">
      <c r="A297" s="200" t="s">
        <v>669</v>
      </c>
      <c r="B297" s="200" t="s">
        <v>92</v>
      </c>
      <c r="C297" s="205" t="s">
        <v>670</v>
      </c>
      <c r="D297" s="657">
        <v>38251</v>
      </c>
    </row>
    <row r="298" spans="1:4" ht="15.6" thickTop="1" thickBot="1">
      <c r="A298" s="200" t="s">
        <v>684</v>
      </c>
      <c r="B298" s="200" t="s">
        <v>144</v>
      </c>
      <c r="C298" s="205" t="s">
        <v>685</v>
      </c>
      <c r="D298" s="657">
        <v>2315</v>
      </c>
    </row>
    <row r="299" spans="1:4" ht="15.6" thickTop="1" thickBot="1">
      <c r="A299" s="200" t="s">
        <v>672</v>
      </c>
      <c r="B299" s="200" t="s">
        <v>377</v>
      </c>
      <c r="C299" s="205" t="s">
        <v>673</v>
      </c>
      <c r="D299" s="657">
        <v>22467</v>
      </c>
    </row>
    <row r="300" spans="1:4" ht="15.6" thickTop="1" thickBot="1">
      <c r="A300" s="200" t="s">
        <v>688</v>
      </c>
      <c r="B300" s="200" t="s">
        <v>377</v>
      </c>
      <c r="C300" s="205" t="s">
        <v>689</v>
      </c>
      <c r="D300" s="657">
        <v>28939</v>
      </c>
    </row>
    <row r="301" spans="1:4" ht="44.4" thickTop="1" thickBot="1">
      <c r="A301" s="200" t="s">
        <v>690</v>
      </c>
      <c r="B301" s="200" t="s">
        <v>92</v>
      </c>
      <c r="C301" s="205" t="s">
        <v>691</v>
      </c>
      <c r="D301" s="657">
        <v>367500</v>
      </c>
    </row>
    <row r="302" spans="1:4" ht="44.4" thickTop="1" thickBot="1">
      <c r="A302" s="200" t="s">
        <v>692</v>
      </c>
      <c r="B302" s="200" t="s">
        <v>92</v>
      </c>
      <c r="C302" s="205" t="s">
        <v>693</v>
      </c>
      <c r="D302" s="657">
        <v>294000</v>
      </c>
    </row>
    <row r="303" spans="1:4" ht="44.4" thickTop="1" thickBot="1">
      <c r="A303" s="200" t="s">
        <v>694</v>
      </c>
      <c r="B303" s="200" t="s">
        <v>92</v>
      </c>
      <c r="C303" s="205" t="s">
        <v>695</v>
      </c>
      <c r="D303" s="657">
        <v>242695</v>
      </c>
    </row>
    <row r="304" spans="1:4" ht="44.4" thickTop="1" thickBot="1">
      <c r="A304" s="200" t="s">
        <v>696</v>
      </c>
      <c r="B304" s="200" t="s">
        <v>92</v>
      </c>
      <c r="C304" s="205" t="s">
        <v>697</v>
      </c>
      <c r="D304" s="657">
        <v>546064</v>
      </c>
    </row>
    <row r="305" spans="1:4" ht="44.4" thickTop="1" thickBot="1">
      <c r="A305" s="200" t="s">
        <v>698</v>
      </c>
      <c r="B305" s="200" t="s">
        <v>92</v>
      </c>
      <c r="C305" s="205" t="s">
        <v>699</v>
      </c>
      <c r="D305" s="657">
        <v>218426</v>
      </c>
    </row>
    <row r="306" spans="1:4" ht="44.4" thickTop="1" thickBot="1">
      <c r="A306" s="200" t="s">
        <v>700</v>
      </c>
      <c r="B306" s="200" t="s">
        <v>233</v>
      </c>
      <c r="C306" s="205" t="s">
        <v>701</v>
      </c>
      <c r="D306" s="657">
        <v>303369</v>
      </c>
    </row>
    <row r="307" spans="1:4" ht="15.6" thickTop="1" thickBot="1">
      <c r="A307" s="200" t="s">
        <v>702</v>
      </c>
      <c r="B307" s="200" t="s">
        <v>92</v>
      </c>
      <c r="C307" s="205" t="s">
        <v>703</v>
      </c>
      <c r="D307" s="657">
        <v>182021</v>
      </c>
    </row>
    <row r="308" spans="1:4" ht="15.6" thickTop="1" thickBot="1">
      <c r="A308" s="200" t="s">
        <v>674</v>
      </c>
      <c r="B308" s="200" t="s">
        <v>377</v>
      </c>
      <c r="C308" s="205" t="s">
        <v>675</v>
      </c>
      <c r="D308" s="657">
        <v>22753</v>
      </c>
    </row>
    <row r="309" spans="1:4" ht="15.6" thickTop="1" thickBot="1">
      <c r="A309" s="200" t="s">
        <v>680</v>
      </c>
      <c r="B309" s="200" t="s">
        <v>377</v>
      </c>
      <c r="C309" s="205" t="s">
        <v>681</v>
      </c>
      <c r="D309" s="657">
        <v>6654.1</v>
      </c>
    </row>
    <row r="310" spans="1:4" ht="15.6" thickTop="1" thickBot="1">
      <c r="A310" s="200" t="s">
        <v>678</v>
      </c>
      <c r="B310" s="200" t="s">
        <v>377</v>
      </c>
      <c r="C310" s="205" t="s">
        <v>679</v>
      </c>
      <c r="D310" s="657">
        <v>17112.25</v>
      </c>
    </row>
    <row r="311" spans="1:4" ht="15.6" thickTop="1" thickBot="1">
      <c r="A311" s="200" t="s">
        <v>676</v>
      </c>
      <c r="B311" s="200" t="s">
        <v>377</v>
      </c>
      <c r="C311" s="205" t="s">
        <v>677</v>
      </c>
      <c r="D311" s="657">
        <v>81578</v>
      </c>
    </row>
    <row r="312" spans="1:4" ht="15.6" thickTop="1" thickBot="1">
      <c r="A312" s="200" t="s">
        <v>682</v>
      </c>
      <c r="B312" s="200" t="s">
        <v>377</v>
      </c>
      <c r="C312" s="205" t="s">
        <v>683</v>
      </c>
      <c r="D312" s="657">
        <v>12139</v>
      </c>
    </row>
    <row r="313" spans="1:4" ht="15.6" thickTop="1" thickBot="1">
      <c r="A313" s="200" t="s">
        <v>704</v>
      </c>
      <c r="B313" s="200" t="s">
        <v>377</v>
      </c>
      <c r="C313" s="662" t="s">
        <v>705</v>
      </c>
      <c r="D313" s="657">
        <v>10913</v>
      </c>
    </row>
    <row r="314" spans="1:4" ht="15.6" thickTop="1" thickBot="1">
      <c r="A314" s="200" t="s">
        <v>706</v>
      </c>
      <c r="B314" s="200" t="s">
        <v>377</v>
      </c>
      <c r="C314" s="662" t="s">
        <v>707</v>
      </c>
      <c r="D314" s="657">
        <v>10335</v>
      </c>
    </row>
    <row r="315" spans="1:4" ht="44.4" thickTop="1" thickBot="1">
      <c r="A315" s="200" t="s">
        <v>712</v>
      </c>
      <c r="B315" s="200" t="s">
        <v>377</v>
      </c>
      <c r="C315" s="662" t="s">
        <v>713</v>
      </c>
      <c r="D315" s="657">
        <v>12538</v>
      </c>
    </row>
    <row r="316" spans="1:4" ht="30" thickTop="1" thickBot="1">
      <c r="A316" s="200" t="s">
        <v>708</v>
      </c>
      <c r="B316" s="200" t="s">
        <v>92</v>
      </c>
      <c r="C316" s="205" t="s">
        <v>709</v>
      </c>
      <c r="D316" s="657">
        <v>48196</v>
      </c>
    </row>
    <row r="317" spans="1:4" ht="15.6" thickTop="1" thickBot="1">
      <c r="A317" s="200" t="s">
        <v>710</v>
      </c>
      <c r="B317" s="200" t="s">
        <v>377</v>
      </c>
      <c r="C317" s="205" t="s">
        <v>711</v>
      </c>
      <c r="D317" s="657">
        <v>19761</v>
      </c>
    </row>
    <row r="318" spans="1:4" ht="30" thickTop="1" thickBot="1">
      <c r="A318" s="200" t="s">
        <v>714</v>
      </c>
      <c r="B318" s="200" t="s">
        <v>637</v>
      </c>
      <c r="C318" s="205" t="s">
        <v>715</v>
      </c>
      <c r="D318" s="657">
        <v>40484</v>
      </c>
    </row>
    <row r="319" spans="1:4" ht="30" thickTop="1" thickBot="1">
      <c r="A319" s="200" t="s">
        <v>716</v>
      </c>
      <c r="B319" s="200" t="s">
        <v>92</v>
      </c>
      <c r="C319" s="205" t="s">
        <v>717</v>
      </c>
      <c r="D319" s="657">
        <v>6169</v>
      </c>
    </row>
    <row r="320" spans="1:4" ht="44.4" thickTop="1" thickBot="1">
      <c r="A320" s="200" t="s">
        <v>724</v>
      </c>
      <c r="B320" s="200" t="s">
        <v>92</v>
      </c>
      <c r="C320" s="205" t="s">
        <v>725</v>
      </c>
      <c r="D320" s="657">
        <v>84887</v>
      </c>
    </row>
    <row r="321" spans="1:4" ht="44.4" thickTop="1" thickBot="1">
      <c r="A321" s="200" t="s">
        <v>726</v>
      </c>
      <c r="B321" s="200" t="s">
        <v>92</v>
      </c>
      <c r="C321" s="205" t="s">
        <v>727</v>
      </c>
      <c r="D321" s="657">
        <v>135439</v>
      </c>
    </row>
    <row r="322" spans="1:4" ht="44.4" thickTop="1" thickBot="1">
      <c r="A322" s="200" t="s">
        <v>722</v>
      </c>
      <c r="B322" s="200" t="s">
        <v>92</v>
      </c>
      <c r="C322" s="205" t="s">
        <v>723</v>
      </c>
      <c r="D322" s="657">
        <v>91584</v>
      </c>
    </row>
    <row r="323" spans="1:4" ht="58.8" thickTop="1" thickBot="1">
      <c r="A323" s="200" t="s">
        <v>720</v>
      </c>
      <c r="B323" s="200" t="s">
        <v>92</v>
      </c>
      <c r="C323" s="205" t="s">
        <v>721</v>
      </c>
      <c r="D323" s="657">
        <v>134627</v>
      </c>
    </row>
    <row r="324" spans="1:4" ht="15.6" thickTop="1" thickBot="1">
      <c r="A324" s="200" t="s">
        <v>728</v>
      </c>
      <c r="B324" s="200" t="s">
        <v>92</v>
      </c>
      <c r="C324" s="205" t="s">
        <v>729</v>
      </c>
      <c r="D324" s="657">
        <v>130377</v>
      </c>
    </row>
    <row r="325" spans="1:4" ht="15.6" thickTop="1" thickBot="1">
      <c r="A325" s="200" t="s">
        <v>732</v>
      </c>
      <c r="B325" s="200" t="s">
        <v>92</v>
      </c>
      <c r="C325" s="205" t="s">
        <v>733</v>
      </c>
      <c r="D325" s="657">
        <v>15819</v>
      </c>
    </row>
    <row r="326" spans="1:4" ht="30" thickTop="1" thickBot="1">
      <c r="A326" s="200" t="s">
        <v>718</v>
      </c>
      <c r="B326" s="200" t="s">
        <v>92</v>
      </c>
      <c r="C326" s="205" t="s">
        <v>719</v>
      </c>
      <c r="D326" s="657">
        <v>19678</v>
      </c>
    </row>
    <row r="327" spans="1:4" ht="30" thickTop="1" thickBot="1">
      <c r="A327" s="200" t="s">
        <v>730</v>
      </c>
      <c r="B327" s="200" t="s">
        <v>92</v>
      </c>
      <c r="C327" s="205" t="s">
        <v>731</v>
      </c>
      <c r="D327" s="657">
        <v>15819</v>
      </c>
    </row>
    <row r="328" spans="1:4" ht="30" thickTop="1" thickBot="1">
      <c r="A328" s="200" t="s">
        <v>734</v>
      </c>
      <c r="B328" s="200" t="s">
        <v>92</v>
      </c>
      <c r="C328" s="205" t="s">
        <v>735</v>
      </c>
      <c r="D328" s="657">
        <v>49996</v>
      </c>
    </row>
    <row r="329" spans="1:4" ht="15.6" thickTop="1" thickBot="1">
      <c r="A329" s="200" t="s">
        <v>736</v>
      </c>
      <c r="B329" s="200" t="s">
        <v>92</v>
      </c>
      <c r="C329" s="205" t="s">
        <v>737</v>
      </c>
      <c r="D329" s="657">
        <v>4750</v>
      </c>
    </row>
    <row r="330" spans="1:4" ht="30" thickTop="1" thickBot="1">
      <c r="A330" s="200" t="s">
        <v>738</v>
      </c>
      <c r="B330" s="200" t="s">
        <v>92</v>
      </c>
      <c r="C330" s="205" t="s">
        <v>739</v>
      </c>
      <c r="D330" s="657">
        <v>40218</v>
      </c>
    </row>
    <row r="331" spans="1:4" ht="30" thickTop="1" thickBot="1">
      <c r="A331" s="200" t="s">
        <v>740</v>
      </c>
      <c r="B331" s="200" t="s">
        <v>92</v>
      </c>
      <c r="C331" s="205" t="s">
        <v>741</v>
      </c>
      <c r="D331" s="657">
        <v>1743</v>
      </c>
    </row>
    <row r="332" spans="1:4" ht="15.6" thickTop="1" thickBot="1">
      <c r="A332" s="200" t="s">
        <v>743</v>
      </c>
      <c r="B332" s="200" t="s">
        <v>388</v>
      </c>
      <c r="C332" s="205" t="s">
        <v>744</v>
      </c>
      <c r="D332" s="657">
        <v>54439</v>
      </c>
    </row>
    <row r="333" spans="1:4" ht="30" thickTop="1" thickBot="1">
      <c r="A333" s="200" t="s">
        <v>742</v>
      </c>
      <c r="B333" s="200" t="s">
        <v>388</v>
      </c>
      <c r="C333" s="205" t="s">
        <v>2017</v>
      </c>
      <c r="D333" s="657">
        <v>15946</v>
      </c>
    </row>
    <row r="334" spans="1:4" ht="15.6" thickTop="1" thickBot="1">
      <c r="A334" s="200" t="s">
        <v>747</v>
      </c>
      <c r="B334" s="200" t="s">
        <v>92</v>
      </c>
      <c r="C334" s="205" t="s">
        <v>2018</v>
      </c>
      <c r="D334" s="657">
        <v>610</v>
      </c>
    </row>
    <row r="335" spans="1:4" ht="15.6" thickTop="1" thickBot="1">
      <c r="A335" s="200" t="s">
        <v>745</v>
      </c>
      <c r="B335" s="200" t="s">
        <v>92</v>
      </c>
      <c r="C335" s="205" t="s">
        <v>746</v>
      </c>
      <c r="D335" s="657">
        <v>54439</v>
      </c>
    </row>
    <row r="336" spans="1:4" ht="15.6" thickTop="1" thickBot="1">
      <c r="A336" s="200" t="s">
        <v>748</v>
      </c>
      <c r="B336" s="200" t="s">
        <v>377</v>
      </c>
      <c r="C336" s="205" t="s">
        <v>749</v>
      </c>
      <c r="D336" s="657">
        <v>5144</v>
      </c>
    </row>
    <row r="337" spans="1:4" ht="15.6" thickTop="1" thickBot="1">
      <c r="A337" s="200" t="s">
        <v>753</v>
      </c>
      <c r="B337" s="200" t="s">
        <v>92</v>
      </c>
      <c r="C337" s="205" t="s">
        <v>754</v>
      </c>
      <c r="D337" s="657">
        <v>237685</v>
      </c>
    </row>
    <row r="338" spans="1:4" ht="15.6" thickTop="1" thickBot="1">
      <c r="A338" s="200" t="s">
        <v>751</v>
      </c>
      <c r="B338" s="200" t="s">
        <v>92</v>
      </c>
      <c r="C338" s="205" t="s">
        <v>752</v>
      </c>
      <c r="D338" s="657">
        <v>47710</v>
      </c>
    </row>
    <row r="339" spans="1:4" ht="30" thickTop="1" thickBot="1">
      <c r="A339" s="200" t="s">
        <v>750</v>
      </c>
      <c r="B339" s="200" t="s">
        <v>144</v>
      </c>
      <c r="C339" s="205" t="s">
        <v>2019</v>
      </c>
      <c r="D339" s="657">
        <v>240425</v>
      </c>
    </row>
    <row r="340" spans="1:4" ht="30" thickTop="1" thickBot="1">
      <c r="A340" s="200" t="s">
        <v>686</v>
      </c>
      <c r="B340" s="200" t="s">
        <v>92</v>
      </c>
      <c r="C340" s="205" t="s">
        <v>2015</v>
      </c>
      <c r="D340" s="657">
        <v>1194726</v>
      </c>
    </row>
    <row r="341" spans="1:4" ht="30" thickTop="1" thickBot="1">
      <c r="A341" s="200" t="s">
        <v>755</v>
      </c>
      <c r="B341" s="200" t="s">
        <v>92</v>
      </c>
      <c r="C341" s="205" t="s">
        <v>756</v>
      </c>
      <c r="D341" s="657">
        <v>1217088</v>
      </c>
    </row>
    <row r="342" spans="1:4" ht="30" thickTop="1" thickBot="1">
      <c r="A342" s="200" t="s">
        <v>687</v>
      </c>
      <c r="B342" s="200" t="s">
        <v>92</v>
      </c>
      <c r="C342" s="205" t="s">
        <v>2016</v>
      </c>
      <c r="D342" s="657">
        <v>1185329</v>
      </c>
    </row>
    <row r="343" spans="1:4" ht="30" thickTop="1" thickBot="1">
      <c r="A343" s="200" t="s">
        <v>757</v>
      </c>
      <c r="B343" s="200" t="s">
        <v>92</v>
      </c>
      <c r="C343" s="205" t="s">
        <v>758</v>
      </c>
      <c r="D343" s="657">
        <v>1181136</v>
      </c>
    </row>
    <row r="344" spans="1:4" ht="30" thickTop="1" thickBot="1">
      <c r="A344" s="200" t="s">
        <v>802</v>
      </c>
      <c r="B344" s="200" t="s">
        <v>388</v>
      </c>
      <c r="C344" s="660" t="s">
        <v>803</v>
      </c>
      <c r="D344" s="657">
        <v>89250</v>
      </c>
    </row>
    <row r="345" spans="1:4" ht="30" thickTop="1" thickBot="1">
      <c r="A345" s="200" t="s">
        <v>759</v>
      </c>
      <c r="B345" s="200" t="s">
        <v>377</v>
      </c>
      <c r="C345" s="205" t="s">
        <v>760</v>
      </c>
      <c r="D345" s="657">
        <v>63278</v>
      </c>
    </row>
    <row r="346" spans="1:4" ht="30" thickTop="1" thickBot="1">
      <c r="A346" s="200" t="s">
        <v>761</v>
      </c>
      <c r="B346" s="200" t="s">
        <v>144</v>
      </c>
      <c r="C346" s="205" t="s">
        <v>762</v>
      </c>
      <c r="D346" s="657">
        <v>80641</v>
      </c>
    </row>
    <row r="347" spans="1:4" ht="30" thickTop="1" thickBot="1">
      <c r="A347" s="200" t="s">
        <v>768</v>
      </c>
      <c r="B347" s="200" t="s">
        <v>92</v>
      </c>
      <c r="C347" s="205" t="s">
        <v>2023</v>
      </c>
      <c r="D347" s="657">
        <v>77168</v>
      </c>
    </row>
    <row r="348" spans="1:4" ht="15.6" thickTop="1" thickBot="1">
      <c r="A348" s="200" t="s">
        <v>773</v>
      </c>
      <c r="B348" s="200" t="s">
        <v>144</v>
      </c>
      <c r="C348" s="205" t="s">
        <v>2024</v>
      </c>
      <c r="D348" s="657">
        <v>10680</v>
      </c>
    </row>
    <row r="349" spans="1:4" ht="30" thickTop="1" thickBot="1">
      <c r="A349" s="200" t="s">
        <v>763</v>
      </c>
      <c r="B349" s="200" t="s">
        <v>144</v>
      </c>
      <c r="C349" s="205" t="s">
        <v>764</v>
      </c>
      <c r="D349" s="657">
        <v>31639</v>
      </c>
    </row>
    <row r="350" spans="1:4" ht="30" thickTop="1" thickBot="1">
      <c r="A350" s="200" t="s">
        <v>765</v>
      </c>
      <c r="B350" s="200" t="s">
        <v>144</v>
      </c>
      <c r="C350" s="205" t="s">
        <v>2020</v>
      </c>
      <c r="D350" s="657">
        <v>26825</v>
      </c>
    </row>
    <row r="351" spans="1:4" ht="15.6" thickTop="1" thickBot="1">
      <c r="A351" s="200" t="s">
        <v>801</v>
      </c>
      <c r="B351" s="200" t="s">
        <v>144</v>
      </c>
      <c r="C351" s="205" t="s">
        <v>2026</v>
      </c>
      <c r="D351" s="657">
        <v>110217</v>
      </c>
    </row>
    <row r="352" spans="1:4" ht="15.6" thickTop="1" thickBot="1">
      <c r="A352" s="200" t="s">
        <v>769</v>
      </c>
      <c r="B352" s="200" t="s">
        <v>144</v>
      </c>
      <c r="C352" s="205" t="s">
        <v>770</v>
      </c>
      <c r="D352" s="657">
        <v>360606.92307692306</v>
      </c>
    </row>
    <row r="353" spans="1:4" ht="15.6" thickTop="1" thickBot="1">
      <c r="A353" s="200" t="s">
        <v>771</v>
      </c>
      <c r="B353" s="200" t="s">
        <v>144</v>
      </c>
      <c r="C353" s="205" t="s">
        <v>772</v>
      </c>
      <c r="D353" s="657">
        <v>971984.61538461538</v>
      </c>
    </row>
    <row r="354" spans="1:4" ht="30" thickTop="1" thickBot="1">
      <c r="A354" s="200" t="s">
        <v>767</v>
      </c>
      <c r="B354" s="200" t="s">
        <v>144</v>
      </c>
      <c r="C354" s="205" t="s">
        <v>2022</v>
      </c>
      <c r="D354" s="657">
        <v>4084</v>
      </c>
    </row>
    <row r="355" spans="1:4" ht="15.6" thickTop="1" thickBot="1">
      <c r="A355" s="200" t="s">
        <v>766</v>
      </c>
      <c r="B355" s="200" t="s">
        <v>144</v>
      </c>
      <c r="C355" s="205" t="s">
        <v>2021</v>
      </c>
      <c r="D355" s="657">
        <v>4084</v>
      </c>
    </row>
    <row r="356" spans="1:4" ht="15.6" thickTop="1" thickBot="1">
      <c r="A356" s="200" t="s">
        <v>778</v>
      </c>
      <c r="B356" s="200" t="s">
        <v>144</v>
      </c>
      <c r="C356" s="205" t="s">
        <v>779</v>
      </c>
      <c r="D356" s="657">
        <v>29751</v>
      </c>
    </row>
    <row r="357" spans="1:4" ht="30" thickTop="1" thickBot="1">
      <c r="A357" s="200" t="s">
        <v>774</v>
      </c>
      <c r="B357" s="200" t="s">
        <v>144</v>
      </c>
      <c r="C357" s="205" t="s">
        <v>775</v>
      </c>
      <c r="D357" s="657">
        <v>300000</v>
      </c>
    </row>
    <row r="358" spans="1:4" ht="30" thickTop="1" thickBot="1">
      <c r="A358" s="200" t="s">
        <v>776</v>
      </c>
      <c r="B358" s="200" t="s">
        <v>144</v>
      </c>
      <c r="C358" s="205" t="s">
        <v>777</v>
      </c>
      <c r="D358" s="657">
        <v>357000</v>
      </c>
    </row>
    <row r="359" spans="1:4" ht="15.6" thickTop="1" thickBot="1">
      <c r="A359" s="200" t="s">
        <v>780</v>
      </c>
      <c r="B359" s="200" t="s">
        <v>144</v>
      </c>
      <c r="C359" s="205" t="s">
        <v>781</v>
      </c>
      <c r="D359" s="657">
        <v>126651</v>
      </c>
    </row>
    <row r="360" spans="1:4" ht="15.6" thickTop="1" thickBot="1">
      <c r="A360" s="200" t="s">
        <v>782</v>
      </c>
      <c r="B360" s="200" t="s">
        <v>144</v>
      </c>
      <c r="C360" s="205" t="s">
        <v>783</v>
      </c>
      <c r="D360" s="657">
        <v>158332</v>
      </c>
    </row>
    <row r="361" spans="1:4" ht="15.6" thickTop="1" thickBot="1">
      <c r="A361" s="200" t="s">
        <v>784</v>
      </c>
      <c r="B361" s="200" t="s">
        <v>144</v>
      </c>
      <c r="C361" s="205" t="s">
        <v>785</v>
      </c>
      <c r="D361" s="657">
        <v>262438</v>
      </c>
    </row>
    <row r="362" spans="1:4" ht="15.6" thickTop="1" thickBot="1">
      <c r="A362" s="200" t="s">
        <v>786</v>
      </c>
      <c r="B362" s="200" t="s">
        <v>144</v>
      </c>
      <c r="C362" s="205" t="s">
        <v>787</v>
      </c>
      <c r="D362" s="657">
        <v>378141</v>
      </c>
    </row>
    <row r="363" spans="1:4" ht="30" thickTop="1" thickBot="1">
      <c r="A363" s="200" t="s">
        <v>788</v>
      </c>
      <c r="B363" s="200" t="s">
        <v>144</v>
      </c>
      <c r="C363" s="205" t="s">
        <v>789</v>
      </c>
      <c r="D363" s="657">
        <v>158196</v>
      </c>
    </row>
    <row r="364" spans="1:4" ht="30" thickTop="1" thickBot="1">
      <c r="A364" s="200" t="s">
        <v>804</v>
      </c>
      <c r="B364" s="200" t="s">
        <v>144</v>
      </c>
      <c r="C364" s="205" t="s">
        <v>805</v>
      </c>
      <c r="D364" s="657">
        <v>113224</v>
      </c>
    </row>
    <row r="365" spans="1:4" ht="15.6" thickTop="1" thickBot="1">
      <c r="A365" s="200" t="s">
        <v>790</v>
      </c>
      <c r="B365" s="200" t="s">
        <v>144</v>
      </c>
      <c r="C365" s="205" t="s">
        <v>791</v>
      </c>
      <c r="D365" s="657">
        <v>50620</v>
      </c>
    </row>
    <row r="366" spans="1:4" ht="15.6" thickTop="1" thickBot="1">
      <c r="A366" s="200" t="s">
        <v>792</v>
      </c>
      <c r="B366" s="200" t="s">
        <v>144</v>
      </c>
      <c r="C366" s="205" t="s">
        <v>2025</v>
      </c>
      <c r="D366" s="657">
        <v>50940</v>
      </c>
    </row>
    <row r="367" spans="1:4" ht="30" thickTop="1" thickBot="1">
      <c r="A367" s="200" t="s">
        <v>793</v>
      </c>
      <c r="B367" s="200" t="s">
        <v>92</v>
      </c>
      <c r="C367" s="205" t="s">
        <v>794</v>
      </c>
      <c r="D367" s="657">
        <v>38584</v>
      </c>
    </row>
    <row r="368" spans="1:4" ht="15.6" thickTop="1" thickBot="1">
      <c r="A368" s="200" t="s">
        <v>797</v>
      </c>
      <c r="B368" s="200" t="s">
        <v>92</v>
      </c>
      <c r="C368" s="205" t="s">
        <v>798</v>
      </c>
      <c r="D368" s="657">
        <v>3625</v>
      </c>
    </row>
    <row r="369" spans="1:4" ht="30" thickTop="1" thickBot="1">
      <c r="A369" s="200" t="s">
        <v>795</v>
      </c>
      <c r="B369" s="200" t="s">
        <v>92</v>
      </c>
      <c r="C369" s="205" t="s">
        <v>796</v>
      </c>
      <c r="D369" s="657">
        <v>1000</v>
      </c>
    </row>
    <row r="370" spans="1:4" ht="15.6" thickTop="1" thickBot="1">
      <c r="A370" s="200" t="s">
        <v>799</v>
      </c>
      <c r="B370" s="200" t="s">
        <v>92</v>
      </c>
      <c r="C370" s="205" t="s">
        <v>800</v>
      </c>
      <c r="D370" s="657">
        <v>8370</v>
      </c>
    </row>
    <row r="371" spans="1:4" ht="15.6" thickTop="1" thickBot="1">
      <c r="A371" s="200" t="s">
        <v>808</v>
      </c>
      <c r="B371" s="200" t="s">
        <v>92</v>
      </c>
      <c r="C371" s="205" t="s">
        <v>2027</v>
      </c>
      <c r="D371" s="657">
        <v>30286</v>
      </c>
    </row>
    <row r="372" spans="1:4" ht="15.6" thickTop="1" thickBot="1">
      <c r="A372" s="200" t="s">
        <v>806</v>
      </c>
      <c r="B372" s="200" t="s">
        <v>377</v>
      </c>
      <c r="C372" s="662" t="s">
        <v>807</v>
      </c>
      <c r="D372" s="657">
        <v>3258</v>
      </c>
    </row>
    <row r="373" spans="1:4" ht="15.6" thickTop="1" thickBot="1">
      <c r="A373" s="200"/>
      <c r="B373" s="200"/>
      <c r="C373" s="205"/>
      <c r="D373" s="657"/>
    </row>
    <row r="374" spans="1:4" ht="15.6" thickTop="1" thickBot="1">
      <c r="D374" s="657"/>
    </row>
    <row r="375"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9"/>
  <sheetViews>
    <sheetView tabSelected="1" zoomScale="69" zoomScaleNormal="69" workbookViewId="0">
      <pane xSplit="4" ySplit="4" topLeftCell="E11" activePane="bottomRight" state="frozen"/>
      <selection activeCell="D20" sqref="D20"/>
      <selection pane="topRight" activeCell="D20" sqref="D20"/>
      <selection pane="bottomLeft" activeCell="D20" sqref="D20"/>
      <selection pane="bottomRight" activeCell="G15" sqref="G15"/>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9" t="s">
        <v>1934</v>
      </c>
      <c r="B1" s="690"/>
      <c r="C1" s="690"/>
      <c r="D1" s="691"/>
    </row>
    <row r="2" spans="1:5" ht="15.6" thickTop="1" thickBot="1">
      <c r="A2" s="688" t="s">
        <v>1493</v>
      </c>
      <c r="B2" s="688"/>
      <c r="C2" s="688"/>
      <c r="D2" s="688"/>
    </row>
    <row r="3" spans="1:5" ht="15.6" thickTop="1" thickBot="1">
      <c r="A3" s="692"/>
      <c r="B3" s="692"/>
      <c r="C3" s="692"/>
      <c r="D3" s="692"/>
    </row>
    <row r="4" spans="1:5" ht="15.6" thickTop="1" thickBot="1">
      <c r="A4" s="693"/>
      <c r="B4" s="693"/>
      <c r="C4" s="693"/>
      <c r="D4" s="693"/>
    </row>
    <row r="5" spans="1:5" ht="30" customHeight="1" thickTop="1" thickBot="1">
      <c r="A5" s="207"/>
      <c r="B5" s="106"/>
      <c r="C5" s="107"/>
      <c r="D5" s="195"/>
    </row>
    <row r="6" spans="1:5" ht="30" customHeight="1" thickTop="1" thickBot="1">
      <c r="A6" s="208" t="s">
        <v>1350</v>
      </c>
      <c r="B6" s="106" t="s">
        <v>339</v>
      </c>
      <c r="C6" s="108" t="s">
        <v>2132</v>
      </c>
      <c r="D6" s="658">
        <v>1255</v>
      </c>
    </row>
    <row r="7" spans="1:5" ht="30" customHeight="1" thickTop="1" thickBot="1">
      <c r="A7" s="208" t="s">
        <v>1436</v>
      </c>
      <c r="B7" s="106" t="s">
        <v>339</v>
      </c>
      <c r="C7" s="108" t="s">
        <v>2131</v>
      </c>
      <c r="D7" s="658">
        <v>896</v>
      </c>
      <c r="E7" s="109"/>
    </row>
    <row r="8" spans="1:5" ht="30" customHeight="1" thickTop="1" thickBot="1">
      <c r="A8" s="208" t="s">
        <v>1448</v>
      </c>
      <c r="B8" s="106" t="s">
        <v>339</v>
      </c>
      <c r="C8" s="108" t="s">
        <v>2133</v>
      </c>
      <c r="D8" s="658">
        <v>896</v>
      </c>
    </row>
    <row r="9" spans="1:5" ht="30" customHeight="1" thickTop="1" thickBot="1">
      <c r="A9" s="208" t="s">
        <v>1309</v>
      </c>
      <c r="B9" s="106" t="s">
        <v>1307</v>
      </c>
      <c r="C9" s="108" t="s">
        <v>1310</v>
      </c>
      <c r="D9" s="658">
        <v>896</v>
      </c>
    </row>
    <row r="10" spans="1:5" ht="30" customHeight="1" thickTop="1" thickBot="1">
      <c r="A10" s="208" t="s">
        <v>1472</v>
      </c>
      <c r="B10" s="106" t="s">
        <v>339</v>
      </c>
      <c r="C10" s="108" t="s">
        <v>1473</v>
      </c>
      <c r="D10" s="658">
        <v>1255</v>
      </c>
    </row>
    <row r="11" spans="1:5" ht="30" customHeight="1" thickTop="1" thickBot="1">
      <c r="A11" s="208" t="s">
        <v>1413</v>
      </c>
      <c r="B11" s="106" t="s">
        <v>339</v>
      </c>
      <c r="C11" s="108" t="s">
        <v>1414</v>
      </c>
      <c r="D11" s="658">
        <v>1255</v>
      </c>
    </row>
    <row r="12" spans="1:5" ht="30" customHeight="1" thickTop="1" thickBot="1">
      <c r="A12" s="208" t="s">
        <v>1415</v>
      </c>
      <c r="B12" s="106" t="s">
        <v>339</v>
      </c>
      <c r="C12" s="108" t="s">
        <v>1416</v>
      </c>
      <c r="D12" s="658">
        <v>1255</v>
      </c>
    </row>
    <row r="13" spans="1:5" ht="30" customHeight="1" thickTop="1" thickBot="1">
      <c r="A13" s="208" t="s">
        <v>1417</v>
      </c>
      <c r="B13" s="106" t="s">
        <v>339</v>
      </c>
      <c r="C13" s="108" t="s">
        <v>1418</v>
      </c>
      <c r="D13" s="658">
        <v>1255</v>
      </c>
    </row>
    <row r="14" spans="1:5" ht="30" customHeight="1" thickTop="1" thickBot="1">
      <c r="A14" s="208" t="s">
        <v>1419</v>
      </c>
      <c r="B14" s="106" t="s">
        <v>339</v>
      </c>
      <c r="C14" s="108" t="s">
        <v>1420</v>
      </c>
      <c r="D14" s="658">
        <v>1255</v>
      </c>
    </row>
    <row r="15" spans="1:5" ht="30" customHeight="1" thickTop="1" thickBot="1">
      <c r="A15" s="208" t="s">
        <v>1401</v>
      </c>
      <c r="B15" s="106" t="s">
        <v>339</v>
      </c>
      <c r="C15" s="108" t="s">
        <v>1944</v>
      </c>
      <c r="D15" s="658">
        <v>1255</v>
      </c>
    </row>
    <row r="16" spans="1:5" ht="30" customHeight="1" thickTop="1" thickBot="1">
      <c r="A16" s="208" t="s">
        <v>1311</v>
      </c>
      <c r="B16" s="106" t="s">
        <v>339</v>
      </c>
      <c r="C16" s="108" t="s">
        <v>1312</v>
      </c>
      <c r="D16" s="658">
        <v>1255</v>
      </c>
    </row>
    <row r="17" spans="1:4" ht="30" customHeight="1" thickTop="1" thickBot="1">
      <c r="A17" s="208" t="s">
        <v>1313</v>
      </c>
      <c r="B17" s="106" t="s">
        <v>339</v>
      </c>
      <c r="C17" s="108" t="s">
        <v>1314</v>
      </c>
      <c r="D17" s="658">
        <v>1255</v>
      </c>
    </row>
    <row r="18" spans="1:4" ht="30" customHeight="1" thickTop="1" thickBot="1">
      <c r="A18" s="208" t="s">
        <v>1315</v>
      </c>
      <c r="B18" s="106" t="s">
        <v>339</v>
      </c>
      <c r="C18" s="108" t="s">
        <v>1316</v>
      </c>
      <c r="D18" s="658">
        <v>1255</v>
      </c>
    </row>
    <row r="19" spans="1:4" ht="30" customHeight="1" thickTop="1" thickBot="1">
      <c r="A19" s="208" t="s">
        <v>1319</v>
      </c>
      <c r="B19" s="106" t="s">
        <v>339</v>
      </c>
      <c r="C19" s="108" t="s">
        <v>1320</v>
      </c>
      <c r="D19" s="658">
        <v>1255</v>
      </c>
    </row>
    <row r="20" spans="1:4" ht="30" customHeight="1" thickTop="1" thickBot="1">
      <c r="A20" s="208" t="s">
        <v>1491</v>
      </c>
      <c r="B20" s="106" t="s">
        <v>339</v>
      </c>
      <c r="C20" s="108" t="s">
        <v>1953</v>
      </c>
      <c r="D20" s="658">
        <v>896</v>
      </c>
    </row>
    <row r="21" spans="1:4" ht="30" customHeight="1" thickTop="1" thickBot="1">
      <c r="A21" s="208" t="s">
        <v>1323</v>
      </c>
      <c r="B21" s="106" t="s">
        <v>339</v>
      </c>
      <c r="C21" s="108" t="s">
        <v>1324</v>
      </c>
      <c r="D21" s="658">
        <v>896</v>
      </c>
    </row>
    <row r="22" spans="1:4" ht="30" customHeight="1" thickTop="1" thickBot="1">
      <c r="A22" s="208" t="s">
        <v>1474</v>
      </c>
      <c r="B22" s="106" t="s">
        <v>339</v>
      </c>
      <c r="C22" s="108" t="s">
        <v>1475</v>
      </c>
      <c r="D22" s="658">
        <v>896</v>
      </c>
    </row>
    <row r="23" spans="1:4" ht="30" customHeight="1" thickTop="1" thickBot="1">
      <c r="A23" s="208" t="s">
        <v>1331</v>
      </c>
      <c r="B23" s="106" t="s">
        <v>339</v>
      </c>
      <c r="C23" s="108" t="s">
        <v>1332</v>
      </c>
      <c r="D23" s="658">
        <v>1255</v>
      </c>
    </row>
    <row r="24" spans="1:4" ht="30" customHeight="1" thickTop="1" thickBot="1">
      <c r="A24" s="208" t="s">
        <v>1353</v>
      </c>
      <c r="B24" s="106" t="s">
        <v>339</v>
      </c>
      <c r="C24" s="108" t="s">
        <v>1354</v>
      </c>
      <c r="D24" s="658">
        <v>1255</v>
      </c>
    </row>
    <row r="25" spans="1:4" ht="30" customHeight="1" thickTop="1" thickBot="1">
      <c r="A25" s="208" t="s">
        <v>1325</v>
      </c>
      <c r="B25" s="106" t="s">
        <v>339</v>
      </c>
      <c r="C25" s="108" t="s">
        <v>1326</v>
      </c>
      <c r="D25" s="658">
        <v>1255</v>
      </c>
    </row>
    <row r="26" spans="1:4" ht="30" customHeight="1" thickTop="1" thickBot="1">
      <c r="A26" s="208" t="s">
        <v>1330</v>
      </c>
      <c r="B26" s="106" t="s">
        <v>339</v>
      </c>
      <c r="C26" s="108" t="s">
        <v>1326</v>
      </c>
      <c r="D26" s="658">
        <v>1255</v>
      </c>
    </row>
    <row r="27" spans="1:4" ht="30" customHeight="1" thickTop="1" thickBot="1">
      <c r="A27" s="208" t="s">
        <v>1387</v>
      </c>
      <c r="B27" s="106" t="s">
        <v>339</v>
      </c>
      <c r="C27" s="108" t="s">
        <v>1388</v>
      </c>
      <c r="D27" s="658">
        <v>1255</v>
      </c>
    </row>
    <row r="28" spans="1:4" ht="30" customHeight="1" thickTop="1" thickBot="1">
      <c r="A28" s="208" t="s">
        <v>1333</v>
      </c>
      <c r="B28" s="106" t="s">
        <v>339</v>
      </c>
      <c r="C28" s="108" t="s">
        <v>1334</v>
      </c>
      <c r="D28" s="658">
        <v>1255</v>
      </c>
    </row>
    <row r="29" spans="1:4" ht="30" customHeight="1" thickTop="1" thickBot="1">
      <c r="A29" s="208" t="s">
        <v>1338</v>
      </c>
      <c r="B29" s="106" t="s">
        <v>339</v>
      </c>
      <c r="C29" s="108" t="s">
        <v>1339</v>
      </c>
      <c r="D29" s="658">
        <v>1255</v>
      </c>
    </row>
    <row r="30" spans="1:4" ht="30" customHeight="1" thickTop="1" thickBot="1">
      <c r="A30" s="208" t="s">
        <v>1336</v>
      </c>
      <c r="B30" s="106" t="s">
        <v>339</v>
      </c>
      <c r="C30" s="108" t="s">
        <v>1337</v>
      </c>
      <c r="D30" s="658">
        <v>1255</v>
      </c>
    </row>
    <row r="31" spans="1:4" ht="30" customHeight="1" thickTop="1" thickBot="1">
      <c r="A31" s="208" t="s">
        <v>1351</v>
      </c>
      <c r="B31" s="106" t="s">
        <v>339</v>
      </c>
      <c r="C31" s="108" t="s">
        <v>1352</v>
      </c>
      <c r="D31" s="658">
        <v>896</v>
      </c>
    </row>
    <row r="32" spans="1:4" ht="30" customHeight="1" thickTop="1" thickBot="1">
      <c r="A32" s="208" t="s">
        <v>1340</v>
      </c>
      <c r="B32" s="106" t="s">
        <v>339</v>
      </c>
      <c r="C32" s="108" t="s">
        <v>1341</v>
      </c>
      <c r="D32" s="658">
        <v>1255</v>
      </c>
    </row>
    <row r="33" spans="1:4" ht="30" customHeight="1" thickTop="1" thickBot="1">
      <c r="A33" s="208" t="s">
        <v>1356</v>
      </c>
      <c r="B33" s="106" t="s">
        <v>339</v>
      </c>
      <c r="C33" s="108" t="s">
        <v>1341</v>
      </c>
      <c r="D33" s="658">
        <v>1255</v>
      </c>
    </row>
    <row r="34" spans="1:4" ht="30" customHeight="1" thickTop="1" thickBot="1">
      <c r="A34" s="208" t="s">
        <v>1357</v>
      </c>
      <c r="B34" s="106" t="s">
        <v>339</v>
      </c>
      <c r="C34" s="108" t="s">
        <v>1358</v>
      </c>
      <c r="D34" s="658">
        <v>1255</v>
      </c>
    </row>
    <row r="35" spans="1:4" ht="30" customHeight="1" thickTop="1" thickBot="1">
      <c r="A35" s="208" t="s">
        <v>1407</v>
      </c>
      <c r="B35" s="106" t="s">
        <v>339</v>
      </c>
      <c r="C35" s="108" t="s">
        <v>1948</v>
      </c>
      <c r="D35" s="658">
        <v>896</v>
      </c>
    </row>
    <row r="36" spans="1:4" ht="30" customHeight="1" thickTop="1" thickBot="1">
      <c r="A36" s="208" t="s">
        <v>1488</v>
      </c>
      <c r="B36" s="106" t="s">
        <v>339</v>
      </c>
      <c r="C36" s="108" t="s">
        <v>1489</v>
      </c>
      <c r="D36" s="658">
        <v>896</v>
      </c>
    </row>
    <row r="37" spans="1:4" ht="30" customHeight="1" thickTop="1" thickBot="1">
      <c r="A37" s="208" t="s">
        <v>1469</v>
      </c>
      <c r="B37" s="106" t="s">
        <v>339</v>
      </c>
      <c r="C37" s="108" t="s">
        <v>1470</v>
      </c>
      <c r="D37" s="658">
        <v>1255</v>
      </c>
    </row>
    <row r="38" spans="1:4" ht="30" customHeight="1" thickTop="1" thickBot="1">
      <c r="A38" s="208" t="s">
        <v>1348</v>
      </c>
      <c r="B38" s="106" t="s">
        <v>339</v>
      </c>
      <c r="C38" s="108" t="s">
        <v>1349</v>
      </c>
      <c r="D38" s="658">
        <v>1255</v>
      </c>
    </row>
    <row r="39" spans="1:4" ht="30" customHeight="1" thickTop="1" thickBot="1">
      <c r="A39" s="208" t="s">
        <v>1305</v>
      </c>
      <c r="B39" s="106" t="s">
        <v>1307</v>
      </c>
      <c r="C39" s="108" t="s">
        <v>1364</v>
      </c>
      <c r="D39" s="658">
        <v>896</v>
      </c>
    </row>
    <row r="40" spans="1:4" ht="30" customHeight="1" thickTop="1" thickBot="1">
      <c r="A40" s="208" t="s">
        <v>1345</v>
      </c>
      <c r="B40" s="106" t="s">
        <v>339</v>
      </c>
      <c r="C40" s="108" t="s">
        <v>1346</v>
      </c>
      <c r="D40" s="658">
        <v>1255</v>
      </c>
    </row>
    <row r="41" spans="1:4" ht="30" customHeight="1" thickTop="1" thickBot="1">
      <c r="A41" s="208" t="s">
        <v>1343</v>
      </c>
      <c r="B41" s="106" t="s">
        <v>339</v>
      </c>
      <c r="C41" s="108" t="s">
        <v>1344</v>
      </c>
      <c r="D41" s="658">
        <v>1255</v>
      </c>
    </row>
    <row r="42" spans="1:4" ht="30" customHeight="1" thickTop="1" thickBot="1">
      <c r="A42" s="208" t="s">
        <v>1476</v>
      </c>
      <c r="B42" s="106" t="s">
        <v>339</v>
      </c>
      <c r="C42" s="108" t="s">
        <v>1344</v>
      </c>
      <c r="D42" s="658">
        <v>1255</v>
      </c>
    </row>
    <row r="43" spans="1:4" ht="30" customHeight="1" thickTop="1" thickBot="1">
      <c r="A43" s="208" t="s">
        <v>1317</v>
      </c>
      <c r="B43" s="106" t="s">
        <v>339</v>
      </c>
      <c r="C43" s="108" t="s">
        <v>1318</v>
      </c>
      <c r="D43" s="658">
        <v>1255</v>
      </c>
    </row>
    <row r="44" spans="1:4" ht="30" customHeight="1" thickTop="1" thickBot="1">
      <c r="A44" s="208" t="s">
        <v>1471</v>
      </c>
      <c r="B44" s="106" t="s">
        <v>339</v>
      </c>
      <c r="C44" s="108" t="s">
        <v>1318</v>
      </c>
      <c r="D44" s="658">
        <v>1255</v>
      </c>
    </row>
    <row r="45" spans="1:4" ht="30" customHeight="1" thickTop="1" thickBot="1">
      <c r="A45" s="208" t="s">
        <v>1362</v>
      </c>
      <c r="B45" s="106" t="s">
        <v>339</v>
      </c>
      <c r="C45" s="108" t="s">
        <v>1363</v>
      </c>
      <c r="D45" s="658">
        <v>1255</v>
      </c>
    </row>
    <row r="46" spans="1:4" ht="30" customHeight="1" thickTop="1" thickBot="1">
      <c r="A46" s="208" t="s">
        <v>1371</v>
      </c>
      <c r="B46" s="106" t="s">
        <v>339</v>
      </c>
      <c r="C46" s="108" t="s">
        <v>1372</v>
      </c>
      <c r="D46" s="658">
        <v>1255</v>
      </c>
    </row>
    <row r="47" spans="1:4" ht="30" customHeight="1" thickTop="1" thickBot="1">
      <c r="A47" s="208" t="s">
        <v>1375</v>
      </c>
      <c r="B47" s="106" t="s">
        <v>339</v>
      </c>
      <c r="C47" s="108" t="s">
        <v>1376</v>
      </c>
      <c r="D47" s="658">
        <v>1255</v>
      </c>
    </row>
    <row r="48" spans="1:4" ht="30" customHeight="1" thickTop="1" thickBot="1">
      <c r="A48" s="208" t="s">
        <v>1367</v>
      </c>
      <c r="B48" s="106" t="s">
        <v>1307</v>
      </c>
      <c r="C48" s="108" t="s">
        <v>1368</v>
      </c>
      <c r="D48" s="658">
        <v>896</v>
      </c>
    </row>
    <row r="49" spans="1:4" ht="30" customHeight="1" thickTop="1" thickBot="1">
      <c r="A49" s="208" t="s">
        <v>1365</v>
      </c>
      <c r="B49" s="106" t="s">
        <v>339</v>
      </c>
      <c r="C49" s="108" t="s">
        <v>1366</v>
      </c>
      <c r="D49" s="658">
        <v>1255</v>
      </c>
    </row>
    <row r="50" spans="1:4" ht="30" customHeight="1" thickTop="1" thickBot="1">
      <c r="A50" s="208" t="s">
        <v>1369</v>
      </c>
      <c r="B50" s="106" t="s">
        <v>339</v>
      </c>
      <c r="C50" s="108" t="s">
        <v>1370</v>
      </c>
      <c r="D50" s="658">
        <v>1255</v>
      </c>
    </row>
    <row r="51" spans="1:4" ht="30" customHeight="1" thickTop="1" thickBot="1">
      <c r="A51" s="208" t="s">
        <v>1398</v>
      </c>
      <c r="B51" s="106" t="s">
        <v>1390</v>
      </c>
      <c r="C51" s="108" t="s">
        <v>1399</v>
      </c>
      <c r="D51" s="658">
        <v>896</v>
      </c>
    </row>
    <row r="52" spans="1:4" ht="30" customHeight="1" thickTop="1" thickBot="1">
      <c r="A52" s="208" t="s">
        <v>1400</v>
      </c>
      <c r="B52" s="106" t="s">
        <v>1390</v>
      </c>
      <c r="C52" s="108" t="s">
        <v>1399</v>
      </c>
      <c r="D52" s="658">
        <v>896</v>
      </c>
    </row>
    <row r="53" spans="1:4" ht="30" customHeight="1" thickTop="1" thickBot="1">
      <c r="A53" s="208" t="s">
        <v>1373</v>
      </c>
      <c r="B53" s="106" t="s">
        <v>339</v>
      </c>
      <c r="C53" s="108" t="s">
        <v>1374</v>
      </c>
      <c r="D53" s="658">
        <v>1255</v>
      </c>
    </row>
    <row r="54" spans="1:4" ht="30" customHeight="1" thickTop="1" thickBot="1">
      <c r="A54" s="208" t="s">
        <v>1377</v>
      </c>
      <c r="B54" s="106" t="s">
        <v>339</v>
      </c>
      <c r="C54" s="108" t="s">
        <v>1378</v>
      </c>
      <c r="D54" s="658">
        <v>896</v>
      </c>
    </row>
    <row r="55" spans="1:4" ht="30" customHeight="1" thickTop="1" thickBot="1">
      <c r="A55" s="208" t="s">
        <v>1462</v>
      </c>
      <c r="B55" s="106" t="s">
        <v>339</v>
      </c>
      <c r="C55" s="108" t="s">
        <v>2135</v>
      </c>
      <c r="D55" s="658">
        <v>896</v>
      </c>
    </row>
    <row r="56" spans="1:4" ht="30" customHeight="1" thickTop="1" thickBot="1">
      <c r="A56" s="208" t="s">
        <v>1463</v>
      </c>
      <c r="B56" s="106" t="s">
        <v>339</v>
      </c>
      <c r="C56" s="108" t="s">
        <v>2136</v>
      </c>
      <c r="D56" s="658">
        <v>896</v>
      </c>
    </row>
    <row r="57" spans="1:4" ht="30" customHeight="1" thickTop="1" thickBot="1">
      <c r="A57" s="208" t="s">
        <v>1464</v>
      </c>
      <c r="B57" s="106" t="s">
        <v>339</v>
      </c>
      <c r="C57" s="108" t="s">
        <v>2137</v>
      </c>
      <c r="D57" s="658">
        <v>896</v>
      </c>
    </row>
    <row r="58" spans="1:4" ht="30" customHeight="1" thickTop="1" thickBot="1">
      <c r="A58" s="208" t="s">
        <v>1441</v>
      </c>
      <c r="B58" s="106" t="s">
        <v>339</v>
      </c>
      <c r="C58" s="108" t="s">
        <v>1951</v>
      </c>
      <c r="D58" s="658">
        <v>896</v>
      </c>
    </row>
    <row r="59" spans="1:4" ht="30" customHeight="1" thickTop="1" thickBot="1">
      <c r="A59" s="208" t="s">
        <v>1379</v>
      </c>
      <c r="B59" s="106" t="s">
        <v>339</v>
      </c>
      <c r="C59" s="108" t="s">
        <v>1380</v>
      </c>
      <c r="D59" s="658">
        <v>896</v>
      </c>
    </row>
    <row r="60" spans="1:4" ht="30" customHeight="1" thickTop="1" thickBot="1">
      <c r="A60" s="208" t="s">
        <v>1460</v>
      </c>
      <c r="B60" s="106" t="s">
        <v>339</v>
      </c>
      <c r="C60" s="108" t="s">
        <v>1461</v>
      </c>
      <c r="D60" s="658">
        <v>896</v>
      </c>
    </row>
    <row r="61" spans="1:4" ht="30" customHeight="1" thickTop="1" thickBot="1">
      <c r="A61" s="208" t="s">
        <v>1446</v>
      </c>
      <c r="B61" s="106" t="s">
        <v>339</v>
      </c>
      <c r="C61" s="108" t="s">
        <v>1447</v>
      </c>
      <c r="D61" s="658">
        <v>896</v>
      </c>
    </row>
    <row r="62" spans="1:4" ht="30" customHeight="1" thickTop="1" thickBot="1">
      <c r="A62" s="208" t="s">
        <v>1453</v>
      </c>
      <c r="B62" s="106" t="s">
        <v>339</v>
      </c>
      <c r="C62" s="108" t="s">
        <v>1454</v>
      </c>
      <c r="D62" s="658">
        <v>896</v>
      </c>
    </row>
    <row r="63" spans="1:4" ht="30" customHeight="1" thickTop="1" thickBot="1">
      <c r="A63" s="208" t="s">
        <v>1457</v>
      </c>
      <c r="B63" s="106" t="s">
        <v>339</v>
      </c>
      <c r="C63" s="108" t="s">
        <v>1458</v>
      </c>
      <c r="D63" s="658">
        <v>896</v>
      </c>
    </row>
    <row r="64" spans="1:4" ht="30" customHeight="1" thickTop="1" thickBot="1">
      <c r="A64" s="208" t="s">
        <v>1444</v>
      </c>
      <c r="B64" s="106" t="s">
        <v>339</v>
      </c>
      <c r="C64" s="108" t="s">
        <v>1445</v>
      </c>
      <c r="D64" s="658">
        <v>896</v>
      </c>
    </row>
    <row r="65" spans="1:4" ht="30" customHeight="1" thickTop="1" thickBot="1">
      <c r="A65" s="208" t="s">
        <v>1381</v>
      </c>
      <c r="B65" s="106" t="s">
        <v>339</v>
      </c>
      <c r="C65" s="108" t="s">
        <v>1382</v>
      </c>
      <c r="D65" s="658">
        <v>896</v>
      </c>
    </row>
    <row r="66" spans="1:4" ht="30" customHeight="1" thickTop="1" thickBot="1">
      <c r="A66" s="208" t="s">
        <v>1451</v>
      </c>
      <c r="B66" s="106" t="s">
        <v>339</v>
      </c>
      <c r="C66" s="108" t="s">
        <v>1452</v>
      </c>
      <c r="D66" s="658">
        <v>896</v>
      </c>
    </row>
    <row r="67" spans="1:4" ht="30" customHeight="1" thickTop="1" thickBot="1">
      <c r="A67" s="208" t="s">
        <v>1455</v>
      </c>
      <c r="B67" s="106" t="s">
        <v>339</v>
      </c>
      <c r="C67" s="108" t="s">
        <v>1456</v>
      </c>
      <c r="D67" s="658">
        <v>896</v>
      </c>
    </row>
    <row r="68" spans="1:4" ht="30" customHeight="1" thickTop="1" thickBot="1">
      <c r="A68" s="208" t="s">
        <v>1427</v>
      </c>
      <c r="B68" s="106" t="s">
        <v>339</v>
      </c>
      <c r="C68" s="108" t="s">
        <v>1428</v>
      </c>
      <c r="D68" s="658">
        <v>896</v>
      </c>
    </row>
    <row r="69" spans="1:4" ht="30" customHeight="1" thickTop="1" thickBot="1">
      <c r="A69" s="208" t="s">
        <v>1467</v>
      </c>
      <c r="B69" s="106" t="s">
        <v>339</v>
      </c>
      <c r="C69" s="108" t="s">
        <v>2139</v>
      </c>
      <c r="D69" s="658">
        <v>896</v>
      </c>
    </row>
    <row r="70" spans="1:4" ht="30" customHeight="1" thickTop="1" thickBot="1">
      <c r="A70" s="208" t="s">
        <v>1468</v>
      </c>
      <c r="B70" s="106" t="s">
        <v>339</v>
      </c>
      <c r="C70" s="108" t="s">
        <v>2140</v>
      </c>
      <c r="D70" s="658">
        <v>896</v>
      </c>
    </row>
    <row r="71" spans="1:4" ht="30" customHeight="1" thickTop="1" thickBot="1">
      <c r="A71" s="208" t="s">
        <v>1465</v>
      </c>
      <c r="B71" s="106" t="s">
        <v>339</v>
      </c>
      <c r="C71" s="108" t="s">
        <v>2141</v>
      </c>
      <c r="D71" s="658">
        <v>896</v>
      </c>
    </row>
    <row r="72" spans="1:4" ht="30" customHeight="1" thickTop="1" thickBot="1">
      <c r="A72" s="208" t="s">
        <v>1466</v>
      </c>
      <c r="B72" s="106" t="s">
        <v>339</v>
      </c>
      <c r="C72" s="108" t="s">
        <v>2142</v>
      </c>
      <c r="D72" s="658">
        <v>896</v>
      </c>
    </row>
    <row r="73" spans="1:4" ht="30" customHeight="1" thickTop="1" thickBot="1">
      <c r="A73" s="208" t="s">
        <v>1434</v>
      </c>
      <c r="B73" s="106" t="s">
        <v>339</v>
      </c>
      <c r="C73" s="108" t="s">
        <v>1435</v>
      </c>
      <c r="D73" s="658">
        <v>896</v>
      </c>
    </row>
    <row r="74" spans="1:4" ht="30" customHeight="1" thickTop="1" thickBot="1">
      <c r="A74" s="208" t="s">
        <v>1433</v>
      </c>
      <c r="B74" s="106" t="s">
        <v>339</v>
      </c>
      <c r="C74" s="108" t="s">
        <v>1950</v>
      </c>
      <c r="D74" s="658">
        <v>896</v>
      </c>
    </row>
    <row r="75" spans="1:4" ht="30" customHeight="1" thickTop="1" thickBot="1">
      <c r="A75" s="208" t="s">
        <v>1431</v>
      </c>
      <c r="B75" s="106" t="s">
        <v>339</v>
      </c>
      <c r="C75" s="108" t="s">
        <v>1432</v>
      </c>
      <c r="D75" s="658">
        <v>896</v>
      </c>
    </row>
    <row r="76" spans="1:4" ht="30" customHeight="1" thickTop="1" thickBot="1">
      <c r="A76" s="208" t="s">
        <v>1459</v>
      </c>
      <c r="B76" s="106" t="s">
        <v>339</v>
      </c>
      <c r="C76" s="108" t="s">
        <v>2134</v>
      </c>
      <c r="D76" s="658">
        <v>896</v>
      </c>
    </row>
    <row r="77" spans="1:4" ht="30" customHeight="1" thickTop="1" thickBot="1">
      <c r="A77" s="208" t="s">
        <v>1437</v>
      </c>
      <c r="B77" s="106" t="s">
        <v>339</v>
      </c>
      <c r="C77" s="108" t="s">
        <v>1438</v>
      </c>
      <c r="D77" s="658">
        <v>896</v>
      </c>
    </row>
    <row r="78" spans="1:4" ht="30" customHeight="1" thickTop="1" thickBot="1">
      <c r="A78" s="208" t="s">
        <v>1439</v>
      </c>
      <c r="B78" s="106" t="s">
        <v>339</v>
      </c>
      <c r="C78" s="108" t="s">
        <v>1440</v>
      </c>
      <c r="D78" s="658">
        <v>896</v>
      </c>
    </row>
    <row r="79" spans="1:4" ht="30" customHeight="1" thickTop="1" thickBot="1">
      <c r="A79" s="208" t="s">
        <v>1442</v>
      </c>
      <c r="B79" s="106" t="s">
        <v>339</v>
      </c>
      <c r="C79" s="108" t="s">
        <v>1443</v>
      </c>
      <c r="D79" s="658">
        <v>896</v>
      </c>
    </row>
    <row r="80" spans="1:4" ht="30" customHeight="1" thickTop="1" thickBot="1">
      <c r="A80" s="208" t="s">
        <v>1421</v>
      </c>
      <c r="B80" s="106" t="s">
        <v>339</v>
      </c>
      <c r="C80" s="108" t="s">
        <v>1422</v>
      </c>
      <c r="D80" s="658">
        <v>896</v>
      </c>
    </row>
    <row r="81" spans="1:4" ht="30" customHeight="1" thickTop="1" thickBot="1">
      <c r="A81" s="208" t="s">
        <v>1425</v>
      </c>
      <c r="B81" s="106" t="s">
        <v>339</v>
      </c>
      <c r="C81" s="108" t="s">
        <v>1426</v>
      </c>
      <c r="D81" s="658">
        <v>896</v>
      </c>
    </row>
    <row r="82" spans="1:4" ht="30" customHeight="1" thickTop="1" thickBot="1">
      <c r="A82" s="208" t="s">
        <v>1429</v>
      </c>
      <c r="B82" s="106" t="s">
        <v>339</v>
      </c>
      <c r="C82" s="108" t="s">
        <v>1430</v>
      </c>
      <c r="D82" s="658">
        <v>896</v>
      </c>
    </row>
    <row r="83" spans="1:4" ht="30" customHeight="1" thickTop="1" thickBot="1">
      <c r="A83" s="208" t="s">
        <v>1423</v>
      </c>
      <c r="B83" s="106" t="s">
        <v>339</v>
      </c>
      <c r="C83" s="108" t="s">
        <v>1424</v>
      </c>
      <c r="D83" s="658">
        <v>896</v>
      </c>
    </row>
    <row r="84" spans="1:4" ht="30" customHeight="1" thickTop="1" thickBot="1">
      <c r="A84" s="208" t="s">
        <v>1389</v>
      </c>
      <c r="B84" s="106" t="s">
        <v>339</v>
      </c>
      <c r="C84" s="108" t="s">
        <v>1391</v>
      </c>
      <c r="D84" s="658">
        <v>1255</v>
      </c>
    </row>
    <row r="85" spans="1:4" ht="30" customHeight="1" thickTop="1" thickBot="1">
      <c r="A85" s="208" t="s">
        <v>1392</v>
      </c>
      <c r="B85" s="106" t="s">
        <v>339</v>
      </c>
      <c r="C85" s="108" t="s">
        <v>1943</v>
      </c>
      <c r="D85" s="658">
        <v>1255</v>
      </c>
    </row>
    <row r="86" spans="1:4" ht="30" customHeight="1" thickTop="1" thickBot="1">
      <c r="A86" s="208" t="s">
        <v>1393</v>
      </c>
      <c r="B86" s="106" t="s">
        <v>1390</v>
      </c>
      <c r="C86" s="108" t="s">
        <v>1394</v>
      </c>
      <c r="D86" s="658">
        <v>1255</v>
      </c>
    </row>
    <row r="87" spans="1:4" ht="30" customHeight="1" thickTop="1" thickBot="1">
      <c r="A87" s="208" t="s">
        <v>1395</v>
      </c>
      <c r="B87" s="106" t="s">
        <v>339</v>
      </c>
      <c r="C87" s="108" t="s">
        <v>1396</v>
      </c>
      <c r="D87" s="658">
        <v>1255</v>
      </c>
    </row>
    <row r="88" spans="1:4" ht="30" customHeight="1" thickTop="1" thickBot="1">
      <c r="A88" s="208" t="s">
        <v>1397</v>
      </c>
      <c r="B88" s="106" t="s">
        <v>339</v>
      </c>
      <c r="C88" s="108" t="s">
        <v>1396</v>
      </c>
      <c r="D88" s="658">
        <v>1255</v>
      </c>
    </row>
    <row r="89" spans="1:4" ht="30" customHeight="1" thickTop="1" thickBot="1">
      <c r="A89" s="208" t="s">
        <v>1327</v>
      </c>
      <c r="B89" s="106" t="s">
        <v>339</v>
      </c>
      <c r="C89" s="108" t="s">
        <v>1936</v>
      </c>
      <c r="D89" s="658">
        <v>896</v>
      </c>
    </row>
    <row r="90" spans="1:4" ht="30" customHeight="1" thickTop="1" thickBot="1">
      <c r="A90" s="208" t="s">
        <v>1449</v>
      </c>
      <c r="B90" s="106" t="s">
        <v>339</v>
      </c>
      <c r="C90" s="108" t="s">
        <v>1450</v>
      </c>
      <c r="D90" s="658">
        <v>1255</v>
      </c>
    </row>
    <row r="91" spans="1:4" ht="30" customHeight="1" thickTop="1" thickBot="1">
      <c r="A91" s="208" t="s">
        <v>1328</v>
      </c>
      <c r="B91" s="106" t="s">
        <v>339</v>
      </c>
      <c r="C91" s="108" t="s">
        <v>1329</v>
      </c>
      <c r="D91" s="658">
        <v>1255</v>
      </c>
    </row>
    <row r="92" spans="1:4" ht="30" customHeight="1" thickTop="1" thickBot="1">
      <c r="A92" s="208" t="s">
        <v>1361</v>
      </c>
      <c r="B92" s="106" t="s">
        <v>339</v>
      </c>
      <c r="C92" s="108" t="s">
        <v>1942</v>
      </c>
      <c r="D92" s="658">
        <v>1255</v>
      </c>
    </row>
    <row r="93" spans="1:4" ht="30" customHeight="1" thickTop="1" thickBot="1">
      <c r="A93" s="208" t="s">
        <v>1492</v>
      </c>
      <c r="B93" s="106" t="s">
        <v>1490</v>
      </c>
      <c r="C93" s="108" t="s">
        <v>1954</v>
      </c>
      <c r="D93" s="658">
        <v>38</v>
      </c>
    </row>
    <row r="94" spans="1:4" ht="30" customHeight="1" thickTop="1" thickBot="1">
      <c r="A94" s="208" t="s">
        <v>1483</v>
      </c>
      <c r="B94" s="106" t="s">
        <v>92</v>
      </c>
      <c r="C94" s="108" t="s">
        <v>1952</v>
      </c>
      <c r="D94" s="658">
        <v>230555</v>
      </c>
    </row>
    <row r="95" spans="1:4" ht="30" customHeight="1" thickTop="1" thickBot="1">
      <c r="A95" s="208" t="s">
        <v>1306</v>
      </c>
      <c r="B95" s="106" t="s">
        <v>1307</v>
      </c>
      <c r="C95" s="108" t="s">
        <v>1308</v>
      </c>
      <c r="D95" s="658">
        <v>0.30101358760964236</v>
      </c>
    </row>
    <row r="96" spans="1:4" ht="30" customHeight="1" thickTop="1" thickBot="1">
      <c r="A96" s="208" t="s">
        <v>1715</v>
      </c>
      <c r="B96" s="106" t="s">
        <v>339</v>
      </c>
      <c r="C96" s="108" t="s">
        <v>1935</v>
      </c>
      <c r="D96" s="658">
        <v>835</v>
      </c>
    </row>
    <row r="97" spans="1:4" ht="30" customHeight="1" thickTop="1" thickBot="1">
      <c r="A97" s="208" t="s">
        <v>1496</v>
      </c>
      <c r="B97" s="106" t="s">
        <v>339</v>
      </c>
      <c r="C97" s="108" t="s">
        <v>1495</v>
      </c>
      <c r="D97" s="658">
        <v>726</v>
      </c>
    </row>
    <row r="98" spans="1:4" ht="30" customHeight="1" thickTop="1" thickBot="1">
      <c r="A98" s="208" t="s">
        <v>1321</v>
      </c>
      <c r="B98" s="106" t="s">
        <v>92</v>
      </c>
      <c r="C98" s="108" t="s">
        <v>1322</v>
      </c>
      <c r="D98" s="658">
        <v>16488</v>
      </c>
    </row>
    <row r="99" spans="1:4" ht="30" customHeight="1" thickTop="1" thickBot="1">
      <c r="A99" s="208" t="s">
        <v>1335</v>
      </c>
      <c r="B99" s="106" t="s">
        <v>339</v>
      </c>
      <c r="C99" s="108" t="s">
        <v>1937</v>
      </c>
      <c r="D99" s="658">
        <v>904</v>
      </c>
    </row>
    <row r="100" spans="1:4" ht="30" customHeight="1" thickTop="1" thickBot="1">
      <c r="A100" s="208" t="s">
        <v>1404</v>
      </c>
      <c r="B100" s="106" t="s">
        <v>1390</v>
      </c>
      <c r="C100" s="108" t="s">
        <v>1947</v>
      </c>
      <c r="D100" s="658">
        <v>889</v>
      </c>
    </row>
    <row r="101" spans="1:4" ht="30" customHeight="1" thickTop="1" thickBot="1">
      <c r="A101" s="208" t="s">
        <v>1477</v>
      </c>
      <c r="B101" s="106" t="s">
        <v>339</v>
      </c>
      <c r="C101" s="108" t="s">
        <v>1478</v>
      </c>
      <c r="D101" s="658">
        <v>3695</v>
      </c>
    </row>
    <row r="102" spans="1:4" ht="30" customHeight="1" thickTop="1" thickBot="1">
      <c r="A102" s="208" t="s">
        <v>1479</v>
      </c>
      <c r="B102" s="106" t="s">
        <v>141</v>
      </c>
      <c r="C102" s="108" t="s">
        <v>1480</v>
      </c>
      <c r="D102" s="658">
        <v>98960</v>
      </c>
    </row>
    <row r="103" spans="1:4" ht="30" customHeight="1" thickTop="1" thickBot="1">
      <c r="A103" s="208" t="s">
        <v>1411</v>
      </c>
      <c r="B103" s="106" t="s">
        <v>344</v>
      </c>
      <c r="C103" s="108" t="s">
        <v>1412</v>
      </c>
      <c r="D103" s="658">
        <v>0.45414349571937268</v>
      </c>
    </row>
    <row r="104" spans="1:4" ht="30" customHeight="1" thickTop="1" thickBot="1">
      <c r="A104" s="208" t="s">
        <v>1409</v>
      </c>
      <c r="B104" s="106" t="s">
        <v>344</v>
      </c>
      <c r="C104" s="108" t="s">
        <v>1410</v>
      </c>
      <c r="D104" s="658">
        <v>0.30101358760964236</v>
      </c>
    </row>
    <row r="105" spans="1:4" ht="30" customHeight="1" thickTop="1" thickBot="1">
      <c r="A105" s="208" t="s">
        <v>1359</v>
      </c>
      <c r="B105" s="106" t="s">
        <v>339</v>
      </c>
      <c r="C105" s="108" t="s">
        <v>1360</v>
      </c>
      <c r="D105" s="658">
        <v>1541</v>
      </c>
    </row>
    <row r="106" spans="1:4" ht="30" customHeight="1" thickTop="1" thickBot="1">
      <c r="A106" s="208" t="s">
        <v>1486</v>
      </c>
      <c r="B106" s="106" t="s">
        <v>92</v>
      </c>
      <c r="C106" s="108" t="s">
        <v>1487</v>
      </c>
      <c r="D106" s="658">
        <v>102976</v>
      </c>
    </row>
    <row r="107" spans="1:4" ht="30" customHeight="1" thickTop="1" thickBot="1">
      <c r="A107" s="208" t="s">
        <v>1385</v>
      </c>
      <c r="B107" s="106" t="s">
        <v>339</v>
      </c>
      <c r="C107" s="108" t="s">
        <v>1386</v>
      </c>
      <c r="D107" s="658">
        <v>847</v>
      </c>
    </row>
    <row r="108" spans="1:4" ht="30" customHeight="1" thickTop="1" thickBot="1">
      <c r="A108" s="208" t="s">
        <v>1347</v>
      </c>
      <c r="B108" s="106" t="s">
        <v>339</v>
      </c>
      <c r="C108" s="108" t="s">
        <v>1939</v>
      </c>
      <c r="D108" s="658">
        <v>801</v>
      </c>
    </row>
    <row r="109" spans="1:4" ht="30" customHeight="1" thickTop="1" thickBot="1">
      <c r="A109" s="208" t="s">
        <v>1342</v>
      </c>
      <c r="B109" s="106" t="s">
        <v>339</v>
      </c>
      <c r="C109" s="108" t="s">
        <v>1938</v>
      </c>
      <c r="D109" s="658">
        <v>760</v>
      </c>
    </row>
    <row r="110" spans="1:4" ht="30" customHeight="1" thickTop="1" thickBot="1">
      <c r="A110" s="208" t="s">
        <v>1481</v>
      </c>
      <c r="B110" s="106" t="s">
        <v>339</v>
      </c>
      <c r="C110" s="108" t="s">
        <v>1482</v>
      </c>
      <c r="D110" s="658">
        <v>801</v>
      </c>
    </row>
    <row r="111" spans="1:4" ht="30" customHeight="1" thickTop="1" thickBot="1">
      <c r="A111" s="208" t="s">
        <v>1402</v>
      </c>
      <c r="B111" s="106" t="s">
        <v>1390</v>
      </c>
      <c r="C111" s="108" t="s">
        <v>1945</v>
      </c>
      <c r="D111" s="658">
        <v>707</v>
      </c>
    </row>
    <row r="112" spans="1:4" ht="30" customHeight="1" thickTop="1" thickBot="1">
      <c r="A112" s="208" t="s">
        <v>1403</v>
      </c>
      <c r="B112" s="106" t="s">
        <v>344</v>
      </c>
      <c r="C112" s="108" t="s">
        <v>1946</v>
      </c>
      <c r="D112" s="658">
        <v>2</v>
      </c>
    </row>
    <row r="113" spans="1:4" ht="30" customHeight="1" thickTop="1" thickBot="1">
      <c r="A113" s="208" t="s">
        <v>1408</v>
      </c>
      <c r="B113" s="106" t="s">
        <v>1390</v>
      </c>
      <c r="C113" s="108" t="s">
        <v>1949</v>
      </c>
      <c r="D113" s="658">
        <v>520</v>
      </c>
    </row>
    <row r="114" spans="1:4" ht="30" customHeight="1" thickTop="1" thickBot="1">
      <c r="A114" s="208" t="s">
        <v>1484</v>
      </c>
      <c r="B114" s="106" t="s">
        <v>92</v>
      </c>
      <c r="C114" s="108" t="s">
        <v>1485</v>
      </c>
      <c r="D114" s="658">
        <v>786569</v>
      </c>
    </row>
    <row r="115" spans="1:4" ht="30" customHeight="1" thickTop="1" thickBot="1">
      <c r="A115" s="208" t="s">
        <v>1405</v>
      </c>
      <c r="B115" s="106" t="s">
        <v>92</v>
      </c>
      <c r="C115" s="108" t="s">
        <v>1406</v>
      </c>
      <c r="D115" s="658">
        <v>742</v>
      </c>
    </row>
    <row r="116" spans="1:4" ht="30" customHeight="1" thickTop="1" thickBot="1">
      <c r="A116" s="208" t="s">
        <v>1355</v>
      </c>
      <c r="B116" s="106" t="s">
        <v>339</v>
      </c>
      <c r="C116" s="108" t="s">
        <v>1941</v>
      </c>
      <c r="D116" s="658">
        <v>14</v>
      </c>
    </row>
    <row r="117" spans="1:4" ht="30" customHeight="1" thickTop="1" thickBot="1">
      <c r="A117" s="208" t="s">
        <v>1383</v>
      </c>
      <c r="B117" s="106" t="s">
        <v>92</v>
      </c>
      <c r="C117" s="108" t="s">
        <v>1384</v>
      </c>
      <c r="D117" s="658">
        <v>373760</v>
      </c>
    </row>
    <row r="118" spans="1:4" ht="15.6" thickTop="1" thickBot="1">
      <c r="D118" s="658"/>
    </row>
    <row r="119"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91"/>
      <c r="B1" s="794"/>
      <c r="C1" s="795"/>
      <c r="D1" s="795"/>
      <c r="E1" s="795"/>
      <c r="F1" s="795"/>
      <c r="G1" s="795"/>
      <c r="H1" s="795"/>
      <c r="I1" s="796"/>
      <c r="J1" s="757" t="s">
        <v>1017</v>
      </c>
      <c r="K1" s="764" t="s">
        <v>2304</v>
      </c>
      <c r="L1" s="765"/>
      <c r="M1" s="766"/>
    </row>
    <row r="2" spans="1:13" s="498" customFormat="1">
      <c r="A2" s="792"/>
      <c r="B2" s="770" t="s">
        <v>1018</v>
      </c>
      <c r="C2" s="771"/>
      <c r="D2" s="771"/>
      <c r="E2" s="771"/>
      <c r="F2" s="771"/>
      <c r="G2" s="771"/>
      <c r="H2" s="771"/>
      <c r="I2" s="772"/>
      <c r="J2" s="758"/>
      <c r="K2" s="767"/>
      <c r="L2" s="768"/>
      <c r="M2" s="769"/>
    </row>
    <row r="3" spans="1:13" s="498" customFormat="1">
      <c r="A3" s="792"/>
      <c r="B3" s="773" t="s">
        <v>2305</v>
      </c>
      <c r="C3" s="774"/>
      <c r="D3" s="774"/>
      <c r="E3" s="774"/>
      <c r="F3" s="774"/>
      <c r="G3" s="774"/>
      <c r="H3" s="774"/>
      <c r="I3" s="775"/>
      <c r="J3" s="762" t="s">
        <v>1019</v>
      </c>
      <c r="K3" s="777">
        <v>1</v>
      </c>
      <c r="L3" s="778"/>
      <c r="M3" s="779"/>
    </row>
    <row r="4" spans="1:13" s="498" customFormat="1">
      <c r="A4" s="792"/>
      <c r="B4" s="773" t="s">
        <v>2306</v>
      </c>
      <c r="C4" s="774"/>
      <c r="D4" s="774"/>
      <c r="E4" s="774"/>
      <c r="F4" s="774"/>
      <c r="G4" s="774"/>
      <c r="H4" s="774"/>
      <c r="I4" s="775"/>
      <c r="J4" s="776"/>
      <c r="K4" s="780"/>
      <c r="L4" s="781"/>
      <c r="M4" s="782"/>
    </row>
    <row r="5" spans="1:13" s="498" customFormat="1">
      <c r="A5" s="792"/>
      <c r="B5" s="759" t="s">
        <v>2307</v>
      </c>
      <c r="C5" s="760"/>
      <c r="D5" s="760"/>
      <c r="E5" s="760"/>
      <c r="F5" s="760"/>
      <c r="G5" s="760"/>
      <c r="H5" s="760"/>
      <c r="I5" s="761"/>
      <c r="J5" s="762" t="s">
        <v>1020</v>
      </c>
      <c r="K5" s="783"/>
      <c r="L5" s="783" t="s">
        <v>1021</v>
      </c>
      <c r="M5" s="785"/>
    </row>
    <row r="6" spans="1:13" s="498" customFormat="1" ht="13.5" customHeight="1" thickBot="1">
      <c r="A6" s="793"/>
      <c r="B6" s="797"/>
      <c r="C6" s="798"/>
      <c r="D6" s="798"/>
      <c r="E6" s="798"/>
      <c r="F6" s="798"/>
      <c r="G6" s="798"/>
      <c r="H6" s="798"/>
      <c r="I6" s="799"/>
      <c r="J6" s="763"/>
      <c r="K6" s="784"/>
      <c r="L6" s="784"/>
      <c r="M6" s="786"/>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88" t="s">
        <v>2311</v>
      </c>
      <c r="B10" s="789"/>
      <c r="C10" s="789"/>
      <c r="D10" s="789"/>
      <c r="E10" s="517" t="s">
        <v>2312</v>
      </c>
      <c r="F10" s="518"/>
      <c r="H10" s="790" t="s">
        <v>2313</v>
      </c>
      <c r="I10" s="790"/>
      <c r="J10" s="519" t="s">
        <v>2312</v>
      </c>
      <c r="K10" s="520"/>
      <c r="L10" s="520"/>
      <c r="M10" s="521"/>
    </row>
    <row r="11" spans="1:13" s="498" customFormat="1" ht="24" customHeight="1">
      <c r="A11" s="522" t="s">
        <v>1023</v>
      </c>
      <c r="B11" s="523"/>
      <c r="C11" s="787"/>
      <c r="D11" s="787"/>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46"/>
      <c r="L12" s="746"/>
      <c r="M12" s="747"/>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48" t="s">
        <v>2308</v>
      </c>
      <c r="F25" s="748"/>
      <c r="G25" s="748"/>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49" t="s">
        <v>1026</v>
      </c>
      <c r="B27" s="750"/>
      <c r="C27" s="750"/>
      <c r="D27" s="750"/>
      <c r="E27" s="750"/>
      <c r="F27" s="750"/>
      <c r="G27" s="750"/>
      <c r="H27" s="750"/>
      <c r="I27" s="750"/>
      <c r="J27" s="750"/>
      <c r="K27" s="750"/>
      <c r="L27" s="750"/>
      <c r="M27" s="751"/>
    </row>
    <row r="28" spans="1:13" ht="13.8" thickBot="1">
      <c r="A28" s="564"/>
      <c r="B28" s="565"/>
      <c r="C28" s="565"/>
      <c r="D28" s="565"/>
      <c r="E28" s="565"/>
      <c r="F28" s="565"/>
      <c r="G28" s="565"/>
      <c r="H28" s="565"/>
      <c r="I28" s="565"/>
      <c r="J28" s="565"/>
      <c r="K28" s="565"/>
      <c r="L28" s="565"/>
      <c r="M28" s="566"/>
    </row>
    <row r="29" spans="1:13" ht="26.4">
      <c r="A29" s="567" t="s">
        <v>1027</v>
      </c>
      <c r="B29" s="752" t="s">
        <v>1028</v>
      </c>
      <c r="C29" s="753"/>
      <c r="D29" s="753"/>
      <c r="E29" s="753"/>
      <c r="F29" s="753"/>
      <c r="G29" s="753"/>
      <c r="H29" s="753"/>
      <c r="I29" s="754"/>
      <c r="J29" s="568" t="s">
        <v>2321</v>
      </c>
      <c r="K29" s="755" t="s">
        <v>1029</v>
      </c>
      <c r="L29" s="756"/>
      <c r="M29" s="567" t="s">
        <v>1030</v>
      </c>
    </row>
    <row r="30" spans="1:13" ht="13.8" thickBot="1">
      <c r="A30" s="569"/>
      <c r="B30" s="570"/>
      <c r="C30" s="571"/>
      <c r="D30" s="571"/>
      <c r="E30" s="571"/>
      <c r="F30" s="571"/>
      <c r="G30" s="571"/>
      <c r="H30" s="571"/>
      <c r="I30" s="571"/>
      <c r="J30" s="572"/>
      <c r="K30" s="739"/>
      <c r="L30" s="740"/>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7" t="s">
        <v>1028</v>
      </c>
      <c r="B34" s="718"/>
      <c r="C34" s="718"/>
      <c r="D34" s="718"/>
      <c r="E34" s="718"/>
      <c r="F34" s="718"/>
      <c r="G34" s="737"/>
      <c r="H34" s="741" t="s">
        <v>1032</v>
      </c>
      <c r="I34" s="742"/>
      <c r="J34" s="580" t="s">
        <v>1033</v>
      </c>
      <c r="K34" s="738" t="s">
        <v>1034</v>
      </c>
      <c r="L34" s="737"/>
      <c r="M34" s="581" t="s">
        <v>1035</v>
      </c>
    </row>
    <row r="35" spans="1:13" s="582" customFormat="1" ht="11.4">
      <c r="A35" s="743"/>
      <c r="B35" s="744"/>
      <c r="C35" s="744"/>
      <c r="D35" s="744"/>
      <c r="E35" s="744"/>
      <c r="F35" s="744"/>
      <c r="G35" s="722"/>
      <c r="H35" s="745"/>
      <c r="I35" s="723"/>
      <c r="J35" s="583"/>
      <c r="K35" s="721"/>
      <c r="L35" s="722"/>
      <c r="M35" s="584"/>
    </row>
    <row r="36" spans="1:13" s="582" customFormat="1" ht="12" thickBot="1">
      <c r="A36" s="734"/>
      <c r="B36" s="735"/>
      <c r="C36" s="735"/>
      <c r="D36" s="735"/>
      <c r="E36" s="735"/>
      <c r="F36" s="735"/>
      <c r="G36" s="716"/>
      <c r="H36" s="736"/>
      <c r="I36" s="724"/>
      <c r="J36" s="585"/>
      <c r="K36" s="715"/>
      <c r="L36" s="716"/>
      <c r="M36" s="586"/>
    </row>
    <row r="37" spans="1:13" s="582" customFormat="1" ht="12.6" thickBot="1">
      <c r="A37" s="710" t="s">
        <v>1037</v>
      </c>
      <c r="B37" s="711"/>
      <c r="C37" s="711"/>
      <c r="D37" s="711"/>
      <c r="E37" s="711"/>
      <c r="F37" s="711"/>
      <c r="G37" s="711"/>
      <c r="H37" s="711"/>
      <c r="I37" s="711"/>
      <c r="J37" s="711"/>
      <c r="K37" s="711"/>
      <c r="L37" s="71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7" t="s">
        <v>1028</v>
      </c>
      <c r="B41" s="718"/>
      <c r="C41" s="718"/>
      <c r="D41" s="718"/>
      <c r="E41" s="718"/>
      <c r="F41" s="718"/>
      <c r="G41" s="718"/>
      <c r="H41" s="737"/>
      <c r="I41" s="596" t="s">
        <v>1029</v>
      </c>
      <c r="J41" s="580" t="s">
        <v>1030</v>
      </c>
      <c r="K41" s="738" t="s">
        <v>1039</v>
      </c>
      <c r="L41" s="737"/>
      <c r="M41" s="581" t="s">
        <v>1035</v>
      </c>
    </row>
    <row r="42" spans="1:13" s="582" customFormat="1" ht="11.4">
      <c r="A42" s="704"/>
      <c r="B42" s="705"/>
      <c r="C42" s="705"/>
      <c r="D42" s="705"/>
      <c r="E42" s="705"/>
      <c r="F42" s="705"/>
      <c r="G42" s="705"/>
      <c r="H42" s="723"/>
      <c r="I42" s="597"/>
      <c r="J42" s="583"/>
      <c r="K42" s="721"/>
      <c r="L42" s="722"/>
      <c r="M42" s="584"/>
    </row>
    <row r="43" spans="1:13" s="582" customFormat="1" ht="12" thickBot="1">
      <c r="A43" s="713"/>
      <c r="B43" s="714"/>
      <c r="C43" s="714"/>
      <c r="D43" s="714"/>
      <c r="E43" s="714"/>
      <c r="F43" s="714"/>
      <c r="G43" s="714"/>
      <c r="H43" s="724"/>
      <c r="I43" s="598"/>
      <c r="J43" s="599"/>
      <c r="K43" s="715"/>
      <c r="L43" s="716"/>
      <c r="M43" s="600"/>
    </row>
    <row r="44" spans="1:13" s="582" customFormat="1" ht="12.6" thickBot="1">
      <c r="A44" s="710" t="s">
        <v>1037</v>
      </c>
      <c r="B44" s="711"/>
      <c r="C44" s="711"/>
      <c r="D44" s="711"/>
      <c r="E44" s="711"/>
      <c r="F44" s="711"/>
      <c r="G44" s="711"/>
      <c r="H44" s="711"/>
      <c r="I44" s="711"/>
      <c r="J44" s="711"/>
      <c r="K44" s="711"/>
      <c r="L44" s="712"/>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5" t="s">
        <v>1041</v>
      </c>
      <c r="B48" s="726"/>
      <c r="C48" s="726"/>
      <c r="D48" s="726"/>
      <c r="E48" s="727"/>
      <c r="F48" s="603"/>
      <c r="G48" s="604" t="s">
        <v>1029</v>
      </c>
      <c r="H48" s="605" t="s">
        <v>1042</v>
      </c>
      <c r="I48" s="606" t="s">
        <v>2339</v>
      </c>
      <c r="J48" s="605" t="s">
        <v>2340</v>
      </c>
      <c r="K48" s="728" t="s">
        <v>1045</v>
      </c>
      <c r="L48" s="727"/>
      <c r="M48" s="607" t="s">
        <v>1035</v>
      </c>
    </row>
    <row r="49" spans="1:13" s="582" customFormat="1" ht="11.4">
      <c r="A49" s="608"/>
      <c r="B49" s="609"/>
      <c r="C49" s="609"/>
      <c r="D49" s="609"/>
      <c r="E49" s="609"/>
      <c r="F49" s="609"/>
      <c r="G49" s="610"/>
      <c r="H49" s="583"/>
      <c r="I49" s="597"/>
      <c r="J49" s="583"/>
      <c r="K49" s="721"/>
      <c r="L49" s="722"/>
      <c r="M49" s="584"/>
    </row>
    <row r="50" spans="1:13" s="582" customFormat="1" ht="12" thickBot="1">
      <c r="A50" s="611"/>
      <c r="B50" s="612"/>
      <c r="C50" s="612"/>
      <c r="D50" s="612"/>
      <c r="E50" s="612"/>
      <c r="F50" s="612"/>
      <c r="G50" s="613"/>
      <c r="H50" s="585"/>
      <c r="I50" s="595"/>
      <c r="J50" s="585"/>
      <c r="K50" s="715"/>
      <c r="L50" s="716"/>
      <c r="M50" s="586"/>
    </row>
    <row r="51" spans="1:13" s="582" customFormat="1" ht="12.6" thickBot="1">
      <c r="A51" s="729" t="s">
        <v>1037</v>
      </c>
      <c r="B51" s="730"/>
      <c r="C51" s="730"/>
      <c r="D51" s="730"/>
      <c r="E51" s="730"/>
      <c r="F51" s="730"/>
      <c r="G51" s="730"/>
      <c r="H51" s="730"/>
      <c r="I51" s="730"/>
      <c r="J51" s="730"/>
      <c r="K51" s="730"/>
      <c r="L51" s="731"/>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5" t="s">
        <v>1028</v>
      </c>
      <c r="B55" s="726"/>
      <c r="C55" s="726"/>
      <c r="D55" s="726"/>
      <c r="E55" s="726"/>
      <c r="F55" s="726"/>
      <c r="G55" s="727"/>
      <c r="H55" s="604" t="s">
        <v>1048</v>
      </c>
      <c r="I55" s="606" t="s">
        <v>1049</v>
      </c>
      <c r="J55" s="605" t="s">
        <v>1050</v>
      </c>
      <c r="K55" s="732" t="s">
        <v>1034</v>
      </c>
      <c r="L55" s="733"/>
      <c r="M55" s="615" t="s">
        <v>1035</v>
      </c>
    </row>
    <row r="56" spans="1:13" s="582" customFormat="1" ht="11.4">
      <c r="A56" s="704"/>
      <c r="B56" s="705"/>
      <c r="C56" s="705"/>
      <c r="D56" s="705"/>
      <c r="E56" s="705"/>
      <c r="F56" s="705"/>
      <c r="G56" s="705"/>
      <c r="H56" s="583"/>
      <c r="I56" s="597"/>
      <c r="J56" s="583"/>
      <c r="K56" s="721"/>
      <c r="L56" s="722"/>
      <c r="M56" s="584"/>
    </row>
    <row r="57" spans="1:13" s="582" customFormat="1" ht="12" thickBot="1">
      <c r="A57" s="713"/>
      <c r="B57" s="714"/>
      <c r="C57" s="714"/>
      <c r="D57" s="714"/>
      <c r="E57" s="714"/>
      <c r="F57" s="714"/>
      <c r="G57" s="714"/>
      <c r="H57" s="585"/>
      <c r="I57" s="595"/>
      <c r="J57" s="585"/>
      <c r="K57" s="715"/>
      <c r="L57" s="716"/>
      <c r="M57" s="586"/>
    </row>
    <row r="58" spans="1:13" s="582" customFormat="1" ht="12.6" thickBot="1">
      <c r="A58" s="710" t="s">
        <v>1037</v>
      </c>
      <c r="B58" s="711"/>
      <c r="C58" s="711"/>
      <c r="D58" s="711"/>
      <c r="E58" s="711"/>
      <c r="F58" s="711"/>
      <c r="G58" s="711"/>
      <c r="H58" s="711"/>
      <c r="I58" s="711"/>
      <c r="J58" s="711"/>
      <c r="K58" s="711"/>
      <c r="L58" s="71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10" t="s">
        <v>1051</v>
      </c>
      <c r="B60" s="711"/>
      <c r="C60" s="711"/>
      <c r="D60" s="711"/>
      <c r="E60" s="711"/>
      <c r="F60" s="711"/>
      <c r="G60" s="711"/>
      <c r="H60" s="711"/>
      <c r="I60" s="711"/>
      <c r="J60" s="711"/>
      <c r="K60" s="711"/>
      <c r="L60" s="71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7" t="s">
        <v>1028</v>
      </c>
      <c r="B64" s="718"/>
      <c r="C64" s="718"/>
      <c r="D64" s="718"/>
      <c r="E64" s="718"/>
      <c r="F64" s="718"/>
      <c r="G64" s="718"/>
      <c r="H64" s="616"/>
      <c r="I64" s="617"/>
      <c r="J64" s="618" t="s">
        <v>1054</v>
      </c>
      <c r="K64" s="719" t="s">
        <v>1055</v>
      </c>
      <c r="L64" s="720"/>
      <c r="M64" s="619"/>
    </row>
    <row r="65" spans="1:13" s="582" customFormat="1" ht="11.4">
      <c r="A65" s="704" t="s">
        <v>2341</v>
      </c>
      <c r="B65" s="705"/>
      <c r="C65" s="705"/>
      <c r="D65" s="705"/>
      <c r="E65" s="705"/>
      <c r="F65" s="705"/>
      <c r="G65" s="705"/>
      <c r="H65" s="620"/>
      <c r="I65" s="621"/>
      <c r="J65" s="622"/>
      <c r="K65" s="706"/>
      <c r="L65" s="707"/>
      <c r="M65" s="623"/>
    </row>
    <row r="66" spans="1:13" s="582" customFormat="1" ht="11.4">
      <c r="A66" s="624" t="s">
        <v>1057</v>
      </c>
      <c r="B66" s="625"/>
      <c r="C66" s="625"/>
      <c r="D66" s="625"/>
      <c r="E66" s="625"/>
      <c r="F66" s="625"/>
      <c r="G66" s="625"/>
      <c r="H66" s="620"/>
      <c r="I66" s="621"/>
      <c r="J66" s="622"/>
      <c r="K66" s="706"/>
      <c r="L66" s="707"/>
      <c r="M66" s="623"/>
    </row>
    <row r="67" spans="1:13" s="582" customFormat="1" ht="12" thickBot="1">
      <c r="A67" s="611" t="s">
        <v>1058</v>
      </c>
      <c r="B67" s="612"/>
      <c r="C67" s="612"/>
      <c r="D67" s="612"/>
      <c r="E67" s="612"/>
      <c r="F67" s="612"/>
      <c r="G67" s="612"/>
      <c r="H67" s="626"/>
      <c r="I67" s="627"/>
      <c r="J67" s="622"/>
      <c r="K67" s="708"/>
      <c r="L67" s="709"/>
      <c r="M67" s="623"/>
    </row>
    <row r="68" spans="1:13" s="582" customFormat="1" ht="12.6" thickBot="1">
      <c r="A68" s="710" t="s">
        <v>1037</v>
      </c>
      <c r="B68" s="711"/>
      <c r="C68" s="711"/>
      <c r="D68" s="711"/>
      <c r="E68" s="711"/>
      <c r="F68" s="711"/>
      <c r="G68" s="711"/>
      <c r="H68" s="711"/>
      <c r="I68" s="711"/>
      <c r="J68" s="711"/>
      <c r="K68" s="711"/>
      <c r="L68" s="71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10" t="s">
        <v>2342</v>
      </c>
      <c r="B70" s="711"/>
      <c r="C70" s="711"/>
      <c r="D70" s="711"/>
      <c r="E70" s="711"/>
      <c r="F70" s="711"/>
      <c r="G70" s="711"/>
      <c r="H70" s="711"/>
      <c r="I70" s="711"/>
      <c r="J70" s="711"/>
      <c r="K70" s="711"/>
      <c r="L70" s="71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94" t="s">
        <v>2324</v>
      </c>
      <c r="B87" s="695"/>
      <c r="C87" s="695"/>
      <c r="D87" s="695"/>
      <c r="E87" s="695"/>
      <c r="F87" s="695"/>
      <c r="G87" s="695"/>
      <c r="H87" s="695"/>
      <c r="I87" s="695"/>
      <c r="J87" s="695"/>
      <c r="K87" s="695"/>
      <c r="L87" s="695"/>
      <c r="M87" s="696"/>
    </row>
    <row r="88" spans="1:13" ht="17.25" customHeight="1">
      <c r="A88" s="694"/>
      <c r="B88" s="695"/>
      <c r="C88" s="695"/>
      <c r="D88" s="695"/>
      <c r="E88" s="695"/>
      <c r="F88" s="695"/>
      <c r="G88" s="695"/>
      <c r="H88" s="695"/>
      <c r="I88" s="695"/>
      <c r="J88" s="695"/>
      <c r="K88" s="695"/>
      <c r="L88" s="695"/>
      <c r="M88" s="696"/>
    </row>
    <row r="89" spans="1:13" ht="18.75" customHeight="1">
      <c r="A89" s="697" t="s">
        <v>2325</v>
      </c>
      <c r="B89" s="698"/>
      <c r="C89" s="698"/>
      <c r="D89" s="698"/>
      <c r="E89" s="698"/>
      <c r="F89" s="698"/>
      <c r="G89" s="698"/>
      <c r="H89" s="698"/>
      <c r="I89" s="698"/>
      <c r="J89" s="698"/>
      <c r="K89" s="698"/>
      <c r="L89" s="698"/>
      <c r="M89" s="699"/>
    </row>
    <row r="90" spans="1:13" ht="21.75" customHeight="1">
      <c r="A90" s="697"/>
      <c r="B90" s="698"/>
      <c r="C90" s="698"/>
      <c r="D90" s="698"/>
      <c r="E90" s="698"/>
      <c r="F90" s="698"/>
      <c r="G90" s="698"/>
      <c r="H90" s="698"/>
      <c r="I90" s="698"/>
      <c r="J90" s="698"/>
      <c r="K90" s="698"/>
      <c r="L90" s="698"/>
      <c r="M90" s="699"/>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00"/>
      <c r="J100" s="700"/>
      <c r="K100" s="700"/>
      <c r="L100" s="700"/>
      <c r="M100" s="701"/>
    </row>
    <row r="101" spans="1:13" ht="13.8" thickBot="1">
      <c r="A101" s="652" t="s">
        <v>2327</v>
      </c>
      <c r="B101" s="653"/>
      <c r="C101" s="653"/>
      <c r="D101" s="654"/>
      <c r="E101" s="654"/>
      <c r="F101" s="654"/>
      <c r="G101" s="654"/>
      <c r="H101" s="654"/>
      <c r="I101" s="702"/>
      <c r="J101" s="702"/>
      <c r="K101" s="702"/>
      <c r="L101" s="702"/>
      <c r="M101" s="703"/>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0"/>
      <c r="C1" s="885"/>
      <c r="D1" s="886"/>
      <c r="E1" s="886"/>
      <c r="F1" s="886"/>
      <c r="G1" s="886"/>
      <c r="H1" s="886"/>
      <c r="I1" s="886"/>
      <c r="J1" s="887"/>
      <c r="K1" s="888" t="s">
        <v>1017</v>
      </c>
      <c r="L1" s="890" t="s">
        <v>2304</v>
      </c>
      <c r="M1" s="891"/>
      <c r="N1" s="892"/>
    </row>
    <row r="2" spans="2:14">
      <c r="B2" s="871"/>
      <c r="C2" s="882" t="s">
        <v>1018</v>
      </c>
      <c r="D2" s="883"/>
      <c r="E2" s="883"/>
      <c r="F2" s="883"/>
      <c r="G2" s="883"/>
      <c r="H2" s="883"/>
      <c r="I2" s="883"/>
      <c r="J2" s="884"/>
      <c r="K2" s="889"/>
      <c r="L2" s="893"/>
      <c r="M2" s="894"/>
      <c r="N2" s="895"/>
    </row>
    <row r="3" spans="2:14">
      <c r="B3" s="871"/>
      <c r="C3" s="882" t="s">
        <v>2305</v>
      </c>
      <c r="D3" s="883"/>
      <c r="E3" s="883"/>
      <c r="F3" s="883"/>
      <c r="G3" s="883"/>
      <c r="H3" s="883"/>
      <c r="I3" s="883"/>
      <c r="J3" s="884"/>
      <c r="K3" s="873" t="s">
        <v>1019</v>
      </c>
      <c r="L3" s="898">
        <v>1</v>
      </c>
      <c r="M3" s="899"/>
      <c r="N3" s="900"/>
    </row>
    <row r="4" spans="2:14">
      <c r="B4" s="871"/>
      <c r="C4" s="882" t="s">
        <v>2306</v>
      </c>
      <c r="D4" s="883"/>
      <c r="E4" s="883"/>
      <c r="F4" s="883"/>
      <c r="G4" s="883"/>
      <c r="H4" s="883"/>
      <c r="I4" s="883"/>
      <c r="J4" s="884"/>
      <c r="K4" s="896"/>
      <c r="L4" s="901"/>
      <c r="M4" s="902"/>
      <c r="N4" s="903"/>
    </row>
    <row r="5" spans="2:14">
      <c r="B5" s="871"/>
      <c r="C5" s="882" t="s">
        <v>2307</v>
      </c>
      <c r="D5" s="883"/>
      <c r="E5" s="883"/>
      <c r="F5" s="883"/>
      <c r="G5" s="883"/>
      <c r="H5" s="883"/>
      <c r="I5" s="883"/>
      <c r="J5" s="884"/>
      <c r="K5" s="873" t="s">
        <v>1020</v>
      </c>
      <c r="L5" s="875"/>
      <c r="M5" s="875" t="s">
        <v>1021</v>
      </c>
      <c r="N5" s="877"/>
    </row>
    <row r="6" spans="2:14" ht="15" thickBot="1">
      <c r="B6" s="872"/>
      <c r="C6" s="879"/>
      <c r="D6" s="880"/>
      <c r="E6" s="880"/>
      <c r="F6" s="880"/>
      <c r="G6" s="880"/>
      <c r="H6" s="880"/>
      <c r="I6" s="880"/>
      <c r="J6" s="881"/>
      <c r="K6" s="874"/>
      <c r="L6" s="876"/>
      <c r="M6" s="876"/>
      <c r="N6" s="878"/>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904" t="s">
        <v>2311</v>
      </c>
      <c r="C10" s="905"/>
      <c r="D10" s="905"/>
      <c r="E10" s="905"/>
      <c r="F10" s="367" t="s">
        <v>2312</v>
      </c>
      <c r="G10" s="85"/>
      <c r="H10" s="368"/>
      <c r="I10" s="906" t="s">
        <v>2313</v>
      </c>
      <c r="J10" s="906"/>
      <c r="K10" s="369" t="s">
        <v>2312</v>
      </c>
      <c r="L10" s="365"/>
      <c r="M10" s="365"/>
      <c r="N10" s="366"/>
    </row>
    <row r="11" spans="2:14">
      <c r="B11" s="370" t="s">
        <v>1023</v>
      </c>
      <c r="C11" s="371"/>
      <c r="D11" s="897"/>
      <c r="E11" s="897"/>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7" t="s">
        <v>2328</v>
      </c>
      <c r="G25" s="908"/>
      <c r="H25" s="908"/>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129</v>
      </c>
      <c r="B36" s="839" t="str">
        <f>VLOOKUP(A36,EQUIPOS!A6:D154,3,FALSE)</f>
        <v xml:space="preserve">Buldozer, Potencia al volante de 140 HP, motor de 2200 RPM, longitud de hoja 4,80m. </v>
      </c>
      <c r="C36" s="840"/>
      <c r="D36" s="840"/>
      <c r="E36" s="840"/>
      <c r="F36" s="840"/>
      <c r="G36" s="840"/>
      <c r="H36" s="841"/>
      <c r="I36" s="276"/>
      <c r="J36" s="277"/>
      <c r="K36" s="278">
        <f>VLOOKUP(A36,EQUIPOS!A6:D161,4,FALSE)</f>
        <v>141411</v>
      </c>
      <c r="L36" s="279"/>
      <c r="M36" s="280">
        <v>0.15</v>
      </c>
      <c r="N36" s="281">
        <f>K36/M36</f>
        <v>942740</v>
      </c>
    </row>
    <row r="37" spans="1:14">
      <c r="A37" t="s">
        <v>150</v>
      </c>
      <c r="B37" s="839" t="str">
        <f>VLOOKUP(A37,EQUIPOS!A7:D154,3,FALSE)</f>
        <v>Cargador : Potencia en el volante 125 hp, Clasificación de RPM del motor 2300.</v>
      </c>
      <c r="C37" s="840"/>
      <c r="D37" s="840"/>
      <c r="E37" s="840"/>
      <c r="F37" s="840"/>
      <c r="G37" s="840"/>
      <c r="H37" s="841"/>
      <c r="I37" s="276"/>
      <c r="J37" s="277"/>
      <c r="K37" s="278">
        <f>VLOOKUP(A37,EQUIPOS!A7:D162,4,FALSE)</f>
        <v>126034</v>
      </c>
      <c r="L37" s="279"/>
      <c r="M37" s="280">
        <v>0.15</v>
      </c>
      <c r="N37" s="281">
        <f>K37/M37</f>
        <v>840226.66666666674</v>
      </c>
    </row>
    <row r="38" spans="1:14">
      <c r="A38" t="s">
        <v>273</v>
      </c>
      <c r="B38" s="839" t="str">
        <f>VLOOKUP(A38,EQUIPOS!A8:D154,3,FALSE)</f>
        <v>Motosierra, 93.6 cm3 - 7.1 HP, 45-90 cm - 7.9 kg</v>
      </c>
      <c r="C38" s="840"/>
      <c r="D38" s="840"/>
      <c r="E38" s="840"/>
      <c r="F38" s="840"/>
      <c r="G38" s="840"/>
      <c r="H38" s="841"/>
      <c r="I38" s="276"/>
      <c r="J38" s="277"/>
      <c r="K38" s="278">
        <f>VLOOKUP(A38,EQUIPOS!A8:D163,4,FALSE)</f>
        <v>9144</v>
      </c>
      <c r="L38" s="279"/>
      <c r="M38" s="280">
        <v>0.15</v>
      </c>
      <c r="N38" s="282">
        <f>K38/M38</f>
        <v>60960</v>
      </c>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8477.4583333333339</v>
      </c>
    </row>
    <row r="43" spans="1:14" ht="15" thickBot="1">
      <c r="B43" s="826" t="s">
        <v>1037</v>
      </c>
      <c r="C43" s="827"/>
      <c r="D43" s="827"/>
      <c r="E43" s="827"/>
      <c r="F43" s="827"/>
      <c r="G43" s="827"/>
      <c r="H43" s="827"/>
      <c r="I43" s="827"/>
      <c r="J43" s="827"/>
      <c r="K43" s="827"/>
      <c r="L43" s="827"/>
      <c r="M43" s="828"/>
      <c r="N43" s="105">
        <f>SUM(N36:N42)</f>
        <v>1852404.125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00" t="s">
        <v>1041</v>
      </c>
      <c r="C58" s="801"/>
      <c r="D58" s="801"/>
      <c r="E58" s="801"/>
      <c r="F58" s="801"/>
      <c r="G58" s="802"/>
      <c r="H58" s="79" t="s">
        <v>1029</v>
      </c>
      <c r="I58" s="80" t="s">
        <v>1042</v>
      </c>
      <c r="J58" s="81" t="s">
        <v>1043</v>
      </c>
      <c r="K58" s="79" t="s">
        <v>1044</v>
      </c>
      <c r="L58" s="829" t="s">
        <v>1045</v>
      </c>
      <c r="M58" s="80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30">
        <v>983.54</v>
      </c>
      <c r="M59" s="831"/>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15"/>
      <c r="M64" s="816"/>
      <c r="N64" s="305"/>
    </row>
    <row r="65" spans="1:15" ht="15" thickBot="1">
      <c r="B65" s="832" t="s">
        <v>1037</v>
      </c>
      <c r="C65" s="833"/>
      <c r="D65" s="833"/>
      <c r="E65" s="833"/>
      <c r="F65" s="833"/>
      <c r="G65" s="833"/>
      <c r="H65" s="833"/>
      <c r="I65" s="833"/>
      <c r="J65" s="833"/>
      <c r="K65" s="833"/>
      <c r="L65" s="833"/>
      <c r="M65" s="834"/>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1.2</v>
      </c>
      <c r="N70" s="305">
        <f>K70/M70</f>
        <v>169549.16666666669</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54"/>
      <c r="J75" s="54"/>
      <c r="K75" s="54"/>
      <c r="L75" s="815"/>
      <c r="M75" s="816"/>
      <c r="N75" s="305"/>
    </row>
    <row r="76" spans="1:15" ht="15" thickBot="1">
      <c r="B76" s="826" t="s">
        <v>1037</v>
      </c>
      <c r="C76" s="827"/>
      <c r="D76" s="827"/>
      <c r="E76" s="827"/>
      <c r="F76" s="827"/>
      <c r="G76" s="827"/>
      <c r="H76" s="827"/>
      <c r="I76" s="833"/>
      <c r="J76" s="833"/>
      <c r="K76" s="833"/>
      <c r="L76" s="833"/>
      <c r="M76" s="834"/>
      <c r="N76" s="310">
        <f>N70+N71+N72+N73+N74</f>
        <v>169549.16666666669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2056377.1916666667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411275.43833333335</v>
      </c>
      <c r="M83" s="861"/>
      <c r="N83" s="57"/>
    </row>
    <row r="84" spans="1:14">
      <c r="B84" s="95" t="s">
        <v>1057</v>
      </c>
      <c r="C84" s="96"/>
      <c r="D84" s="96"/>
      <c r="E84" s="96"/>
      <c r="F84" s="96"/>
      <c r="G84" s="96"/>
      <c r="H84" s="96"/>
      <c r="I84" s="93"/>
      <c r="J84" s="94"/>
      <c r="K84" s="313">
        <v>0.05</v>
      </c>
      <c r="L84" s="860">
        <f>N78*K84</f>
        <v>102818.85958333334</v>
      </c>
      <c r="M84" s="861"/>
      <c r="N84" s="57"/>
    </row>
    <row r="85" spans="1:14" ht="15" thickBot="1">
      <c r="B85" s="97" t="s">
        <v>1058</v>
      </c>
      <c r="C85" s="98"/>
      <c r="D85" s="98"/>
      <c r="E85" s="98"/>
      <c r="F85" s="98"/>
      <c r="G85" s="98"/>
      <c r="H85" s="98"/>
      <c r="I85" s="99"/>
      <c r="J85" s="100"/>
      <c r="K85" s="314">
        <v>0.05</v>
      </c>
      <c r="L85" s="862">
        <f>N78*K85</f>
        <v>102818.85958333334</v>
      </c>
      <c r="M85" s="863"/>
      <c r="N85" s="57"/>
    </row>
    <row r="86" spans="1:14" ht="15" thickBot="1">
      <c r="B86" s="826" t="s">
        <v>1037</v>
      </c>
      <c r="C86" s="827"/>
      <c r="D86" s="827"/>
      <c r="E86" s="827"/>
      <c r="F86" s="827"/>
      <c r="G86" s="827"/>
      <c r="H86" s="827"/>
      <c r="I86" s="827"/>
      <c r="J86" s="827"/>
      <c r="K86" s="827"/>
      <c r="L86" s="827"/>
      <c r="M86" s="828"/>
      <c r="N86" s="58">
        <f>L83+L84+L85</f>
        <v>616913.15750000009</v>
      </c>
    </row>
    <row r="87" spans="1:14" ht="15" thickBot="1">
      <c r="B87" s="39"/>
      <c r="C87" s="40"/>
      <c r="D87" s="40"/>
      <c r="E87" s="40"/>
      <c r="F87" s="40"/>
      <c r="G87" s="40"/>
      <c r="H87" s="40"/>
      <c r="I87" s="40"/>
      <c r="J87" s="40"/>
      <c r="K87" s="40"/>
      <c r="L87" s="40"/>
      <c r="M87" s="40"/>
      <c r="N87" s="41"/>
    </row>
    <row r="88" spans="1:14" ht="15" thickBot="1">
      <c r="A88" t="s">
        <v>2121</v>
      </c>
      <c r="B88" s="826" t="s">
        <v>1059</v>
      </c>
      <c r="C88" s="827"/>
      <c r="D88" s="827"/>
      <c r="E88" s="827"/>
      <c r="F88" s="827"/>
      <c r="G88" s="827"/>
      <c r="H88" s="827"/>
      <c r="I88" s="827"/>
      <c r="J88" s="827"/>
      <c r="K88" s="827"/>
      <c r="L88" s="827"/>
      <c r="M88" s="828"/>
      <c r="N88" s="196">
        <f>N78+N86</f>
        <v>2673290.3491666666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4"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0"/>
      <c r="C1" s="885"/>
      <c r="D1" s="886"/>
      <c r="E1" s="886"/>
      <c r="F1" s="886"/>
      <c r="G1" s="886"/>
      <c r="H1" s="886"/>
      <c r="I1" s="886"/>
      <c r="J1" s="887"/>
      <c r="K1" s="888" t="s">
        <v>1017</v>
      </c>
      <c r="L1" s="890" t="s">
        <v>2304</v>
      </c>
      <c r="M1" s="891"/>
      <c r="N1" s="892"/>
    </row>
    <row r="2" spans="2:14">
      <c r="B2" s="871"/>
      <c r="C2" s="882" t="s">
        <v>1018</v>
      </c>
      <c r="D2" s="883"/>
      <c r="E2" s="883"/>
      <c r="F2" s="883"/>
      <c r="G2" s="883"/>
      <c r="H2" s="883"/>
      <c r="I2" s="883"/>
      <c r="J2" s="884"/>
      <c r="K2" s="889"/>
      <c r="L2" s="893"/>
      <c r="M2" s="894"/>
      <c r="N2" s="895"/>
    </row>
    <row r="3" spans="2:14">
      <c r="B3" s="871"/>
      <c r="C3" s="882" t="s">
        <v>2305</v>
      </c>
      <c r="D3" s="883"/>
      <c r="E3" s="883"/>
      <c r="F3" s="883"/>
      <c r="G3" s="883"/>
      <c r="H3" s="883"/>
      <c r="I3" s="883"/>
      <c r="J3" s="884"/>
      <c r="K3" s="873" t="s">
        <v>1019</v>
      </c>
      <c r="L3" s="898">
        <v>1</v>
      </c>
      <c r="M3" s="899"/>
      <c r="N3" s="900"/>
    </row>
    <row r="4" spans="2:14">
      <c r="B4" s="871"/>
      <c r="C4" s="882" t="s">
        <v>2306</v>
      </c>
      <c r="D4" s="883"/>
      <c r="E4" s="883"/>
      <c r="F4" s="883"/>
      <c r="G4" s="883"/>
      <c r="H4" s="883"/>
      <c r="I4" s="883"/>
      <c r="J4" s="884"/>
      <c r="K4" s="896"/>
      <c r="L4" s="901"/>
      <c r="M4" s="902"/>
      <c r="N4" s="903"/>
    </row>
    <row r="5" spans="2:14">
      <c r="B5" s="871"/>
      <c r="C5" s="882" t="s">
        <v>2307</v>
      </c>
      <c r="D5" s="883"/>
      <c r="E5" s="883"/>
      <c r="F5" s="883"/>
      <c r="G5" s="883"/>
      <c r="H5" s="883"/>
      <c r="I5" s="883"/>
      <c r="J5" s="884"/>
      <c r="K5" s="873" t="s">
        <v>1020</v>
      </c>
      <c r="L5" s="875"/>
      <c r="M5" s="875" t="s">
        <v>1021</v>
      </c>
      <c r="N5" s="877"/>
    </row>
    <row r="6" spans="2:14" ht="15" thickBot="1">
      <c r="B6" s="872"/>
      <c r="C6" s="879"/>
      <c r="D6" s="880"/>
      <c r="E6" s="880"/>
      <c r="F6" s="880"/>
      <c r="G6" s="880"/>
      <c r="H6" s="880"/>
      <c r="I6" s="880"/>
      <c r="J6" s="881"/>
      <c r="K6" s="874"/>
      <c r="L6" s="876"/>
      <c r="M6" s="876"/>
      <c r="N6" s="878"/>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4" t="s">
        <v>2311</v>
      </c>
      <c r="C10" s="905"/>
      <c r="D10" s="905"/>
      <c r="E10" s="905"/>
      <c r="F10" s="400" t="s">
        <v>2312</v>
      </c>
      <c r="G10" s="85"/>
      <c r="H10" s="368"/>
      <c r="I10" s="906" t="s">
        <v>2313</v>
      </c>
      <c r="J10" s="906"/>
      <c r="K10" s="401" t="s">
        <v>2312</v>
      </c>
      <c r="L10" s="365"/>
      <c r="M10" s="365"/>
      <c r="N10" s="36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249</v>
      </c>
      <c r="B36" s="839" t="str">
        <f>VLOOKUP(A36,EQUIPOS!A6:D154,3,FALSE)</f>
        <v>Guadañadora, Cilindraje 41.5 cm3, Longitud del mango 1450 mm, Peso 7.4 kg</v>
      </c>
      <c r="C36" s="840"/>
      <c r="D36" s="840"/>
      <c r="E36" s="840"/>
      <c r="F36" s="840"/>
      <c r="G36" s="840"/>
      <c r="H36" s="841"/>
      <c r="I36" s="276"/>
      <c r="J36" s="277"/>
      <c r="K36" s="278">
        <f>VLOOKUP(A36,EQUIPOS!A6:D161,4,FALSE)</f>
        <v>5210</v>
      </c>
      <c r="L36" s="279"/>
      <c r="M36" s="280">
        <v>0.36</v>
      </c>
      <c r="N36" s="281">
        <f>K36/M36</f>
        <v>14472.222222222223</v>
      </c>
    </row>
    <row r="37" spans="1:14">
      <c r="A37" t="s">
        <v>273</v>
      </c>
      <c r="B37" s="839" t="str">
        <f>VLOOKUP(A37,EQUIPOS!A7:D154,3,FALSE)</f>
        <v>Motosierra, 93.6 cm3 - 7.1 HP, 45-90 cm - 7.9 kg</v>
      </c>
      <c r="C37" s="840"/>
      <c r="D37" s="840"/>
      <c r="E37" s="840"/>
      <c r="F37" s="840"/>
      <c r="G37" s="840"/>
      <c r="H37" s="841"/>
      <c r="I37" s="276"/>
      <c r="J37" s="277"/>
      <c r="K37" s="278">
        <f>VLOOKUP(A37,EQUIPOS!A7:D162,4,FALSE)</f>
        <v>9144</v>
      </c>
      <c r="L37" s="279"/>
      <c r="M37" s="280">
        <v>0.10299999999999999</v>
      </c>
      <c r="N37" s="281">
        <f>K37/M37</f>
        <v>88776.699029126219</v>
      </c>
    </row>
    <row r="38" spans="1:14">
      <c r="B38" s="839"/>
      <c r="C38" s="840"/>
      <c r="D38" s="840"/>
      <c r="E38" s="840"/>
      <c r="F38" s="840"/>
      <c r="G38" s="840"/>
      <c r="H38" s="841"/>
      <c r="I38" s="276"/>
      <c r="J38" s="277"/>
      <c r="K38" s="278"/>
      <c r="L38" s="279"/>
      <c r="M38" s="280"/>
      <c r="N38" s="282"/>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1766.1284722222224</v>
      </c>
    </row>
    <row r="43" spans="1:14" ht="15" thickBot="1">
      <c r="B43" s="826" t="s">
        <v>1037</v>
      </c>
      <c r="C43" s="827"/>
      <c r="D43" s="827"/>
      <c r="E43" s="827"/>
      <c r="F43" s="827"/>
      <c r="G43" s="827"/>
      <c r="H43" s="827"/>
      <c r="I43" s="827"/>
      <c r="J43" s="827"/>
      <c r="K43" s="827"/>
      <c r="L43" s="827"/>
      <c r="M43" s="828"/>
      <c r="N43" s="105">
        <f>SUM(N36:N42)</f>
        <v>105015.04972357066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30">
        <f>'900.2'!N78</f>
        <v>901.5151515151515</v>
      </c>
      <c r="M59" s="831"/>
      <c r="N59" s="296">
        <f>K59*L59</f>
        <v>45075.757575757576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45075.757575757576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2.88</v>
      </c>
      <c r="N70" s="305">
        <f>K70/M70</f>
        <v>35322.569444444445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N70+N71+N72+N73+N74</f>
        <v>35322.569444444445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185413.37674377268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37082.675348754536</v>
      </c>
      <c r="M83" s="861"/>
      <c r="N83" s="57"/>
    </row>
    <row r="84" spans="1:14">
      <c r="B84" s="95" t="s">
        <v>1057</v>
      </c>
      <c r="C84" s="96"/>
      <c r="D84" s="96"/>
      <c r="E84" s="96"/>
      <c r="F84" s="96"/>
      <c r="G84" s="96"/>
      <c r="H84" s="96"/>
      <c r="I84" s="93"/>
      <c r="J84" s="94"/>
      <c r="K84" s="313">
        <v>0.05</v>
      </c>
      <c r="L84" s="860">
        <f>N78*K84</f>
        <v>9270.6688371886339</v>
      </c>
      <c r="M84" s="861"/>
      <c r="N84" s="57"/>
    </row>
    <row r="85" spans="1:14" ht="15" thickBot="1">
      <c r="B85" s="97" t="s">
        <v>1058</v>
      </c>
      <c r="C85" s="98"/>
      <c r="D85" s="98"/>
      <c r="E85" s="98"/>
      <c r="F85" s="98"/>
      <c r="G85" s="98"/>
      <c r="H85" s="98"/>
      <c r="I85" s="99"/>
      <c r="J85" s="100"/>
      <c r="K85" s="314">
        <v>0.05</v>
      </c>
      <c r="L85" s="862">
        <f>N78*K85</f>
        <v>9270.6688371886339</v>
      </c>
      <c r="M85" s="863"/>
      <c r="N85" s="57"/>
    </row>
    <row r="86" spans="1:14" ht="15" thickBot="1">
      <c r="B86" s="826" t="s">
        <v>1037</v>
      </c>
      <c r="C86" s="827"/>
      <c r="D86" s="827"/>
      <c r="E86" s="827"/>
      <c r="F86" s="827"/>
      <c r="G86" s="827"/>
      <c r="H86" s="827"/>
      <c r="I86" s="827"/>
      <c r="J86" s="827"/>
      <c r="K86" s="827"/>
      <c r="L86" s="827"/>
      <c r="M86" s="828"/>
      <c r="N86" s="58">
        <f>L83+L84+L85</f>
        <v>55624.013023131803</v>
      </c>
    </row>
    <row r="87" spans="1:14" ht="15" thickBot="1">
      <c r="B87" s="39"/>
      <c r="C87" s="40"/>
      <c r="D87" s="40"/>
      <c r="E87" s="40"/>
      <c r="F87" s="40"/>
      <c r="G87" s="40"/>
      <c r="H87" s="40"/>
      <c r="I87" s="40"/>
      <c r="J87" s="40"/>
      <c r="K87" s="40"/>
      <c r="L87" s="40"/>
      <c r="M87" s="40"/>
      <c r="N87" s="41"/>
    </row>
    <row r="88" spans="1:14" ht="15" thickBot="1">
      <c r="A88" t="s">
        <v>2121</v>
      </c>
      <c r="B88" s="826" t="s">
        <v>1059</v>
      </c>
      <c r="C88" s="827"/>
      <c r="D88" s="827"/>
      <c r="E88" s="827"/>
      <c r="F88" s="827"/>
      <c r="G88" s="827"/>
      <c r="H88" s="827"/>
      <c r="I88" s="827"/>
      <c r="J88" s="827"/>
      <c r="K88" s="827"/>
      <c r="L88" s="827"/>
      <c r="M88" s="828"/>
      <c r="N88" s="196">
        <f>N78+N86</f>
        <v>241037.38976690447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8.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150</v>
      </c>
      <c r="B36" s="839" t="str">
        <f>VLOOKUP(A36,EQUIPOS!A6:D154,3,FALSE)</f>
        <v>Cargador : Potencia en el volante 125 hp, Clasificación de RPM del motor 2300.</v>
      </c>
      <c r="C36" s="840"/>
      <c r="D36" s="840"/>
      <c r="E36" s="840"/>
      <c r="F36" s="840"/>
      <c r="G36" s="840"/>
      <c r="H36" s="841"/>
      <c r="I36" s="276"/>
      <c r="J36" s="277"/>
      <c r="K36" s="278">
        <f>VLOOKUP(A36,EQUIPOS!A6:D161,4,FALSE)</f>
        <v>126034</v>
      </c>
      <c r="L36" s="279"/>
      <c r="M36" s="280">
        <v>2.375</v>
      </c>
      <c r="N36" s="281">
        <f>K36/M36</f>
        <v>53066.947368421053</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2.375</v>
      </c>
      <c r="N37" s="281">
        <f>K37/M37</f>
        <v>30950.315789473683</v>
      </c>
    </row>
    <row r="38" spans="1:14">
      <c r="A38" t="s">
        <v>195</v>
      </c>
      <c r="B38" s="839" t="str">
        <f>VLOOKUP(A38,EQUIPOS!A7:D154,3,FALSE)</f>
        <v xml:space="preserve">Equipo de oxicorte, Capacidad de corte: hasta 6´´ (152mm) </v>
      </c>
      <c r="C38" s="840"/>
      <c r="D38" s="840"/>
      <c r="E38" s="840"/>
      <c r="F38" s="840"/>
      <c r="G38" s="840"/>
      <c r="H38" s="841"/>
      <c r="I38" s="276"/>
      <c r="J38" s="277"/>
      <c r="K38" s="278">
        <f>VLOOKUP(A38,EQUIPOS!A7:D162,4,FALSE)</f>
        <v>15463</v>
      </c>
      <c r="L38" s="279"/>
      <c r="M38" s="280">
        <v>2.375</v>
      </c>
      <c r="N38" s="282">
        <f>K38/M38</f>
        <v>6510.7368421052633</v>
      </c>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1338.5473684210529</v>
      </c>
    </row>
    <row r="43" spans="1:14" ht="15" thickBot="1">
      <c r="B43" s="826" t="s">
        <v>1037</v>
      </c>
      <c r="C43" s="827"/>
      <c r="D43" s="827"/>
      <c r="E43" s="827"/>
      <c r="F43" s="827"/>
      <c r="G43" s="827"/>
      <c r="H43" s="827"/>
      <c r="I43" s="827"/>
      <c r="J43" s="827"/>
      <c r="K43" s="827"/>
      <c r="L43" s="827"/>
      <c r="M43" s="828"/>
      <c r="N43" s="105">
        <f>SUM(N36:N42)</f>
        <v>91866.547368421059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30">
        <f>'900.2'!N78</f>
        <v>901.5151515151515</v>
      </c>
      <c r="M59" s="831"/>
      <c r="N59" s="296">
        <f>K59*L59</f>
        <v>901.5151515151515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901.5151515151515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82483.783783783787</v>
      </c>
      <c r="J70" s="302">
        <v>185</v>
      </c>
      <c r="K70" s="303">
        <f>VLOOKUP(A70,'MANO DE OBRA'!A8:D99,4,FALSE)</f>
        <v>152595</v>
      </c>
      <c r="L70" s="56"/>
      <c r="M70" s="304">
        <v>19</v>
      </c>
      <c r="N70" s="305">
        <f>K70/M70</f>
        <v>8031.3157894736842</v>
      </c>
      <c r="O70" s="112"/>
    </row>
    <row r="71" spans="1:15">
      <c r="A71" t="s">
        <v>30</v>
      </c>
      <c r="B71" s="55" t="str">
        <f>VLOOKUP(A71,'MANO DE OBRA'!A8:D68,3,FALSE)</f>
        <v>Oficial</v>
      </c>
      <c r="C71" s="53"/>
      <c r="D71" s="53"/>
      <c r="E71" s="53"/>
      <c r="F71" s="53"/>
      <c r="G71" s="53"/>
      <c r="H71" s="53"/>
      <c r="I71" s="301">
        <f>K71/J71*100</f>
        <v>54988.648648648646</v>
      </c>
      <c r="J71" s="302">
        <v>185</v>
      </c>
      <c r="K71" s="307">
        <f>VLOOKUP(A71,'MANO DE OBRA'!A8:D99,4,FALSE)</f>
        <v>101729</v>
      </c>
      <c r="L71" s="56"/>
      <c r="M71" s="304">
        <v>19</v>
      </c>
      <c r="N71" s="305">
        <f>K71/M71</f>
        <v>5354.1578947368425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N70+N71+N72+N73+N74</f>
        <v>13385.473684210527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88">
        <f>N43+N54+N65+N76</f>
        <v>106153.53620414675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21230.70724082935</v>
      </c>
      <c r="M83" s="861"/>
      <c r="N83" s="57"/>
    </row>
    <row r="84" spans="1:14">
      <c r="B84" s="95" t="s">
        <v>1057</v>
      </c>
      <c r="C84" s="96"/>
      <c r="D84" s="96"/>
      <c r="E84" s="96"/>
      <c r="F84" s="96"/>
      <c r="G84" s="96"/>
      <c r="H84" s="96"/>
      <c r="I84" s="93"/>
      <c r="J84" s="94"/>
      <c r="K84" s="313">
        <v>0.05</v>
      </c>
      <c r="L84" s="860">
        <f>N78*K84</f>
        <v>5307.6768102073374</v>
      </c>
      <c r="M84" s="861"/>
      <c r="N84" s="57"/>
    </row>
    <row r="85" spans="1:14" ht="15" thickBot="1">
      <c r="B85" s="97" t="s">
        <v>1058</v>
      </c>
      <c r="C85" s="98"/>
      <c r="D85" s="98"/>
      <c r="E85" s="98"/>
      <c r="F85" s="98"/>
      <c r="G85" s="98"/>
      <c r="H85" s="98"/>
      <c r="I85" s="99"/>
      <c r="J85" s="100"/>
      <c r="K85" s="314">
        <v>0.05</v>
      </c>
      <c r="L85" s="862">
        <f>N78*K85</f>
        <v>5307.6768102073374</v>
      </c>
      <c r="M85" s="863"/>
      <c r="N85" s="57"/>
    </row>
    <row r="86" spans="1:14" ht="15" thickBot="1">
      <c r="B86" s="826" t="s">
        <v>1037</v>
      </c>
      <c r="C86" s="827"/>
      <c r="D86" s="827"/>
      <c r="E86" s="827"/>
      <c r="F86" s="827"/>
      <c r="G86" s="827"/>
      <c r="H86" s="827"/>
      <c r="I86" s="827"/>
      <c r="J86" s="827"/>
      <c r="K86" s="827"/>
      <c r="L86" s="827"/>
      <c r="M86" s="828"/>
      <c r="N86" s="58">
        <f>L83+L84+L85</f>
        <v>31846.060861244023</v>
      </c>
    </row>
    <row r="87" spans="1:14" ht="15" thickBot="1">
      <c r="B87" s="39"/>
      <c r="C87" s="40"/>
      <c r="D87" s="40"/>
      <c r="E87" s="40"/>
      <c r="F87" s="40"/>
      <c r="G87" s="40"/>
      <c r="H87" s="40"/>
      <c r="I87" s="40"/>
      <c r="J87" s="40"/>
      <c r="K87" s="40"/>
      <c r="L87" s="40"/>
      <c r="M87" s="40"/>
      <c r="N87" s="41"/>
    </row>
    <row r="88" spans="1:14" ht="15" thickBot="1">
      <c r="A88" t="s">
        <v>2121</v>
      </c>
      <c r="B88" s="826" t="s">
        <v>1059</v>
      </c>
      <c r="C88" s="827"/>
      <c r="D88" s="827"/>
      <c r="E88" s="827"/>
      <c r="F88" s="827"/>
      <c r="G88" s="827"/>
      <c r="H88" s="827"/>
      <c r="I88" s="827"/>
      <c r="J88" s="827"/>
      <c r="K88" s="827"/>
      <c r="L88" s="827"/>
      <c r="M88" s="828"/>
      <c r="N88" s="58">
        <f>N78+N86</f>
        <v>137999.59706539076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c r="B106" s="864"/>
      <c r="C106" s="865"/>
      <c r="D106" s="865"/>
      <c r="E106" s="865"/>
      <c r="F106" s="865"/>
      <c r="G106" s="865"/>
      <c r="H106" s="865"/>
      <c r="I106" s="865"/>
      <c r="J106" s="865"/>
      <c r="K106" s="865"/>
      <c r="L106" s="865"/>
      <c r="M106" s="865"/>
      <c r="N106" s="866"/>
    </row>
    <row r="107" spans="2:14" ht="27.7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0"/>
      <c r="C1" s="885"/>
      <c r="D1" s="886"/>
      <c r="E1" s="886"/>
      <c r="F1" s="886"/>
      <c r="G1" s="886"/>
      <c r="H1" s="886"/>
      <c r="I1" s="886"/>
      <c r="J1" s="887"/>
      <c r="K1" s="888" t="s">
        <v>1017</v>
      </c>
      <c r="L1" s="890" t="s">
        <v>2304</v>
      </c>
      <c r="M1" s="891"/>
      <c r="N1" s="892"/>
    </row>
    <row r="2" spans="2:14">
      <c r="B2" s="871"/>
      <c r="C2" s="882" t="s">
        <v>1018</v>
      </c>
      <c r="D2" s="883"/>
      <c r="E2" s="883"/>
      <c r="F2" s="883"/>
      <c r="G2" s="883"/>
      <c r="H2" s="883"/>
      <c r="I2" s="883"/>
      <c r="J2" s="884"/>
      <c r="K2" s="889"/>
      <c r="L2" s="893"/>
      <c r="M2" s="894"/>
      <c r="N2" s="895"/>
    </row>
    <row r="3" spans="2:14">
      <c r="B3" s="871"/>
      <c r="C3" s="882" t="s">
        <v>2305</v>
      </c>
      <c r="D3" s="883"/>
      <c r="E3" s="883"/>
      <c r="F3" s="883"/>
      <c r="G3" s="883"/>
      <c r="H3" s="883"/>
      <c r="I3" s="883"/>
      <c r="J3" s="884"/>
      <c r="K3" s="873" t="s">
        <v>1019</v>
      </c>
      <c r="L3" s="898">
        <v>1</v>
      </c>
      <c r="M3" s="899"/>
      <c r="N3" s="900"/>
    </row>
    <row r="4" spans="2:14">
      <c r="B4" s="871"/>
      <c r="C4" s="882" t="s">
        <v>2306</v>
      </c>
      <c r="D4" s="883"/>
      <c r="E4" s="883"/>
      <c r="F4" s="883"/>
      <c r="G4" s="883"/>
      <c r="H4" s="883"/>
      <c r="I4" s="883"/>
      <c r="J4" s="884"/>
      <c r="K4" s="896"/>
      <c r="L4" s="901"/>
      <c r="M4" s="902"/>
      <c r="N4" s="903"/>
    </row>
    <row r="5" spans="2:14">
      <c r="B5" s="871"/>
      <c r="C5" s="882" t="s">
        <v>2307</v>
      </c>
      <c r="D5" s="883"/>
      <c r="E5" s="883"/>
      <c r="F5" s="883"/>
      <c r="G5" s="883"/>
      <c r="H5" s="883"/>
      <c r="I5" s="883"/>
      <c r="J5" s="884"/>
      <c r="K5" s="873" t="s">
        <v>1020</v>
      </c>
      <c r="L5" s="875"/>
      <c r="M5" s="875" t="s">
        <v>1021</v>
      </c>
      <c r="N5" s="877"/>
    </row>
    <row r="6" spans="2:14" ht="15" thickBot="1">
      <c r="B6" s="872"/>
      <c r="C6" s="879"/>
      <c r="D6" s="880"/>
      <c r="E6" s="880"/>
      <c r="F6" s="880"/>
      <c r="G6" s="880"/>
      <c r="H6" s="880"/>
      <c r="I6" s="880"/>
      <c r="J6" s="881"/>
      <c r="K6" s="874"/>
      <c r="L6" s="876"/>
      <c r="M6" s="876"/>
      <c r="N6" s="878"/>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4" t="s">
        <v>2311</v>
      </c>
      <c r="C10" s="905"/>
      <c r="D10" s="905"/>
      <c r="E10" s="905"/>
      <c r="F10" s="400" t="s">
        <v>2312</v>
      </c>
      <c r="G10" s="85"/>
      <c r="H10" s="368"/>
      <c r="I10" s="906" t="s">
        <v>2313</v>
      </c>
      <c r="J10" s="906"/>
      <c r="K10" s="401" t="s">
        <v>2312</v>
      </c>
      <c r="L10" s="365"/>
      <c r="M10" s="365"/>
      <c r="N10" s="36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312</v>
      </c>
      <c r="B36" s="839" t="str">
        <f>VLOOKUP(A36,EQUIPOS!A6:D154,3,FALSE)</f>
        <v>Retroexcavadora sobre oruga, potencia 138 HP, balde de 1,5 m3.</v>
      </c>
      <c r="C36" s="840"/>
      <c r="D36" s="840"/>
      <c r="E36" s="840"/>
      <c r="F36" s="840"/>
      <c r="G36" s="840"/>
      <c r="H36" s="841"/>
      <c r="I36" s="276"/>
      <c r="J36" s="277"/>
      <c r="K36" s="278">
        <f>VLOOKUP(A36,EQUIPOS!A6:D161,4,FALSE)</f>
        <v>209106</v>
      </c>
      <c r="L36" s="279"/>
      <c r="M36" s="280">
        <v>2.5</v>
      </c>
      <c r="N36" s="281">
        <f>K36/M36</f>
        <v>83642.399999999994</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2.5</v>
      </c>
      <c r="N37" s="281">
        <f>K37/M37</f>
        <v>29402.799999999999</v>
      </c>
    </row>
    <row r="38" spans="1:14">
      <c r="A38" t="s">
        <v>195</v>
      </c>
      <c r="B38" s="839" t="str">
        <f>VLOOKUP(A38,EQUIPOS!A8:D154,3,FALSE)</f>
        <v xml:space="preserve">Equipo de oxicorte, Capacidad de corte: hasta 6´´ (152mm) </v>
      </c>
      <c r="C38" s="840"/>
      <c r="D38" s="840"/>
      <c r="E38" s="840"/>
      <c r="F38" s="840"/>
      <c r="G38" s="840"/>
      <c r="H38" s="841"/>
      <c r="I38" s="276"/>
      <c r="J38" s="277"/>
      <c r="K38" s="278">
        <f>VLOOKUP(A38,EQUIPOS!A8:D163,4,FALSE)</f>
        <v>15463</v>
      </c>
      <c r="L38" s="279"/>
      <c r="M38" s="280">
        <v>2.5</v>
      </c>
      <c r="N38" s="281">
        <f>K38/M38</f>
        <v>6185.2</v>
      </c>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254.32400000000001</v>
      </c>
    </row>
    <row r="43" spans="1:14" ht="15" thickBot="1">
      <c r="B43" s="826" t="s">
        <v>1037</v>
      </c>
      <c r="C43" s="827"/>
      <c r="D43" s="827"/>
      <c r="E43" s="827"/>
      <c r="F43" s="827"/>
      <c r="G43" s="827"/>
      <c r="H43" s="827"/>
      <c r="I43" s="827"/>
      <c r="J43" s="827"/>
      <c r="K43" s="827"/>
      <c r="L43" s="827"/>
      <c r="M43" s="828"/>
      <c r="N43" s="105">
        <f>SUM(N36:N42)</f>
        <v>119484.72399999999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30">
        <f>'900.2'!N78</f>
        <v>901.5151515151515</v>
      </c>
      <c r="M59" s="831"/>
      <c r="N59" s="296">
        <f>K59*L59</f>
        <v>901.5151515151515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901.5151515151515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82483.783783783787</v>
      </c>
      <c r="J70" s="302">
        <v>185</v>
      </c>
      <c r="K70" s="303">
        <f>VLOOKUP(A70,'MANO DE OBRA'!A8:D99,4,FALSE)</f>
        <v>152595</v>
      </c>
      <c r="L70" s="56"/>
      <c r="M70" s="304">
        <v>20</v>
      </c>
      <c r="N70" s="305">
        <f>K70/M70</f>
        <v>7629.75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20</v>
      </c>
      <c r="N71" s="305">
        <f>K71/M71</f>
        <v>5086.45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N70+N71+N72+N73+N74</f>
        <v>12716.2</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133102.43915151514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26620.487830303027</v>
      </c>
      <c r="M83" s="861"/>
      <c r="N83" s="57"/>
    </row>
    <row r="84" spans="1:14">
      <c r="B84" s="95" t="s">
        <v>1057</v>
      </c>
      <c r="C84" s="96"/>
      <c r="D84" s="96"/>
      <c r="E84" s="96"/>
      <c r="F84" s="96"/>
      <c r="G84" s="96"/>
      <c r="H84" s="96"/>
      <c r="I84" s="93"/>
      <c r="J84" s="94"/>
      <c r="K84" s="313">
        <v>0.05</v>
      </c>
      <c r="L84" s="860">
        <f>N78*K84</f>
        <v>6655.1219575757568</v>
      </c>
      <c r="M84" s="861"/>
      <c r="N84" s="57"/>
    </row>
    <row r="85" spans="1:14" ht="15" thickBot="1">
      <c r="B85" s="97" t="s">
        <v>1058</v>
      </c>
      <c r="C85" s="98"/>
      <c r="D85" s="98"/>
      <c r="E85" s="98"/>
      <c r="F85" s="98"/>
      <c r="G85" s="98"/>
      <c r="H85" s="98"/>
      <c r="I85" s="99"/>
      <c r="J85" s="100"/>
      <c r="K85" s="314">
        <v>0.05</v>
      </c>
      <c r="L85" s="862">
        <f>N78*K85</f>
        <v>6655.1219575757568</v>
      </c>
      <c r="M85" s="863"/>
      <c r="N85" s="57"/>
    </row>
    <row r="86" spans="1:14" ht="15" thickBot="1">
      <c r="B86" s="826" t="s">
        <v>1037</v>
      </c>
      <c r="C86" s="827"/>
      <c r="D86" s="827"/>
      <c r="E86" s="827"/>
      <c r="F86" s="827"/>
      <c r="G86" s="827"/>
      <c r="H86" s="827"/>
      <c r="I86" s="827"/>
      <c r="J86" s="827"/>
      <c r="K86" s="827"/>
      <c r="L86" s="827"/>
      <c r="M86" s="828"/>
      <c r="N86" s="58">
        <f>L83+L84+L85</f>
        <v>39930.731745454541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173033.17089696968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8.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70"/>
      <c r="C1" s="885"/>
      <c r="D1" s="886"/>
      <c r="E1" s="886"/>
      <c r="F1" s="886"/>
      <c r="G1" s="886"/>
      <c r="H1" s="886"/>
      <c r="I1" s="886"/>
      <c r="J1" s="887"/>
      <c r="K1" s="888" t="s">
        <v>1017</v>
      </c>
      <c r="L1" s="890" t="s">
        <v>2304</v>
      </c>
      <c r="M1" s="891"/>
      <c r="N1" s="892"/>
    </row>
    <row r="2" spans="2:14">
      <c r="B2" s="871"/>
      <c r="C2" s="882" t="s">
        <v>1018</v>
      </c>
      <c r="D2" s="883"/>
      <c r="E2" s="883"/>
      <c r="F2" s="883"/>
      <c r="G2" s="883"/>
      <c r="H2" s="883"/>
      <c r="I2" s="883"/>
      <c r="J2" s="884"/>
      <c r="K2" s="889"/>
      <c r="L2" s="893"/>
      <c r="M2" s="894"/>
      <c r="N2" s="895"/>
    </row>
    <row r="3" spans="2:14">
      <c r="B3" s="871"/>
      <c r="C3" s="882" t="s">
        <v>2305</v>
      </c>
      <c r="D3" s="883"/>
      <c r="E3" s="883"/>
      <c r="F3" s="883"/>
      <c r="G3" s="883"/>
      <c r="H3" s="883"/>
      <c r="I3" s="883"/>
      <c r="J3" s="884"/>
      <c r="K3" s="873" t="s">
        <v>1019</v>
      </c>
      <c r="L3" s="898">
        <v>1</v>
      </c>
      <c r="M3" s="899"/>
      <c r="N3" s="900"/>
    </row>
    <row r="4" spans="2:14">
      <c r="B4" s="871"/>
      <c r="C4" s="882" t="s">
        <v>2306</v>
      </c>
      <c r="D4" s="883"/>
      <c r="E4" s="883"/>
      <c r="F4" s="883"/>
      <c r="G4" s="883"/>
      <c r="H4" s="883"/>
      <c r="I4" s="883"/>
      <c r="J4" s="884"/>
      <c r="K4" s="896"/>
      <c r="L4" s="901"/>
      <c r="M4" s="902"/>
      <c r="N4" s="903"/>
    </row>
    <row r="5" spans="2:14">
      <c r="B5" s="871"/>
      <c r="C5" s="882" t="s">
        <v>2307</v>
      </c>
      <c r="D5" s="883"/>
      <c r="E5" s="883"/>
      <c r="F5" s="883"/>
      <c r="G5" s="883"/>
      <c r="H5" s="883"/>
      <c r="I5" s="883"/>
      <c r="J5" s="884"/>
      <c r="K5" s="873" t="s">
        <v>1020</v>
      </c>
      <c r="L5" s="875"/>
      <c r="M5" s="875" t="s">
        <v>1021</v>
      </c>
      <c r="N5" s="877"/>
    </row>
    <row r="6" spans="2:14" ht="15" thickBot="1">
      <c r="B6" s="872"/>
      <c r="C6" s="879"/>
      <c r="D6" s="880"/>
      <c r="E6" s="880"/>
      <c r="F6" s="880"/>
      <c r="G6" s="880"/>
      <c r="H6" s="880"/>
      <c r="I6" s="880"/>
      <c r="J6" s="881"/>
      <c r="K6" s="874"/>
      <c r="L6" s="876"/>
      <c r="M6" s="876"/>
      <c r="N6" s="878"/>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4" t="s">
        <v>2311</v>
      </c>
      <c r="C10" s="905"/>
      <c r="D10" s="905"/>
      <c r="E10" s="905"/>
      <c r="F10" s="400" t="s">
        <v>2312</v>
      </c>
      <c r="G10" s="85"/>
      <c r="H10" s="368"/>
      <c r="I10" s="906" t="s">
        <v>2313</v>
      </c>
      <c r="J10" s="906"/>
      <c r="K10" s="401" t="s">
        <v>2312</v>
      </c>
      <c r="L10" s="365"/>
      <c r="M10" s="365"/>
      <c r="N10" s="36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150</v>
      </c>
      <c r="B36" s="839" t="str">
        <f>VLOOKUP(A36,EQUIPOS!A6:D154,3,FALSE)</f>
        <v>Cargador : Potencia en el volante 125 hp, Clasificación de RPM del motor 2300.</v>
      </c>
      <c r="C36" s="840"/>
      <c r="D36" s="840"/>
      <c r="E36" s="840"/>
      <c r="F36" s="840"/>
      <c r="G36" s="840"/>
      <c r="H36" s="841"/>
      <c r="I36" s="276"/>
      <c r="J36" s="277"/>
      <c r="K36" s="278">
        <f>VLOOKUP(A36,EQUIPOS!A6:D161,4,FALSE)</f>
        <v>126034</v>
      </c>
      <c r="L36" s="279"/>
      <c r="M36" s="280">
        <v>9.25</v>
      </c>
      <c r="N36" s="281">
        <f>K36/M36</f>
        <v>13625.297297297297</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9.25</v>
      </c>
      <c r="N37" s="281">
        <f>K37/M37</f>
        <v>7946.7027027027025</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54.988648648648649</v>
      </c>
    </row>
    <row r="43" spans="1:14" ht="15" thickBot="1">
      <c r="B43" s="826" t="s">
        <v>1037</v>
      </c>
      <c r="C43" s="827"/>
      <c r="D43" s="827"/>
      <c r="E43" s="827"/>
      <c r="F43" s="827"/>
      <c r="G43" s="827"/>
      <c r="H43" s="827"/>
      <c r="I43" s="827"/>
      <c r="J43" s="827"/>
      <c r="K43" s="827"/>
      <c r="L43" s="827"/>
      <c r="M43" s="828"/>
      <c r="N43" s="105">
        <f>SUM(N36:N42)</f>
        <v>21626.98864864865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30">
        <f>'900.2'!N78</f>
        <v>901.5151515151515</v>
      </c>
      <c r="M59" s="831"/>
      <c r="N59" s="296">
        <f>K59*L59</f>
        <v>901.5151515151515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901.5151515151515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74</v>
      </c>
      <c r="N70" s="305">
        <f>K70/M70</f>
        <v>1374.7162162162163</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74</v>
      </c>
      <c r="N71" s="305">
        <f>K71/M71</f>
        <v>1374.7162162162163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N70+N71+N72+N73+N74</f>
        <v>2749.4324324324325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25277.936232596236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5055.5872465192479</v>
      </c>
      <c r="M83" s="861"/>
      <c r="N83" s="57"/>
    </row>
    <row r="84" spans="1:14">
      <c r="B84" s="95" t="s">
        <v>1057</v>
      </c>
      <c r="C84" s="96"/>
      <c r="D84" s="96"/>
      <c r="E84" s="96"/>
      <c r="F84" s="96"/>
      <c r="G84" s="96"/>
      <c r="H84" s="96"/>
      <c r="I84" s="93"/>
      <c r="J84" s="94"/>
      <c r="K84" s="313">
        <v>0.05</v>
      </c>
      <c r="L84" s="860">
        <f>N78*K84</f>
        <v>1263.896811629812</v>
      </c>
      <c r="M84" s="861"/>
      <c r="N84" s="57"/>
    </row>
    <row r="85" spans="1:14" ht="15" thickBot="1">
      <c r="B85" s="97" t="s">
        <v>1058</v>
      </c>
      <c r="C85" s="98"/>
      <c r="D85" s="98"/>
      <c r="E85" s="98"/>
      <c r="F85" s="98"/>
      <c r="G85" s="98"/>
      <c r="H85" s="98"/>
      <c r="I85" s="99"/>
      <c r="J85" s="100"/>
      <c r="K85" s="314">
        <v>0.05</v>
      </c>
      <c r="L85" s="862">
        <f>N78*K85</f>
        <v>1263.896811629812</v>
      </c>
      <c r="M85" s="863"/>
      <c r="N85" s="57"/>
    </row>
    <row r="86" spans="1:14" ht="15" thickBot="1">
      <c r="B86" s="826" t="s">
        <v>1037</v>
      </c>
      <c r="C86" s="827"/>
      <c r="D86" s="827"/>
      <c r="E86" s="827"/>
      <c r="F86" s="827"/>
      <c r="G86" s="827"/>
      <c r="H86" s="827"/>
      <c r="I86" s="827"/>
      <c r="J86" s="827"/>
      <c r="K86" s="827"/>
      <c r="L86" s="827"/>
      <c r="M86" s="828"/>
      <c r="N86" s="58">
        <f>L83+L84+L85</f>
        <v>7583.3808697788718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32861.317102375106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2.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180</v>
      </c>
      <c r="B36" s="839" t="str">
        <f>VLOOKUP(A36,EQUIPOS!A6:D154,3,FALSE)</f>
        <v>Compresor 120 HP, con martillo.</v>
      </c>
      <c r="C36" s="840"/>
      <c r="D36" s="840"/>
      <c r="E36" s="840"/>
      <c r="F36" s="840"/>
      <c r="G36" s="840"/>
      <c r="H36" s="841"/>
      <c r="I36" s="276"/>
      <c r="J36" s="277"/>
      <c r="K36" s="278">
        <f>VLOOKUP(A36,EQUIPOS!A6:D161,4,FALSE)</f>
        <v>73507</v>
      </c>
      <c r="L36" s="279"/>
      <c r="M36" s="280">
        <v>2.5</v>
      </c>
      <c r="N36" s="281">
        <f>K36/M36</f>
        <v>29402.799999999999</v>
      </c>
    </row>
    <row r="37" span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1017.2950000000001</v>
      </c>
    </row>
    <row r="43" spans="1:14" ht="15" thickBot="1">
      <c r="B43" s="826" t="s">
        <v>1037</v>
      </c>
      <c r="C43" s="827"/>
      <c r="D43" s="827"/>
      <c r="E43" s="827"/>
      <c r="F43" s="827"/>
      <c r="G43" s="827"/>
      <c r="H43" s="827"/>
      <c r="I43" s="827"/>
      <c r="J43" s="827"/>
      <c r="K43" s="827"/>
      <c r="L43" s="827"/>
      <c r="M43" s="828"/>
      <c r="N43" s="105">
        <f>SUM(N36:N42)</f>
        <v>30420.095000000001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30">
        <f>'900.2'!N78</f>
        <v>901.5151515151515</v>
      </c>
      <c r="M59" s="831"/>
      <c r="N59" s="296">
        <f>K59*L59</f>
        <v>901.5151515151515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901.5151515151515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20</v>
      </c>
      <c r="N70" s="305">
        <f>K70/M70</f>
        <v>10172.950000000001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N70+N71+N72+N73+N74</f>
        <v>10172.950000000001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41494.56015151515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8298.9120303030304</v>
      </c>
      <c r="M83" s="861"/>
      <c r="N83" s="57"/>
    </row>
    <row r="84" spans="1:14">
      <c r="B84" s="95" t="s">
        <v>1057</v>
      </c>
      <c r="C84" s="96"/>
      <c r="D84" s="96"/>
      <c r="E84" s="96"/>
      <c r="F84" s="96"/>
      <c r="G84" s="96"/>
      <c r="H84" s="96"/>
      <c r="I84" s="93"/>
      <c r="J84" s="94"/>
      <c r="K84" s="313">
        <v>0.05</v>
      </c>
      <c r="L84" s="860">
        <f>N78*K84</f>
        <v>2074.7280075757576</v>
      </c>
      <c r="M84" s="861"/>
      <c r="N84" s="57"/>
    </row>
    <row r="85" spans="1:14" ht="15" thickBot="1">
      <c r="B85" s="97" t="s">
        <v>1058</v>
      </c>
      <c r="C85" s="98"/>
      <c r="D85" s="98"/>
      <c r="E85" s="98"/>
      <c r="F85" s="98"/>
      <c r="G85" s="98"/>
      <c r="H85" s="98"/>
      <c r="I85" s="99"/>
      <c r="J85" s="100"/>
      <c r="K85" s="314">
        <v>0.05</v>
      </c>
      <c r="L85" s="862">
        <f>N78*K85</f>
        <v>2074.7280075757576</v>
      </c>
      <c r="M85" s="863"/>
      <c r="N85" s="57"/>
    </row>
    <row r="86" spans="1:14" ht="15" thickBot="1">
      <c r="B86" s="826" t="s">
        <v>1037</v>
      </c>
      <c r="C86" s="827"/>
      <c r="D86" s="827"/>
      <c r="E86" s="827"/>
      <c r="F86" s="827"/>
      <c r="G86" s="827"/>
      <c r="H86" s="827"/>
      <c r="I86" s="827"/>
      <c r="J86" s="827"/>
      <c r="K86" s="827"/>
      <c r="L86" s="827"/>
      <c r="M86" s="828"/>
      <c r="N86" s="58">
        <f>L83+L84+L85</f>
        <v>12448.368045454545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53942.928196969697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150</v>
      </c>
      <c r="B36" s="839" t="str">
        <f>VLOOKUP(A36,EQUIPOS!A6:D154,3,FALSE)</f>
        <v>Cargador : Potencia en el volante 125 hp, Clasificación de RPM del motor 2300.</v>
      </c>
      <c r="C36" s="840"/>
      <c r="D36" s="840"/>
      <c r="E36" s="840"/>
      <c r="F36" s="840"/>
      <c r="G36" s="840"/>
      <c r="H36" s="841"/>
      <c r="I36" s="276"/>
      <c r="J36" s="277"/>
      <c r="K36" s="278">
        <f>VLOOKUP(A36,EQUIPOS!A6:D161,4,FALSE)</f>
        <v>126034</v>
      </c>
      <c r="L36" s="279"/>
      <c r="M36" s="280">
        <v>2.375</v>
      </c>
      <c r="N36" s="281">
        <f>K36/M36</f>
        <v>53066.947368421053</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2.375</v>
      </c>
      <c r="N37" s="281">
        <f>K37/M37</f>
        <v>30950.315789473683</v>
      </c>
    </row>
    <row r="38" spans="1:14">
      <c r="A38" t="s">
        <v>195</v>
      </c>
      <c r="B38" s="839" t="str">
        <f>VLOOKUP(A38,EQUIPOS!A8:D154,3,FALSE)</f>
        <v xml:space="preserve">Equipo de oxicorte, Capacidad de corte: hasta 6´´ (152mm) </v>
      </c>
      <c r="C38" s="840"/>
      <c r="D38" s="840"/>
      <c r="E38" s="840"/>
      <c r="F38" s="840"/>
      <c r="G38" s="840"/>
      <c r="H38" s="841"/>
      <c r="I38" s="276"/>
      <c r="J38" s="277"/>
      <c r="K38" s="278">
        <f>VLOOKUP(A38,EQUIPOS!A8:D163,4,FALSE)</f>
        <v>15463</v>
      </c>
      <c r="L38" s="279"/>
      <c r="M38" s="280">
        <v>2.375</v>
      </c>
      <c r="N38" s="281">
        <f>K38/M38</f>
        <v>6510.7368421052633</v>
      </c>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1338.5473684210529</v>
      </c>
    </row>
    <row r="43" spans="1:14" ht="15" thickBot="1">
      <c r="B43" s="826" t="s">
        <v>1037</v>
      </c>
      <c r="C43" s="827"/>
      <c r="D43" s="827"/>
      <c r="E43" s="827"/>
      <c r="F43" s="827"/>
      <c r="G43" s="827"/>
      <c r="H43" s="827"/>
      <c r="I43" s="827"/>
      <c r="J43" s="827"/>
      <c r="K43" s="827"/>
      <c r="L43" s="827"/>
      <c r="M43" s="828"/>
      <c r="N43" s="105">
        <f>SUM(N36:N42)</f>
        <v>91866.547368421059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30">
        <f>'900.2'!N78</f>
        <v>901.5151515151515</v>
      </c>
      <c r="M59" s="831"/>
      <c r="N59" s="296">
        <f>K59*L59</f>
        <v>901.5151515151515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901.5151515151515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82483.783783783787</v>
      </c>
      <c r="J70" s="302">
        <v>185</v>
      </c>
      <c r="K70" s="303">
        <f>VLOOKUP(A70,'MANO DE OBRA'!A8:D99,4,FALSE)</f>
        <v>152595</v>
      </c>
      <c r="L70" s="56"/>
      <c r="M70" s="304">
        <v>19</v>
      </c>
      <c r="N70" s="305">
        <f>K70/M70</f>
        <v>8031.3157894736842</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19</v>
      </c>
      <c r="N71" s="305">
        <f>K71/M71</f>
        <v>5354.1578947368425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N70+N71+N72+N73+N74</f>
        <v>13385.473684210527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106153.53620414675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21230.70724082935</v>
      </c>
      <c r="M83" s="861"/>
      <c r="N83" s="57"/>
    </row>
    <row r="84" spans="1:14">
      <c r="B84" s="95" t="s">
        <v>1057</v>
      </c>
      <c r="C84" s="96"/>
      <c r="D84" s="96"/>
      <c r="E84" s="96"/>
      <c r="F84" s="96"/>
      <c r="G84" s="96"/>
      <c r="H84" s="96"/>
      <c r="I84" s="93"/>
      <c r="J84" s="94"/>
      <c r="K84" s="313">
        <v>0.05</v>
      </c>
      <c r="L84" s="860">
        <f>N78*K84</f>
        <v>5307.6768102073374</v>
      </c>
      <c r="M84" s="861"/>
      <c r="N84" s="57"/>
    </row>
    <row r="85" spans="1:14" ht="15" thickBot="1">
      <c r="B85" s="97" t="s">
        <v>1058</v>
      </c>
      <c r="C85" s="98"/>
      <c r="D85" s="98"/>
      <c r="E85" s="98"/>
      <c r="F85" s="98"/>
      <c r="G85" s="98"/>
      <c r="H85" s="98"/>
      <c r="I85" s="99"/>
      <c r="J85" s="100"/>
      <c r="K85" s="314">
        <v>0.05</v>
      </c>
      <c r="L85" s="862">
        <f>N78*K85</f>
        <v>5307.6768102073374</v>
      </c>
      <c r="M85" s="863"/>
      <c r="N85" s="57"/>
    </row>
    <row r="86" spans="1:14" ht="15" thickBot="1">
      <c r="B86" s="826" t="s">
        <v>1037</v>
      </c>
      <c r="C86" s="827"/>
      <c r="D86" s="827"/>
      <c r="E86" s="827"/>
      <c r="F86" s="827"/>
      <c r="G86" s="827"/>
      <c r="H86" s="827"/>
      <c r="I86" s="827"/>
      <c r="J86" s="827"/>
      <c r="K86" s="827"/>
      <c r="L86" s="827"/>
      <c r="M86" s="828"/>
      <c r="N86" s="58">
        <f>L83+L84+L85</f>
        <v>31846.060861244023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137999.59706539076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312</v>
      </c>
      <c r="B36" s="839" t="str">
        <f>VLOOKUP(A36,EQUIPOS!A6:D154,3,FALSE)</f>
        <v>Retroexcavadora sobre oruga, potencia 138 HP, balde de 1,5 m3.</v>
      </c>
      <c r="C36" s="840"/>
      <c r="D36" s="840"/>
      <c r="E36" s="840"/>
      <c r="F36" s="840"/>
      <c r="G36" s="840"/>
      <c r="H36" s="841"/>
      <c r="I36" s="276"/>
      <c r="J36" s="277"/>
      <c r="K36" s="278">
        <f>VLOOKUP(A36,EQUIPOS!A6:D161,4,FALSE)</f>
        <v>209106</v>
      </c>
      <c r="L36" s="279"/>
      <c r="M36" s="280">
        <v>2.5</v>
      </c>
      <c r="N36" s="281">
        <f>K36/M36</f>
        <v>83642.399999999994</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2.5</v>
      </c>
      <c r="N37" s="281">
        <f>K37/M37</f>
        <v>29402.799999999999</v>
      </c>
    </row>
    <row r="38" spans="1:14">
      <c r="A38" t="s">
        <v>195</v>
      </c>
      <c r="B38" s="839" t="str">
        <f>VLOOKUP(A38,EQUIPOS!A8:D154,3,FALSE)</f>
        <v xml:space="preserve">Equipo de oxicorte, Capacidad de corte: hasta 6´´ (152mm) </v>
      </c>
      <c r="C38" s="840"/>
      <c r="D38" s="840"/>
      <c r="E38" s="840"/>
      <c r="F38" s="840"/>
      <c r="G38" s="840"/>
      <c r="H38" s="841"/>
      <c r="I38" s="276"/>
      <c r="J38" s="277"/>
      <c r="K38" s="278">
        <f>VLOOKUP(A38,EQUIPOS!A8:D163,4,FALSE)</f>
        <v>15463</v>
      </c>
      <c r="L38" s="279"/>
      <c r="M38" s="280">
        <v>2.5</v>
      </c>
      <c r="N38" s="281">
        <f>K38/M38</f>
        <v>6185.2</v>
      </c>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254.32400000000001</v>
      </c>
    </row>
    <row r="43" spans="1:14" ht="15" thickBot="1">
      <c r="B43" s="826" t="s">
        <v>1037</v>
      </c>
      <c r="C43" s="827"/>
      <c r="D43" s="827"/>
      <c r="E43" s="827"/>
      <c r="F43" s="827"/>
      <c r="G43" s="827"/>
      <c r="H43" s="827"/>
      <c r="I43" s="827"/>
      <c r="J43" s="827"/>
      <c r="K43" s="827"/>
      <c r="L43" s="827"/>
      <c r="M43" s="828"/>
      <c r="N43" s="105">
        <f>SUM(N36:N42)</f>
        <v>119484.72399999999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30">
        <f>'900.2'!N78</f>
        <v>901.5151515151515</v>
      </c>
      <c r="M59" s="831"/>
      <c r="N59" s="296">
        <f>K59*L59</f>
        <v>901.5151515151515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901.5151515151515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82483.783783783787</v>
      </c>
      <c r="J70" s="302">
        <v>185</v>
      </c>
      <c r="K70" s="303">
        <f>VLOOKUP(A70,'MANO DE OBRA'!A8:D99,4,FALSE)</f>
        <v>152595</v>
      </c>
      <c r="L70" s="56"/>
      <c r="M70" s="304">
        <v>20</v>
      </c>
      <c r="N70" s="305">
        <f>K70/M70</f>
        <v>7629.75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20</v>
      </c>
      <c r="N71" s="305">
        <f>K71/M71</f>
        <v>5086.45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12716.2</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133102.43915151514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26620.487830303027</v>
      </c>
      <c r="M83" s="861"/>
      <c r="N83" s="57"/>
    </row>
    <row r="84" spans="1:14">
      <c r="B84" s="95" t="s">
        <v>1057</v>
      </c>
      <c r="C84" s="96"/>
      <c r="D84" s="96"/>
      <c r="E84" s="96"/>
      <c r="F84" s="96"/>
      <c r="G84" s="96"/>
      <c r="H84" s="96"/>
      <c r="I84" s="93"/>
      <c r="J84" s="94"/>
      <c r="K84" s="313">
        <v>0.05</v>
      </c>
      <c r="L84" s="860">
        <f>N78*K84</f>
        <v>6655.1219575757568</v>
      </c>
      <c r="M84" s="861"/>
      <c r="N84" s="57"/>
    </row>
    <row r="85" spans="1:14" ht="15" thickBot="1">
      <c r="B85" s="97" t="s">
        <v>1058</v>
      </c>
      <c r="C85" s="98"/>
      <c r="D85" s="98"/>
      <c r="E85" s="98"/>
      <c r="F85" s="98"/>
      <c r="G85" s="98"/>
      <c r="H85" s="98"/>
      <c r="I85" s="99"/>
      <c r="J85" s="100"/>
      <c r="K85" s="314">
        <v>0.05</v>
      </c>
      <c r="L85" s="862">
        <f>N78*K85</f>
        <v>6655.1219575757568</v>
      </c>
      <c r="M85" s="863"/>
      <c r="N85" s="57"/>
    </row>
    <row r="86" spans="1:14" ht="15" thickBot="1">
      <c r="B86" s="826" t="s">
        <v>1037</v>
      </c>
      <c r="C86" s="827"/>
      <c r="D86" s="827"/>
      <c r="E86" s="827"/>
      <c r="F86" s="827"/>
      <c r="G86" s="827"/>
      <c r="H86" s="827"/>
      <c r="I86" s="827"/>
      <c r="J86" s="827"/>
      <c r="K86" s="827"/>
      <c r="L86" s="827"/>
      <c r="M86" s="828"/>
      <c r="N86" s="58">
        <f>L83+L84+L85</f>
        <v>39930.731745454541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173033.17089696968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312</v>
      </c>
      <c r="B36" s="839" t="str">
        <f>VLOOKUP(A36,EQUIPOS!A6:D154,3,FALSE)</f>
        <v>Retroexcavadora sobre oruga, potencia 138 HP, balde de 1,5 m3.</v>
      </c>
      <c r="C36" s="840"/>
      <c r="D36" s="840"/>
      <c r="E36" s="840"/>
      <c r="F36" s="840"/>
      <c r="G36" s="840"/>
      <c r="H36" s="841"/>
      <c r="I36" s="276"/>
      <c r="J36" s="277"/>
      <c r="K36" s="278">
        <f>VLOOKUP(A36,EQUIPOS!A6:D161,4,FALSE)</f>
        <v>209106</v>
      </c>
      <c r="L36" s="279"/>
      <c r="M36" s="280">
        <v>2.5</v>
      </c>
      <c r="N36" s="281">
        <f>K36/M36</f>
        <v>83642.399999999994</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2.5</v>
      </c>
      <c r="N37" s="281">
        <f>K37/M37</f>
        <v>29402.799999999999</v>
      </c>
    </row>
    <row r="38" spans="1:14">
      <c r="A38" t="s">
        <v>195</v>
      </c>
      <c r="B38" s="839" t="str">
        <f>VLOOKUP(A38,EQUIPOS!A8:D154,3,FALSE)</f>
        <v xml:space="preserve">Equipo de oxicorte, Capacidad de corte: hasta 6´´ (152mm) </v>
      </c>
      <c r="C38" s="840"/>
      <c r="D38" s="840"/>
      <c r="E38" s="840"/>
      <c r="F38" s="840"/>
      <c r="G38" s="840"/>
      <c r="H38" s="841"/>
      <c r="I38" s="276"/>
      <c r="J38" s="277"/>
      <c r="K38" s="278">
        <f>VLOOKUP(A38,EQUIPOS!A8:D163,4,FALSE)</f>
        <v>15463</v>
      </c>
      <c r="L38" s="279"/>
      <c r="M38" s="280">
        <v>2.5</v>
      </c>
      <c r="N38" s="281">
        <f>K38/M38</f>
        <v>6185.2</v>
      </c>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203.458</v>
      </c>
    </row>
    <row r="43" spans="1:14" ht="15" thickBot="1">
      <c r="B43" s="826" t="s">
        <v>1037</v>
      </c>
      <c r="C43" s="827"/>
      <c r="D43" s="827"/>
      <c r="E43" s="827"/>
      <c r="F43" s="827"/>
      <c r="G43" s="827"/>
      <c r="H43" s="827"/>
      <c r="I43" s="827"/>
      <c r="J43" s="827"/>
      <c r="K43" s="827"/>
      <c r="L43" s="827"/>
      <c r="M43" s="828"/>
      <c r="N43" s="105">
        <f>SUM(N36:N42)</f>
        <v>119433.85799999999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30">
        <f>'900.2'!N78</f>
        <v>901.5151515151515</v>
      </c>
      <c r="M59" s="831"/>
      <c r="N59" s="296">
        <f>K59*L59</f>
        <v>1262.121212121212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1262.121212121212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20</v>
      </c>
      <c r="N70" s="305">
        <f>K70/M70</f>
        <v>5086.45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20</v>
      </c>
      <c r="N71" s="305">
        <f>K71/M71</f>
        <v>5086.45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10172.9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130868.8792121212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26173.775842424242</v>
      </c>
      <c r="M83" s="861"/>
      <c r="N83" s="57"/>
    </row>
    <row r="84" spans="1:14">
      <c r="B84" s="95" t="s">
        <v>1057</v>
      </c>
      <c r="C84" s="96"/>
      <c r="D84" s="96"/>
      <c r="E84" s="96"/>
      <c r="F84" s="96"/>
      <c r="G84" s="96"/>
      <c r="H84" s="96"/>
      <c r="I84" s="93"/>
      <c r="J84" s="94"/>
      <c r="K84" s="313">
        <v>0.05</v>
      </c>
      <c r="L84" s="860">
        <f>N78*K84</f>
        <v>6543.4439606060605</v>
      </c>
      <c r="M84" s="861"/>
      <c r="N84" s="57"/>
    </row>
    <row r="85" spans="1:14" ht="15" thickBot="1">
      <c r="B85" s="97" t="s">
        <v>1058</v>
      </c>
      <c r="C85" s="98"/>
      <c r="D85" s="98"/>
      <c r="E85" s="98"/>
      <c r="F85" s="98"/>
      <c r="G85" s="98"/>
      <c r="H85" s="98"/>
      <c r="I85" s="99"/>
      <c r="J85" s="100"/>
      <c r="K85" s="314">
        <v>0.05</v>
      </c>
      <c r="L85" s="862">
        <f>N78*K85</f>
        <v>6543.4439606060605</v>
      </c>
      <c r="M85" s="863"/>
      <c r="N85" s="57"/>
    </row>
    <row r="86" spans="1:14" ht="15" thickBot="1">
      <c r="B86" s="826" t="s">
        <v>1037</v>
      </c>
      <c r="C86" s="827"/>
      <c r="D86" s="827"/>
      <c r="E86" s="827"/>
      <c r="F86" s="827"/>
      <c r="G86" s="827"/>
      <c r="H86" s="827"/>
      <c r="I86" s="827"/>
      <c r="J86" s="827"/>
      <c r="K86" s="827"/>
      <c r="L86" s="827"/>
      <c r="M86" s="828"/>
      <c r="N86" s="58">
        <f>L83+L84+L85</f>
        <v>39260.663763636367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170129.54297575756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150</v>
      </c>
      <c r="B36" s="839" t="str">
        <f>VLOOKUP(A36,EQUIPOS!A6:D154,3,FALSE)</f>
        <v>Cargador : Potencia en el volante 125 hp, Clasificación de RPM del motor 2300.</v>
      </c>
      <c r="C36" s="840"/>
      <c r="D36" s="840"/>
      <c r="E36" s="840"/>
      <c r="F36" s="840"/>
      <c r="G36" s="840"/>
      <c r="H36" s="841"/>
      <c r="I36" s="276"/>
      <c r="J36" s="277"/>
      <c r="K36" s="278">
        <f>VLOOKUP(A36,EQUIPOS!A6:D161,4,FALSE)</f>
        <v>126034</v>
      </c>
      <c r="L36" s="279"/>
      <c r="M36" s="280">
        <v>22</v>
      </c>
      <c r="N36" s="281">
        <f>K36/M36</f>
        <v>5728.818181818182</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22</v>
      </c>
      <c r="N37" s="281">
        <f>K37/M37</f>
        <v>3341.2272727272725</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23.120227272727274</v>
      </c>
    </row>
    <row r="43" spans="1:14" ht="15" thickBot="1">
      <c r="B43" s="826" t="s">
        <v>1037</v>
      </c>
      <c r="C43" s="827"/>
      <c r="D43" s="827"/>
      <c r="E43" s="827"/>
      <c r="F43" s="827"/>
      <c r="G43" s="827"/>
      <c r="H43" s="827"/>
      <c r="I43" s="827"/>
      <c r="J43" s="827"/>
      <c r="K43" s="827"/>
      <c r="L43" s="827"/>
      <c r="M43" s="828"/>
      <c r="N43" s="105">
        <f>SUM(N36:N42)</f>
        <v>9093.1656818181818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30">
        <f>'900.2'!N78</f>
        <v>901.5151515151515</v>
      </c>
      <c r="M59" s="831"/>
      <c r="N59" s="296">
        <f>K59*L59</f>
        <v>378.63636363636363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378.63636363636363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176</v>
      </c>
      <c r="N70" s="305">
        <f>K70/M70</f>
        <v>578.00568181818187</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176</v>
      </c>
      <c r="N71" s="305">
        <f>K71/M71</f>
        <v>578.00568181818187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1156.0113636363637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10627.81340909091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2125.5626818181822</v>
      </c>
      <c r="M83" s="861"/>
      <c r="N83" s="57"/>
    </row>
    <row r="84" spans="1:14">
      <c r="B84" s="95" t="s">
        <v>1057</v>
      </c>
      <c r="C84" s="96"/>
      <c r="D84" s="96"/>
      <c r="E84" s="96"/>
      <c r="F84" s="96"/>
      <c r="G84" s="96"/>
      <c r="H84" s="96"/>
      <c r="I84" s="93"/>
      <c r="J84" s="94"/>
      <c r="K84" s="313">
        <v>0.05</v>
      </c>
      <c r="L84" s="860">
        <f>N78*K84</f>
        <v>531.39067045454556</v>
      </c>
      <c r="M84" s="861"/>
      <c r="N84" s="57"/>
    </row>
    <row r="85" spans="1:14" ht="15" thickBot="1">
      <c r="B85" s="97" t="s">
        <v>1058</v>
      </c>
      <c r="C85" s="98"/>
      <c r="D85" s="98"/>
      <c r="E85" s="98"/>
      <c r="F85" s="98"/>
      <c r="G85" s="98"/>
      <c r="H85" s="98"/>
      <c r="I85" s="99"/>
      <c r="J85" s="100"/>
      <c r="K85" s="314">
        <v>0.05</v>
      </c>
      <c r="L85" s="862">
        <f>N78*K85</f>
        <v>531.39067045454556</v>
      </c>
      <c r="M85" s="863"/>
      <c r="N85" s="57"/>
    </row>
    <row r="86" spans="1:14" ht="15" thickBot="1">
      <c r="B86" s="826" t="s">
        <v>1037</v>
      </c>
      <c r="C86" s="827"/>
      <c r="D86" s="827"/>
      <c r="E86" s="827"/>
      <c r="F86" s="827"/>
      <c r="G86" s="827"/>
      <c r="H86" s="827"/>
      <c r="I86" s="827"/>
      <c r="J86" s="827"/>
      <c r="K86" s="827"/>
      <c r="L86" s="827"/>
      <c r="M86" s="828"/>
      <c r="N86" s="58">
        <f>L83+L84+L85</f>
        <v>3188.3440227272736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13816.157431818183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150</v>
      </c>
      <c r="B36" s="839" t="str">
        <f>VLOOKUP(A36,EQUIPOS!A6:D154,3,FALSE)</f>
        <v>Cargador : Potencia en el volante 125 hp, Clasificación de RPM del motor 2300.</v>
      </c>
      <c r="C36" s="840"/>
      <c r="D36" s="840"/>
      <c r="E36" s="840"/>
      <c r="F36" s="840"/>
      <c r="G36" s="840"/>
      <c r="H36" s="841"/>
      <c r="I36" s="276"/>
      <c r="J36" s="277"/>
      <c r="K36" s="278">
        <f>VLOOKUP(A36,EQUIPOS!A6:D161,4,FALSE)</f>
        <v>126034</v>
      </c>
      <c r="L36" s="279"/>
      <c r="M36" s="280">
        <v>22</v>
      </c>
      <c r="N36" s="281">
        <f>K36/M36</f>
        <v>5728.818181818182</v>
      </c>
    </row>
    <row r="37" spans="1:14">
      <c r="A37" t="s">
        <v>180</v>
      </c>
      <c r="B37" s="839" t="str">
        <f>VLOOKUP(A37,EQUIPOS!A7:D154,3,FALSE)</f>
        <v>Compresor 120 HP, con martillo.</v>
      </c>
      <c r="C37" s="840"/>
      <c r="D37" s="840"/>
      <c r="E37" s="840"/>
      <c r="F37" s="840"/>
      <c r="G37" s="840"/>
      <c r="H37" s="841"/>
      <c r="I37" s="276"/>
      <c r="J37" s="277"/>
      <c r="K37" s="278">
        <f>VLOOKUP(A37,EQUIPOS!A7:D162,4,FALSE)</f>
        <v>73507</v>
      </c>
      <c r="L37" s="279"/>
      <c r="M37" s="280">
        <v>22</v>
      </c>
      <c r="N37" s="281">
        <f>K37/M37</f>
        <v>3341.2272727272725</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23.120227272727274</v>
      </c>
    </row>
    <row r="43" spans="1:14" ht="15" thickBot="1">
      <c r="B43" s="826" t="s">
        <v>1037</v>
      </c>
      <c r="C43" s="827"/>
      <c r="D43" s="827"/>
      <c r="E43" s="827"/>
      <c r="F43" s="827"/>
      <c r="G43" s="827"/>
      <c r="H43" s="827"/>
      <c r="I43" s="827"/>
      <c r="J43" s="827"/>
      <c r="K43" s="827"/>
      <c r="L43" s="827"/>
      <c r="M43" s="828"/>
      <c r="N43" s="105">
        <f>SUM(N36:N42)</f>
        <v>9093.1656818181818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30">
        <f>'900.2'!N78</f>
        <v>901.5151515151515</v>
      </c>
      <c r="M59" s="831"/>
      <c r="N59" s="296">
        <f>K59*L59</f>
        <v>189.31818181818181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51"/>
    </row>
    <row r="65" spans="1:15" ht="15" thickBot="1">
      <c r="B65" s="832" t="s">
        <v>1037</v>
      </c>
      <c r="C65" s="833"/>
      <c r="D65" s="833"/>
      <c r="E65" s="833"/>
      <c r="F65" s="833"/>
      <c r="G65" s="833"/>
      <c r="H65" s="833"/>
      <c r="I65" s="833"/>
      <c r="J65" s="833"/>
      <c r="K65" s="833"/>
      <c r="L65" s="833"/>
      <c r="M65" s="834"/>
      <c r="N65" s="110">
        <f>N59+N60+N61+N62+N63</f>
        <v>189.31818181818181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176</v>
      </c>
      <c r="N70" s="305">
        <f>K70/M70</f>
        <v>578.00568181818187</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176</v>
      </c>
      <c r="N71" s="305">
        <f>K71/M71</f>
        <v>578.00568181818187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1156.0113636363637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10438.495227272728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2087.6990454545457</v>
      </c>
      <c r="M83" s="861"/>
      <c r="N83" s="57"/>
    </row>
    <row r="84" spans="1:14">
      <c r="B84" s="95" t="s">
        <v>1057</v>
      </c>
      <c r="C84" s="96"/>
      <c r="D84" s="96"/>
      <c r="E84" s="96"/>
      <c r="F84" s="96"/>
      <c r="G84" s="96"/>
      <c r="H84" s="96"/>
      <c r="I84" s="93"/>
      <c r="J84" s="94"/>
      <c r="K84" s="313">
        <v>0.05</v>
      </c>
      <c r="L84" s="860">
        <f>N78*K84</f>
        <v>521.92476136363643</v>
      </c>
      <c r="M84" s="861"/>
      <c r="N84" s="57"/>
    </row>
    <row r="85" spans="1:14" ht="15" thickBot="1">
      <c r="B85" s="97" t="s">
        <v>1058</v>
      </c>
      <c r="C85" s="98"/>
      <c r="D85" s="98"/>
      <c r="E85" s="98"/>
      <c r="F85" s="98"/>
      <c r="G85" s="98"/>
      <c r="H85" s="98"/>
      <c r="I85" s="99"/>
      <c r="J85" s="100"/>
      <c r="K85" s="314">
        <v>0.05</v>
      </c>
      <c r="L85" s="862">
        <f>N78*K85</f>
        <v>521.92476136363643</v>
      </c>
      <c r="M85" s="863"/>
      <c r="N85" s="57"/>
    </row>
    <row r="86" spans="1:14" ht="15" thickBot="1">
      <c r="B86" s="826" t="s">
        <v>1037</v>
      </c>
      <c r="C86" s="827"/>
      <c r="D86" s="827"/>
      <c r="E86" s="827"/>
      <c r="F86" s="827"/>
      <c r="G86" s="827"/>
      <c r="H86" s="827"/>
      <c r="I86" s="827"/>
      <c r="J86" s="827"/>
      <c r="K86" s="827"/>
      <c r="L86" s="827"/>
      <c r="M86" s="828"/>
      <c r="N86" s="58">
        <f>L83+L84+L85</f>
        <v>3131.5485681818182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13570.043795454545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180</v>
      </c>
      <c r="B36" s="839" t="str">
        <f>VLOOKUP(A36,EQUIPOS!A6:D154,3,FALSE)</f>
        <v>Compresor 120 HP, con martillo.</v>
      </c>
      <c r="C36" s="840"/>
      <c r="D36" s="840"/>
      <c r="E36" s="840"/>
      <c r="F36" s="840"/>
      <c r="G36" s="840"/>
      <c r="H36" s="841"/>
      <c r="I36" s="276"/>
      <c r="J36" s="277"/>
      <c r="K36" s="278">
        <f>VLOOKUP(A36,EQUIPOS!A6:D161,4,FALSE)</f>
        <v>73507</v>
      </c>
      <c r="L36" s="279"/>
      <c r="M36" s="280">
        <v>20</v>
      </c>
      <c r="N36" s="281">
        <f>K36/M36</f>
        <v>3675.35</v>
      </c>
    </row>
    <row r="37" span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63.580624999999998</v>
      </c>
    </row>
    <row r="43" spans="1:14" ht="15" thickBot="1">
      <c r="B43" s="826" t="s">
        <v>1037</v>
      </c>
      <c r="C43" s="827"/>
      <c r="D43" s="827"/>
      <c r="E43" s="827"/>
      <c r="F43" s="827"/>
      <c r="G43" s="827"/>
      <c r="H43" s="827"/>
      <c r="I43" s="827"/>
      <c r="J43" s="827"/>
      <c r="K43" s="827"/>
      <c r="L43" s="827"/>
      <c r="M43" s="828"/>
      <c r="N43" s="105">
        <f>SUM(N36:N42)</f>
        <v>3738.930625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30">
        <f>'900.2'!N78</f>
        <v>901.5151515151515</v>
      </c>
      <c r="M59" s="831"/>
      <c r="N59" s="296">
        <f>K59*L59</f>
        <v>72.121212121212125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72.121212121212125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160</v>
      </c>
      <c r="N70" s="305">
        <f>K70/M70</f>
        <v>635.80624999999998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635.80624999999998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4446.8580871212116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889.37161742424234</v>
      </c>
      <c r="M83" s="861"/>
      <c r="N83" s="57"/>
    </row>
    <row r="84" spans="1:14">
      <c r="B84" s="95" t="s">
        <v>1057</v>
      </c>
      <c r="C84" s="96"/>
      <c r="D84" s="96"/>
      <c r="E84" s="96"/>
      <c r="F84" s="96"/>
      <c r="G84" s="96"/>
      <c r="H84" s="96"/>
      <c r="I84" s="93"/>
      <c r="J84" s="94"/>
      <c r="K84" s="313">
        <v>0.05</v>
      </c>
      <c r="L84" s="860">
        <f>N78*K84</f>
        <v>222.34290435606059</v>
      </c>
      <c r="M84" s="861"/>
      <c r="N84" s="57"/>
    </row>
    <row r="85" spans="1:14" ht="15" thickBot="1">
      <c r="B85" s="97" t="s">
        <v>1058</v>
      </c>
      <c r="C85" s="98"/>
      <c r="D85" s="98"/>
      <c r="E85" s="98"/>
      <c r="F85" s="98"/>
      <c r="G85" s="98"/>
      <c r="H85" s="98"/>
      <c r="I85" s="99"/>
      <c r="J85" s="100"/>
      <c r="K85" s="314">
        <v>0.05</v>
      </c>
      <c r="L85" s="862">
        <f>N78*K85</f>
        <v>222.34290435606059</v>
      </c>
      <c r="M85" s="863"/>
      <c r="N85" s="57"/>
    </row>
    <row r="86" spans="1:14" ht="15" thickBot="1">
      <c r="B86" s="826" t="s">
        <v>1037</v>
      </c>
      <c r="C86" s="827"/>
      <c r="D86" s="827"/>
      <c r="E86" s="827"/>
      <c r="F86" s="827"/>
      <c r="G86" s="827"/>
      <c r="H86" s="827"/>
      <c r="I86" s="827"/>
      <c r="J86" s="827"/>
      <c r="K86" s="827"/>
      <c r="L86" s="827"/>
      <c r="M86" s="828"/>
      <c r="N86" s="58">
        <f>L83+L84+L85</f>
        <v>1334.0574261363636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5780.9155132575752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195</v>
      </c>
      <c r="B36" s="839" t="str">
        <f>VLOOKUP(A36,EQUIPOS!A6:D154,3,FALSE)</f>
        <v xml:space="preserve">Equipo de oxicorte, Capacidad de corte: hasta 6´´ (152mm) </v>
      </c>
      <c r="C36" s="840"/>
      <c r="D36" s="840"/>
      <c r="E36" s="840"/>
      <c r="F36" s="840"/>
      <c r="G36" s="840"/>
      <c r="H36" s="841"/>
      <c r="I36" s="276"/>
      <c r="J36" s="277"/>
      <c r="K36" s="278">
        <f>VLOOKUP(A36,EQUIPOS!A6:D161,4,FALSE)</f>
        <v>15463</v>
      </c>
      <c r="L36" s="279"/>
      <c r="M36" s="280">
        <v>321</v>
      </c>
      <c r="N36" s="281">
        <f>K36/M36</f>
        <v>48.171339563862929</v>
      </c>
    </row>
    <row r="37" spans="1:14">
      <c r="A37" t="s">
        <v>248</v>
      </c>
      <c r="B37" s="839" t="str">
        <f>VLOOKUP(A37,EQUIPOS!A7:D154,3,FALSE)</f>
        <v>Grúa telescópica de 50 Ton.</v>
      </c>
      <c r="C37" s="840"/>
      <c r="D37" s="840"/>
      <c r="E37" s="840"/>
      <c r="F37" s="840"/>
      <c r="G37" s="840"/>
      <c r="H37" s="841"/>
      <c r="I37" s="276"/>
      <c r="J37" s="277"/>
      <c r="K37" s="278">
        <f>VLOOKUP(A37,EQUIPOS!A7:D162,4,FALSE)</f>
        <v>241766</v>
      </c>
      <c r="L37" s="279"/>
      <c r="M37" s="280">
        <v>321</v>
      </c>
      <c r="N37" s="281">
        <f>K37/M37</f>
        <v>753.16510903426786</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15.845755451713396</v>
      </c>
    </row>
    <row r="43" spans="1:14" ht="15" thickBot="1">
      <c r="B43" s="826" t="s">
        <v>1037</v>
      </c>
      <c r="C43" s="827"/>
      <c r="D43" s="827"/>
      <c r="E43" s="827"/>
      <c r="F43" s="827"/>
      <c r="G43" s="827"/>
      <c r="H43" s="827"/>
      <c r="I43" s="827"/>
      <c r="J43" s="827"/>
      <c r="K43" s="827"/>
      <c r="L43" s="827"/>
      <c r="M43" s="828"/>
      <c r="N43" s="105">
        <f>SUM(N36:N42)</f>
        <v>817.18220404984424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30">
        <f>VLOOKUP(A59,TRANSPORTE!A5:D120,4,FALSE)</f>
        <v>0.30101358760964236</v>
      </c>
      <c r="M59" s="831"/>
      <c r="N59" s="296">
        <f>K59*L59</f>
        <v>0.30101358760964236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19</v>
      </c>
      <c r="B70" s="55" t="str">
        <f>VLOOKUP(A70,'MANO DE OBRA'!A8:D68,3,FALSE)</f>
        <v>Obrero (8)</v>
      </c>
      <c r="C70" s="53"/>
      <c r="D70" s="53"/>
      <c r="E70" s="53"/>
      <c r="F70" s="53"/>
      <c r="G70" s="53"/>
      <c r="H70" s="53"/>
      <c r="I70" s="301">
        <f>K70/J70*100</f>
        <v>219956.21621621621</v>
      </c>
      <c r="J70" s="302">
        <v>185</v>
      </c>
      <c r="K70" s="303">
        <f>VLOOKUP(A70,'MANO DE OBRA'!A8:D99,4,FALSE)</f>
        <v>406919</v>
      </c>
      <c r="L70" s="56"/>
      <c r="M70" s="304">
        <v>2568</v>
      </c>
      <c r="N70" s="305">
        <f>K70/M70</f>
        <v>158.45755451713396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158.45755451713396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975.94077215458788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195.18815443091759</v>
      </c>
      <c r="M83" s="861"/>
      <c r="N83" s="57"/>
    </row>
    <row r="84" spans="1:14">
      <c r="B84" s="95" t="s">
        <v>1057</v>
      </c>
      <c r="C84" s="96"/>
      <c r="D84" s="96"/>
      <c r="E84" s="96"/>
      <c r="F84" s="96"/>
      <c r="G84" s="96"/>
      <c r="H84" s="96"/>
      <c r="I84" s="93"/>
      <c r="J84" s="94"/>
      <c r="K84" s="313">
        <v>0.05</v>
      </c>
      <c r="L84" s="860">
        <f>N78*K84</f>
        <v>48.797038607729398</v>
      </c>
      <c r="M84" s="861"/>
      <c r="N84" s="57"/>
    </row>
    <row r="85" spans="1:14" ht="15" thickBot="1">
      <c r="B85" s="97" t="s">
        <v>1058</v>
      </c>
      <c r="C85" s="98"/>
      <c r="D85" s="98"/>
      <c r="E85" s="98"/>
      <c r="F85" s="98"/>
      <c r="G85" s="98"/>
      <c r="H85" s="98"/>
      <c r="I85" s="99"/>
      <c r="J85" s="100"/>
      <c r="K85" s="314">
        <v>0.05</v>
      </c>
      <c r="L85" s="862">
        <f>N78*K85</f>
        <v>48.797038607729398</v>
      </c>
      <c r="M85" s="863"/>
      <c r="N85" s="57"/>
    </row>
    <row r="86" spans="1:14" ht="15" thickBot="1">
      <c r="B86" s="826" t="s">
        <v>1037</v>
      </c>
      <c r="C86" s="827"/>
      <c r="D86" s="827"/>
      <c r="E86" s="827"/>
      <c r="F86" s="827"/>
      <c r="G86" s="827"/>
      <c r="H86" s="827"/>
      <c r="I86" s="827"/>
      <c r="J86" s="827"/>
      <c r="K86" s="827"/>
      <c r="L86" s="827"/>
      <c r="M86" s="828"/>
      <c r="N86" s="58">
        <f>L83+L84+L85</f>
        <v>292.78223164637637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1268.7230038009643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273</v>
      </c>
      <c r="B36" s="839" t="str">
        <f>VLOOKUP(A36,EQUIPOS!A6:D154,3,FALSE)</f>
        <v>Motosierra, 93.6 cm3 - 7.1 HP, 45-90 cm - 7.9 kg</v>
      </c>
      <c r="C36" s="840"/>
      <c r="D36" s="840"/>
      <c r="E36" s="840"/>
      <c r="F36" s="840"/>
      <c r="G36" s="840"/>
      <c r="H36" s="841"/>
      <c r="I36" s="276"/>
      <c r="J36" s="277"/>
      <c r="K36" s="278">
        <f>VLOOKUP(A36,EQUIPOS!A6:D161,4,FALSE)</f>
        <v>9144</v>
      </c>
      <c r="L36" s="279"/>
      <c r="M36" s="280">
        <v>3</v>
      </c>
      <c r="N36" s="281">
        <f>K36/M36</f>
        <v>3048</v>
      </c>
    </row>
    <row r="37" spans="1:14">
      <c r="A37" s="214" t="s">
        <v>312</v>
      </c>
      <c r="B37" s="839" t="str">
        <f>VLOOKUP(A37,EQUIPOS!A7:D154,3,FALSE)</f>
        <v>Retroexcavadora sobre oruga, potencia 138 HP, balde de 1,5 m3.</v>
      </c>
      <c r="C37" s="840"/>
      <c r="D37" s="840"/>
      <c r="E37" s="840"/>
      <c r="F37" s="840"/>
      <c r="G37" s="840"/>
      <c r="H37" s="841"/>
      <c r="I37" s="276"/>
      <c r="J37" s="277"/>
      <c r="K37" s="278">
        <f>VLOOKUP(A37,EQUIPOS!A7:D162,4,FALSE)</f>
        <v>209106</v>
      </c>
      <c r="L37" s="279"/>
      <c r="M37" s="280">
        <v>3</v>
      </c>
      <c r="N37" s="281">
        <f>K37/M37</f>
        <v>69702</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635.80833333333339</v>
      </c>
    </row>
    <row r="43" spans="1:14" ht="15" thickBot="1">
      <c r="B43" s="826" t="s">
        <v>1037</v>
      </c>
      <c r="C43" s="827"/>
      <c r="D43" s="827"/>
      <c r="E43" s="827"/>
      <c r="F43" s="827"/>
      <c r="G43" s="827"/>
      <c r="H43" s="827"/>
      <c r="I43" s="827"/>
      <c r="J43" s="827"/>
      <c r="K43" s="827"/>
      <c r="L43" s="827"/>
      <c r="M43" s="828"/>
      <c r="N43" s="105">
        <f>SUM(N36:N42)</f>
        <v>73385.808333333334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30">
        <f>VLOOKUP(A59,TRANSPORTE!A5:D94,4,FALSE)</f>
        <v>896</v>
      </c>
      <c r="M59" s="831"/>
      <c r="N59" s="296">
        <f>K59*L59</f>
        <v>5376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5376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24</v>
      </c>
      <c r="N70" s="305">
        <f>K70/M70</f>
        <v>4238.708333333333</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24</v>
      </c>
      <c r="N71" s="305">
        <f>K71/M71</f>
        <v>8477.4583333333339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12716.166666666668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91477.975000000006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18295.595000000001</v>
      </c>
      <c r="M83" s="861"/>
      <c r="N83" s="57"/>
    </row>
    <row r="84" spans="1:14">
      <c r="B84" s="95" t="s">
        <v>1057</v>
      </c>
      <c r="C84" s="96"/>
      <c r="D84" s="96"/>
      <c r="E84" s="96"/>
      <c r="F84" s="96"/>
      <c r="G84" s="96"/>
      <c r="H84" s="96"/>
      <c r="I84" s="93"/>
      <c r="J84" s="94"/>
      <c r="K84" s="313">
        <v>0.05</v>
      </c>
      <c r="L84" s="860">
        <f>N78*K84</f>
        <v>4573.8987500000003</v>
      </c>
      <c r="M84" s="861"/>
      <c r="N84" s="57"/>
    </row>
    <row r="85" spans="1:14" ht="15" thickBot="1">
      <c r="B85" s="97" t="s">
        <v>1058</v>
      </c>
      <c r="C85" s="98"/>
      <c r="D85" s="98"/>
      <c r="E85" s="98"/>
      <c r="F85" s="98"/>
      <c r="G85" s="98"/>
      <c r="H85" s="98"/>
      <c r="I85" s="99"/>
      <c r="J85" s="100"/>
      <c r="K85" s="314">
        <v>0.05</v>
      </c>
      <c r="L85" s="862">
        <f>N78*K85</f>
        <v>4573.8987500000003</v>
      </c>
      <c r="M85" s="863"/>
      <c r="N85" s="57"/>
    </row>
    <row r="86" spans="1:14" ht="15" thickBot="1">
      <c r="B86" s="826" t="s">
        <v>1037</v>
      </c>
      <c r="C86" s="827"/>
      <c r="D86" s="827"/>
      <c r="E86" s="827"/>
      <c r="F86" s="827"/>
      <c r="G86" s="827"/>
      <c r="H86" s="827"/>
      <c r="I86" s="827"/>
      <c r="J86" s="827"/>
      <c r="K86" s="827"/>
      <c r="L86" s="827"/>
      <c r="M86" s="828"/>
      <c r="N86" s="58">
        <f>L83+L84+L85</f>
        <v>27443.392500000002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118921.36750000001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7.7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195</v>
      </c>
      <c r="B36" s="839" t="str">
        <f>VLOOKUP(A36,EQUIPOS!A6:D154,3,FALSE)</f>
        <v xml:space="preserve">Equipo de oxicorte, Capacidad de corte: hasta 6´´ (152mm) </v>
      </c>
      <c r="C36" s="840"/>
      <c r="D36" s="840"/>
      <c r="E36" s="840"/>
      <c r="F36" s="840"/>
      <c r="G36" s="840"/>
      <c r="H36" s="841"/>
      <c r="I36" s="276"/>
      <c r="J36" s="277"/>
      <c r="K36" s="278">
        <f>VLOOKUP(A36,EQUIPOS!A6:D161,4,FALSE)</f>
        <v>15463</v>
      </c>
      <c r="L36" s="279"/>
      <c r="M36" s="280">
        <v>4</v>
      </c>
      <c r="N36" s="281">
        <f>K36/M36</f>
        <v>3865.75</v>
      </c>
    </row>
    <row r="37" spans="1:14">
      <c r="A37" s="114" t="s">
        <v>248</v>
      </c>
      <c r="B37" s="839" t="str">
        <f>VLOOKUP(A37,EQUIPOS!A7:D154,3,FALSE)</f>
        <v>Grúa telescópica de 50 Ton.</v>
      </c>
      <c r="C37" s="840"/>
      <c r="D37" s="840"/>
      <c r="E37" s="840"/>
      <c r="F37" s="840"/>
      <c r="G37" s="840"/>
      <c r="H37" s="841"/>
      <c r="I37" s="276"/>
      <c r="J37" s="277"/>
      <c r="K37" s="278">
        <f>VLOOKUP(A37,EQUIPOS!A7:D162,4,FALSE)</f>
        <v>241766</v>
      </c>
      <c r="L37" s="279"/>
      <c r="M37" s="280">
        <v>4</v>
      </c>
      <c r="N37" s="281">
        <f>K37/M37</f>
        <v>60441.5</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953.71250000000009</v>
      </c>
    </row>
    <row r="43" spans="1:14" ht="15" thickBot="1">
      <c r="B43" s="826" t="s">
        <v>1037</v>
      </c>
      <c r="C43" s="827"/>
      <c r="D43" s="827"/>
      <c r="E43" s="827"/>
      <c r="F43" s="827"/>
      <c r="G43" s="827"/>
      <c r="H43" s="827"/>
      <c r="I43" s="827"/>
      <c r="J43" s="827"/>
      <c r="K43" s="827"/>
      <c r="L43" s="827"/>
      <c r="M43" s="828"/>
      <c r="N43" s="105">
        <f>SUM(N36:N42)</f>
        <v>65260.962500000001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30">
        <f>VLOOKUP(A59,TRANSPORTE!A5:D117,4,FALSE)</f>
        <v>0.30101358760964236</v>
      </c>
      <c r="M59" s="831"/>
      <c r="N59" s="296">
        <f>K59*L59</f>
        <v>0.30101358760964236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32</v>
      </c>
      <c r="N70" s="305">
        <f>K70/M70</f>
        <v>3179.03125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32</v>
      </c>
      <c r="N71" s="305">
        <f>K71/M71</f>
        <v>6358.09375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9537.125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74798.388513587619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14959.677702717525</v>
      </c>
      <c r="M83" s="861"/>
      <c r="N83" s="57"/>
    </row>
    <row r="84" spans="1:14">
      <c r="B84" s="95" t="s">
        <v>1057</v>
      </c>
      <c r="C84" s="96"/>
      <c r="D84" s="96"/>
      <c r="E84" s="96"/>
      <c r="F84" s="96"/>
      <c r="G84" s="96"/>
      <c r="H84" s="96"/>
      <c r="I84" s="93"/>
      <c r="J84" s="94"/>
      <c r="K84" s="313">
        <v>0.05</v>
      </c>
      <c r="L84" s="860">
        <f>N78*K84</f>
        <v>3739.9194256793812</v>
      </c>
      <c r="M84" s="861"/>
      <c r="N84" s="57"/>
    </row>
    <row r="85" spans="1:14" ht="15" thickBot="1">
      <c r="B85" s="97" t="s">
        <v>1058</v>
      </c>
      <c r="C85" s="98"/>
      <c r="D85" s="98"/>
      <c r="E85" s="98"/>
      <c r="F85" s="98"/>
      <c r="G85" s="98"/>
      <c r="H85" s="98"/>
      <c r="I85" s="99"/>
      <c r="J85" s="100"/>
      <c r="K85" s="314">
        <v>0.05</v>
      </c>
      <c r="L85" s="862">
        <f>N78*K85</f>
        <v>3739.9194256793812</v>
      </c>
      <c r="M85" s="863"/>
      <c r="N85" s="57"/>
    </row>
    <row r="86" spans="1:14" ht="15" thickBot="1">
      <c r="B86" s="826" t="s">
        <v>1037</v>
      </c>
      <c r="C86" s="827"/>
      <c r="D86" s="827"/>
      <c r="E86" s="827"/>
      <c r="F86" s="827"/>
      <c r="G86" s="827"/>
      <c r="H86" s="827"/>
      <c r="I86" s="827"/>
      <c r="J86" s="827"/>
      <c r="K86" s="827"/>
      <c r="L86" s="827"/>
      <c r="M86" s="828"/>
      <c r="N86" s="58">
        <f>L83+L84+L85</f>
        <v>22439.516554076286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97237.905067663902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307</v>
      </c>
      <c r="B36" s="839" t="str">
        <f>VLOOKUP(A36,EQUIPOS!A6:D154,3,FALSE)</f>
        <v>Retroexcavadora, Potencia en el Volante 78 HP 2200 RPM</v>
      </c>
      <c r="C36" s="840"/>
      <c r="D36" s="840"/>
      <c r="E36" s="840"/>
      <c r="F36" s="840"/>
      <c r="G36" s="840"/>
      <c r="H36" s="841"/>
      <c r="I36" s="276"/>
      <c r="J36" s="277"/>
      <c r="K36" s="278">
        <f>VLOOKUP(A36,EQUIPOS!A6:D161,4,FALSE)</f>
        <v>101700</v>
      </c>
      <c r="L36" s="279"/>
      <c r="M36" s="280">
        <v>5</v>
      </c>
      <c r="N36" s="281">
        <f>K36/M36</f>
        <v>20340</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101.729</v>
      </c>
    </row>
    <row r="43" spans="1:14" ht="15" thickBot="1">
      <c r="B43" s="826" t="s">
        <v>1037</v>
      </c>
      <c r="C43" s="827"/>
      <c r="D43" s="827"/>
      <c r="E43" s="827"/>
      <c r="F43" s="827"/>
      <c r="G43" s="827"/>
      <c r="H43" s="827"/>
      <c r="I43" s="827"/>
      <c r="J43" s="827"/>
      <c r="K43" s="827"/>
      <c r="L43" s="827"/>
      <c r="M43" s="828"/>
      <c r="N43" s="105">
        <f>SUM(N36:N42)</f>
        <v>20441.728999999999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30">
        <f>VLOOKUP(A59,TRANSPORTE!A5:D94,4,FALSE)</f>
        <v>896</v>
      </c>
      <c r="M59" s="831"/>
      <c r="N59" s="296">
        <f>K59*L59</f>
        <v>628.99199999999996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628.99199999999996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40</v>
      </c>
      <c r="N70" s="305">
        <f>K70/M70</f>
        <v>2543.2249999999999</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40</v>
      </c>
      <c r="N71" s="305">
        <f>K71/M71</f>
        <v>2543.2249999999999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5086.45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26157.170999999998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5231.4341999999997</v>
      </c>
      <c r="M83" s="861"/>
      <c r="N83" s="57"/>
    </row>
    <row r="84" spans="1:14">
      <c r="B84" s="95" t="s">
        <v>1057</v>
      </c>
      <c r="C84" s="96"/>
      <c r="D84" s="96"/>
      <c r="E84" s="96"/>
      <c r="F84" s="96"/>
      <c r="G84" s="96"/>
      <c r="H84" s="96"/>
      <c r="I84" s="93"/>
      <c r="J84" s="94"/>
      <c r="K84" s="313">
        <v>0.05</v>
      </c>
      <c r="L84" s="860">
        <f>N78*K84</f>
        <v>1307.8585499999999</v>
      </c>
      <c r="M84" s="861"/>
      <c r="N84" s="57"/>
    </row>
    <row r="85" spans="1:14" ht="15" thickBot="1">
      <c r="B85" s="97" t="s">
        <v>1058</v>
      </c>
      <c r="C85" s="98"/>
      <c r="D85" s="98"/>
      <c r="E85" s="98"/>
      <c r="F85" s="98"/>
      <c r="G85" s="98"/>
      <c r="H85" s="98"/>
      <c r="I85" s="99"/>
      <c r="J85" s="100"/>
      <c r="K85" s="314">
        <v>0.05</v>
      </c>
      <c r="L85" s="862">
        <f>N78*K85</f>
        <v>1307.8585499999999</v>
      </c>
      <c r="M85" s="863"/>
      <c r="N85" s="57"/>
    </row>
    <row r="86" spans="1:14" ht="15" thickBot="1">
      <c r="B86" s="826" t="s">
        <v>1037</v>
      </c>
      <c r="C86" s="827"/>
      <c r="D86" s="827"/>
      <c r="E86" s="827"/>
      <c r="F86" s="827"/>
      <c r="G86" s="827"/>
      <c r="H86" s="827"/>
      <c r="I86" s="827"/>
      <c r="J86" s="827"/>
      <c r="K86" s="827"/>
      <c r="L86" s="827"/>
      <c r="M86" s="828"/>
      <c r="N86" s="58">
        <f>L83+L84+L85</f>
        <v>7847.1512999999995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34004.3223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307</v>
      </c>
      <c r="B36" s="839" t="str">
        <f>VLOOKUP(A36,EQUIPOS!A6:D154,3,FALSE)</f>
        <v>Retroexcavadora, Potencia en el Volante 78 HP 2200 RPM</v>
      </c>
      <c r="C36" s="840"/>
      <c r="D36" s="840"/>
      <c r="E36" s="840"/>
      <c r="F36" s="840"/>
      <c r="G36" s="840"/>
      <c r="H36" s="841"/>
      <c r="I36" s="276"/>
      <c r="J36" s="277"/>
      <c r="K36" s="278">
        <f>VLOOKUP(A36,EQUIPOS!A6:D161,4,FALSE)</f>
        <v>101700</v>
      </c>
      <c r="L36" s="279"/>
      <c r="M36" s="280">
        <v>4</v>
      </c>
      <c r="N36" s="281">
        <f>K36/M36</f>
        <v>25425</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63.580625000000005</v>
      </c>
    </row>
    <row r="43" spans="1:14" ht="15" thickBot="1">
      <c r="B43" s="826" t="s">
        <v>1037</v>
      </c>
      <c r="C43" s="827"/>
      <c r="D43" s="827"/>
      <c r="E43" s="827"/>
      <c r="F43" s="827"/>
      <c r="G43" s="827"/>
      <c r="H43" s="827"/>
      <c r="I43" s="827"/>
      <c r="J43" s="827"/>
      <c r="K43" s="827"/>
      <c r="L43" s="827"/>
      <c r="M43" s="828"/>
      <c r="N43" s="105">
        <f>SUM(N36:N42)</f>
        <v>25488.580624999999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30">
        <f>VLOOKUP(A59,TRANSPORTE!A5:D94,4,FALSE)</f>
        <v>896</v>
      </c>
      <c r="M59" s="831"/>
      <c r="N59" s="296">
        <f>K59*L59</f>
        <v>2714.8799999999997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2714.8799999999997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32</v>
      </c>
      <c r="N70" s="305">
        <f>K70/M70</f>
        <v>3179.03125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3179.03125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31382.491875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6276.4983750000001</v>
      </c>
      <c r="M83" s="861"/>
      <c r="N83" s="57"/>
    </row>
    <row r="84" spans="1:14">
      <c r="B84" s="95" t="s">
        <v>1057</v>
      </c>
      <c r="C84" s="96"/>
      <c r="D84" s="96"/>
      <c r="E84" s="96"/>
      <c r="F84" s="96"/>
      <c r="G84" s="96"/>
      <c r="H84" s="96"/>
      <c r="I84" s="93"/>
      <c r="J84" s="94"/>
      <c r="K84" s="313">
        <v>0.05</v>
      </c>
      <c r="L84" s="860">
        <f>N78*K84</f>
        <v>1569.12459375</v>
      </c>
      <c r="M84" s="861"/>
      <c r="N84" s="57"/>
    </row>
    <row r="85" spans="1:14" ht="15" thickBot="1">
      <c r="B85" s="97" t="s">
        <v>1058</v>
      </c>
      <c r="C85" s="98"/>
      <c r="D85" s="98"/>
      <c r="E85" s="98"/>
      <c r="F85" s="98"/>
      <c r="G85" s="98"/>
      <c r="H85" s="98"/>
      <c r="I85" s="99"/>
      <c r="J85" s="100"/>
      <c r="K85" s="314">
        <v>0.05</v>
      </c>
      <c r="L85" s="862">
        <f>N78*K85</f>
        <v>1569.12459375</v>
      </c>
      <c r="M85" s="863"/>
      <c r="N85" s="57"/>
    </row>
    <row r="86" spans="1:14" ht="15" thickBot="1">
      <c r="B86" s="826" t="s">
        <v>1037</v>
      </c>
      <c r="C86" s="827"/>
      <c r="D86" s="827"/>
      <c r="E86" s="827"/>
      <c r="F86" s="827"/>
      <c r="G86" s="827"/>
      <c r="H86" s="827"/>
      <c r="I86" s="827"/>
      <c r="J86" s="827"/>
      <c r="K86" s="827"/>
      <c r="L86" s="827"/>
      <c r="M86" s="828"/>
      <c r="N86" s="58">
        <f>L83+L84+L85</f>
        <v>9414.7475625000006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40797.2394375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c r="B36" s="839"/>
      <c r="C36" s="840"/>
      <c r="D36" s="840"/>
      <c r="E36" s="840"/>
      <c r="F36" s="840"/>
      <c r="G36" s="840"/>
      <c r="H36" s="841"/>
      <c r="I36" s="276"/>
      <c r="J36" s="277"/>
      <c r="K36" s="278"/>
      <c r="L36" s="279"/>
      <c r="M36" s="280"/>
      <c r="N36" s="281"/>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135.63933333333335</v>
      </c>
    </row>
    <row r="43" spans="1:14" ht="15" thickBot="1">
      <c r="B43" s="826" t="s">
        <v>1037</v>
      </c>
      <c r="C43" s="827"/>
      <c r="D43" s="827"/>
      <c r="E43" s="827"/>
      <c r="F43" s="827"/>
      <c r="G43" s="827"/>
      <c r="H43" s="827"/>
      <c r="I43" s="827"/>
      <c r="J43" s="827"/>
      <c r="K43" s="827"/>
      <c r="L43" s="827"/>
      <c r="M43" s="828"/>
      <c r="N43" s="105">
        <f>SUM(N36:N42)</f>
        <v>135.63933333333335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1"/>
      <c r="C53" s="822"/>
      <c r="D53" s="822"/>
      <c r="E53" s="822"/>
      <c r="F53" s="822"/>
      <c r="G53" s="822"/>
      <c r="H53" s="822"/>
      <c r="I53" s="823"/>
      <c r="J53" s="48"/>
      <c r="K53" s="50"/>
      <c r="L53" s="824"/>
      <c r="M53" s="825"/>
      <c r="N53" s="51"/>
    </row>
    <row r="54" spans="2:14" ht="15" thickBot="1">
      <c r="B54" s="826" t="s">
        <v>1037</v>
      </c>
      <c r="C54" s="827"/>
      <c r="D54" s="827"/>
      <c r="E54" s="827"/>
      <c r="F54" s="827"/>
      <c r="G54" s="827"/>
      <c r="H54" s="827"/>
      <c r="I54" s="827"/>
      <c r="J54" s="827"/>
      <c r="K54" s="827"/>
      <c r="L54" s="827"/>
      <c r="M54" s="82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9" t="s">
        <v>1045</v>
      </c>
      <c r="M58" s="802"/>
      <c r="N58" s="82" t="s">
        <v>1035</v>
      </c>
    </row>
    <row r="59" spans="2:14">
      <c r="B59" s="52"/>
      <c r="C59" s="326"/>
      <c r="D59" s="326"/>
      <c r="E59" s="326"/>
      <c r="F59" s="326"/>
      <c r="G59" s="326"/>
      <c r="H59" s="320"/>
      <c r="I59" s="288"/>
      <c r="J59" s="295"/>
      <c r="K59" s="288"/>
      <c r="L59" s="830"/>
      <c r="M59" s="83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150</v>
      </c>
      <c r="N70" s="305">
        <f>K70/M70</f>
        <v>1356.3933333333334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1356.3933333333334</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1492.0326666666667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298.40653333333336</v>
      </c>
      <c r="M83" s="861"/>
      <c r="N83" s="57"/>
    </row>
    <row r="84" spans="1:14">
      <c r="B84" s="95" t="s">
        <v>1057</v>
      </c>
      <c r="C84" s="96"/>
      <c r="D84" s="96"/>
      <c r="E84" s="96"/>
      <c r="F84" s="96"/>
      <c r="G84" s="96"/>
      <c r="H84" s="96"/>
      <c r="I84" s="93"/>
      <c r="J84" s="94"/>
      <c r="K84" s="313">
        <v>0.05</v>
      </c>
      <c r="L84" s="860">
        <f>N78*K84</f>
        <v>74.601633333333339</v>
      </c>
      <c r="M84" s="861"/>
      <c r="N84" s="57"/>
    </row>
    <row r="85" spans="1:14" ht="15" thickBot="1">
      <c r="B85" s="97" t="s">
        <v>1058</v>
      </c>
      <c r="C85" s="98"/>
      <c r="D85" s="98"/>
      <c r="E85" s="98"/>
      <c r="F85" s="98"/>
      <c r="G85" s="98"/>
      <c r="H85" s="98"/>
      <c r="I85" s="99"/>
      <c r="J85" s="100"/>
      <c r="K85" s="314">
        <v>0.05</v>
      </c>
      <c r="L85" s="862">
        <f>N78*K85</f>
        <v>74.601633333333339</v>
      </c>
      <c r="M85" s="863"/>
      <c r="N85" s="57"/>
    </row>
    <row r="86" spans="1:14" ht="15" thickBot="1">
      <c r="B86" s="826" t="s">
        <v>1037</v>
      </c>
      <c r="C86" s="827"/>
      <c r="D86" s="827"/>
      <c r="E86" s="827"/>
      <c r="F86" s="827"/>
      <c r="G86" s="827"/>
      <c r="H86" s="827"/>
      <c r="I86" s="827"/>
      <c r="J86" s="827"/>
      <c r="K86" s="827"/>
      <c r="L86" s="827"/>
      <c r="M86" s="828"/>
      <c r="N86" s="58">
        <f>L83+L84+L85</f>
        <v>447.60980000000001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1939.6424666666667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310</v>
      </c>
      <c r="B36" s="839" t="str">
        <f>VLOOKUP(A36,EQUIPOS!A6:D154,3,FALSE)</f>
        <v>Retroexcavadora A25C</v>
      </c>
      <c r="C36" s="840"/>
      <c r="D36" s="840"/>
      <c r="E36" s="840"/>
      <c r="F36" s="840"/>
      <c r="G36" s="840"/>
      <c r="H36" s="841"/>
      <c r="I36" s="276"/>
      <c r="J36" s="277"/>
      <c r="K36" s="278">
        <f>VLOOKUP(A36,EQUIPOS!A6:D163,4,FALSE)</f>
        <v>203593</v>
      </c>
      <c r="L36" s="279"/>
      <c r="M36" s="280">
        <v>3</v>
      </c>
      <c r="N36" s="281">
        <f>K36/M36</f>
        <v>67864.333333333328</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84.774583333333339</v>
      </c>
    </row>
    <row r="43" spans="1:14" ht="15" thickBot="1">
      <c r="B43" s="826" t="s">
        <v>1037</v>
      </c>
      <c r="C43" s="827"/>
      <c r="D43" s="827"/>
      <c r="E43" s="827"/>
      <c r="F43" s="827"/>
      <c r="G43" s="827"/>
      <c r="H43" s="827"/>
      <c r="I43" s="827"/>
      <c r="J43" s="827"/>
      <c r="K43" s="827"/>
      <c r="L43" s="827"/>
      <c r="M43" s="828"/>
      <c r="N43" s="105">
        <f>SUM(N36:N42)</f>
        <v>67949.10791666666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30">
        <f>VLOOKUP(A59,TRANSPORTE!A6:D117,4,FALSE)</f>
        <v>1255</v>
      </c>
      <c r="M59" s="831"/>
      <c r="N59" s="296">
        <f>K59*L59</f>
        <v>2133.5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2133.5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24</v>
      </c>
      <c r="N70" s="305">
        <f>K70/M70</f>
        <v>8477.4583333333339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8477.4583333333339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78560.066249999989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15712.013249999998</v>
      </c>
      <c r="M83" s="861"/>
      <c r="N83" s="57"/>
    </row>
    <row r="84" spans="1:14">
      <c r="B84" s="95" t="s">
        <v>1057</v>
      </c>
      <c r="C84" s="96"/>
      <c r="D84" s="96"/>
      <c r="E84" s="96"/>
      <c r="F84" s="96"/>
      <c r="G84" s="96"/>
      <c r="H84" s="96"/>
      <c r="I84" s="93"/>
      <c r="J84" s="94"/>
      <c r="K84" s="313">
        <v>0.05</v>
      </c>
      <c r="L84" s="860">
        <f>N78*K84</f>
        <v>3928.0033124999995</v>
      </c>
      <c r="M84" s="861"/>
      <c r="N84" s="57"/>
    </row>
    <row r="85" spans="1:14" ht="15" thickBot="1">
      <c r="B85" s="97" t="s">
        <v>1058</v>
      </c>
      <c r="C85" s="98"/>
      <c r="D85" s="98"/>
      <c r="E85" s="98"/>
      <c r="F85" s="98"/>
      <c r="G85" s="98"/>
      <c r="H85" s="98"/>
      <c r="I85" s="99"/>
      <c r="J85" s="100"/>
      <c r="K85" s="314">
        <v>0.05</v>
      </c>
      <c r="L85" s="862">
        <f>N78*K85</f>
        <v>3928.0033124999995</v>
      </c>
      <c r="M85" s="863"/>
      <c r="N85" s="57"/>
    </row>
    <row r="86" spans="1:14" ht="15" thickBot="1">
      <c r="B86" s="826" t="s">
        <v>1037</v>
      </c>
      <c r="C86" s="827"/>
      <c r="D86" s="827"/>
      <c r="E86" s="827"/>
      <c r="F86" s="827"/>
      <c r="G86" s="827"/>
      <c r="H86" s="827"/>
      <c r="I86" s="827"/>
      <c r="J86" s="827"/>
      <c r="K86" s="827"/>
      <c r="L86" s="827"/>
      <c r="M86" s="828"/>
      <c r="N86" s="58">
        <f>L83+L84+L85</f>
        <v>23568.019874999998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102128.08612499999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310</v>
      </c>
      <c r="B36" s="839" t="str">
        <f>VLOOKUP(A36,EQUIPOS!A6:D154,3,FALSE)</f>
        <v>Retroexcavadora A25C</v>
      </c>
      <c r="C36" s="840"/>
      <c r="D36" s="840"/>
      <c r="E36" s="840"/>
      <c r="F36" s="840"/>
      <c r="G36" s="840"/>
      <c r="H36" s="841"/>
      <c r="I36" s="276"/>
      <c r="J36" s="277"/>
      <c r="K36" s="278">
        <f>VLOOKUP(A36,EQUIPOS!A6:D163,4,FALSE)</f>
        <v>203593</v>
      </c>
      <c r="L36" s="279"/>
      <c r="M36" s="280">
        <v>3</v>
      </c>
      <c r="N36" s="281">
        <f>K36/M36</f>
        <v>67864.333333333328</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84.774583333333339</v>
      </c>
    </row>
    <row r="43" spans="1:14" ht="15" thickBot="1">
      <c r="B43" s="826" t="s">
        <v>1037</v>
      </c>
      <c r="C43" s="827"/>
      <c r="D43" s="827"/>
      <c r="E43" s="827"/>
      <c r="F43" s="827"/>
      <c r="G43" s="827"/>
      <c r="H43" s="827"/>
      <c r="I43" s="827"/>
      <c r="J43" s="827"/>
      <c r="K43" s="827"/>
      <c r="L43" s="827"/>
      <c r="M43" s="828"/>
      <c r="N43" s="105">
        <f>SUM(N36:N42)</f>
        <v>67949.10791666666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30">
        <f>VLOOKUP(A59,TRANSPORTE!A6:D117,4,FALSE)</f>
        <v>1255</v>
      </c>
      <c r="M59" s="831"/>
      <c r="N59" s="296">
        <f>K59*L59</f>
        <v>2133.5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2133.5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24</v>
      </c>
      <c r="N70" s="305">
        <f>K70/M70</f>
        <v>8477.4583333333339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8477.4583333333339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78560.066249999989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15712.013249999998</v>
      </c>
      <c r="M83" s="861"/>
      <c r="N83" s="57"/>
    </row>
    <row r="84" spans="1:14">
      <c r="B84" s="95" t="s">
        <v>1057</v>
      </c>
      <c r="C84" s="96"/>
      <c r="D84" s="96"/>
      <c r="E84" s="96"/>
      <c r="F84" s="96"/>
      <c r="G84" s="96"/>
      <c r="H84" s="96"/>
      <c r="I84" s="93"/>
      <c r="J84" s="94"/>
      <c r="K84" s="313">
        <v>0.05</v>
      </c>
      <c r="L84" s="860">
        <f>N78*K84</f>
        <v>3928.0033124999995</v>
      </c>
      <c r="M84" s="861"/>
      <c r="N84" s="57"/>
    </row>
    <row r="85" spans="1:14" ht="15" thickBot="1">
      <c r="B85" s="97" t="s">
        <v>1058</v>
      </c>
      <c r="C85" s="98"/>
      <c r="D85" s="98"/>
      <c r="E85" s="98"/>
      <c r="F85" s="98"/>
      <c r="G85" s="98"/>
      <c r="H85" s="98"/>
      <c r="I85" s="99"/>
      <c r="J85" s="100"/>
      <c r="K85" s="314">
        <v>0.05</v>
      </c>
      <c r="L85" s="862">
        <f>N78*K85</f>
        <v>3928.0033124999995</v>
      </c>
      <c r="M85" s="863"/>
      <c r="N85" s="57"/>
    </row>
    <row r="86" spans="1:14" ht="15" thickBot="1">
      <c r="B86" s="826" t="s">
        <v>1037</v>
      </c>
      <c r="C86" s="827"/>
      <c r="D86" s="827"/>
      <c r="E86" s="827"/>
      <c r="F86" s="827"/>
      <c r="G86" s="827"/>
      <c r="H86" s="827"/>
      <c r="I86" s="827"/>
      <c r="J86" s="827"/>
      <c r="K86" s="827"/>
      <c r="L86" s="827"/>
      <c r="M86" s="828"/>
      <c r="N86" s="58">
        <f>L83+L84+L85</f>
        <v>23568.019874999998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102128.08612499999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45</v>
      </c>
      <c r="N36" s="281">
        <f>K36/M36</f>
        <v>4646.8</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1.4129166666666666</v>
      </c>
    </row>
    <row r="43" spans="1:14" ht="15" thickBot="1">
      <c r="B43" s="826" t="s">
        <v>1037</v>
      </c>
      <c r="C43" s="827"/>
      <c r="D43" s="827"/>
      <c r="E43" s="827"/>
      <c r="F43" s="827"/>
      <c r="G43" s="827"/>
      <c r="H43" s="827"/>
      <c r="I43" s="827"/>
      <c r="J43" s="827"/>
      <c r="K43" s="827"/>
      <c r="L43" s="827"/>
      <c r="M43" s="828"/>
      <c r="N43" s="105">
        <f>SUM(N36:N42)</f>
        <v>4648.2129166666673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30">
        <f>VLOOKUP(A59,TRANSPORTE!A6:D117,4,FALSE)</f>
        <v>0.30101358760964236</v>
      </c>
      <c r="M59" s="831"/>
      <c r="N59" s="296">
        <f>K59*L59</f>
        <v>10.746185077664233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10.746185077664233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27494.594594594593</v>
      </c>
      <c r="J70" s="302">
        <v>185</v>
      </c>
      <c r="K70" s="303">
        <f>VLOOKUP(A70,'MANO DE OBRA'!A8:D99,4,FALSE)</f>
        <v>50865</v>
      </c>
      <c r="L70" s="56"/>
      <c r="M70" s="304">
        <v>360</v>
      </c>
      <c r="N70" s="305">
        <f>K70/M70</f>
        <v>141.29166666666666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141.29166666666666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4800.2507684109987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960.05015368219983</v>
      </c>
      <c r="M83" s="861"/>
      <c r="N83" s="57"/>
    </row>
    <row r="84" spans="1:14">
      <c r="B84" s="95" t="s">
        <v>1057</v>
      </c>
      <c r="C84" s="96"/>
      <c r="D84" s="96"/>
      <c r="E84" s="96"/>
      <c r="F84" s="96"/>
      <c r="G84" s="96"/>
      <c r="H84" s="96"/>
      <c r="I84" s="93"/>
      <c r="J84" s="94"/>
      <c r="K84" s="313">
        <v>0.05</v>
      </c>
      <c r="L84" s="860">
        <f>N78*K84</f>
        <v>240.01253842054996</v>
      </c>
      <c r="M84" s="861"/>
      <c r="N84" s="57"/>
    </row>
    <row r="85" spans="1:14" ht="15" thickBot="1">
      <c r="B85" s="97" t="s">
        <v>1058</v>
      </c>
      <c r="C85" s="98"/>
      <c r="D85" s="98"/>
      <c r="E85" s="98"/>
      <c r="F85" s="98"/>
      <c r="G85" s="98"/>
      <c r="H85" s="98"/>
      <c r="I85" s="99"/>
      <c r="J85" s="100"/>
      <c r="K85" s="314">
        <v>0.05</v>
      </c>
      <c r="L85" s="862">
        <f>N78*K85</f>
        <v>240.01253842054996</v>
      </c>
      <c r="M85" s="863"/>
      <c r="N85" s="57"/>
    </row>
    <row r="86" spans="1:14" ht="15" thickBot="1">
      <c r="B86" s="826" t="s">
        <v>1037</v>
      </c>
      <c r="C86" s="827"/>
      <c r="D86" s="827"/>
      <c r="E86" s="827"/>
      <c r="F86" s="827"/>
      <c r="G86" s="827"/>
      <c r="H86" s="827"/>
      <c r="I86" s="827"/>
      <c r="J86" s="827"/>
      <c r="K86" s="827"/>
      <c r="L86" s="827"/>
      <c r="M86" s="828"/>
      <c r="N86" s="58">
        <f>L83+L84+L85</f>
        <v>1440.0752305232995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6240.3259989342987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c r="B36" s="839"/>
      <c r="C36" s="840"/>
      <c r="D36" s="840"/>
      <c r="E36" s="840"/>
      <c r="F36" s="840"/>
      <c r="G36" s="840"/>
      <c r="H36" s="841"/>
      <c r="I36" s="276"/>
      <c r="J36" s="277"/>
      <c r="K36" s="278"/>
      <c r="L36" s="279"/>
      <c r="M36" s="280"/>
      <c r="N36" s="281"/>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0.1</v>
      </c>
      <c r="M42" s="851"/>
      <c r="N42" s="111">
        <f>N76*L42</f>
        <v>56.516388888888891</v>
      </c>
    </row>
    <row r="43" spans="1:14" ht="15" thickBot="1">
      <c r="B43" s="826" t="s">
        <v>1037</v>
      </c>
      <c r="C43" s="827"/>
      <c r="D43" s="827"/>
      <c r="E43" s="827"/>
      <c r="F43" s="827"/>
      <c r="G43" s="827"/>
      <c r="H43" s="827"/>
      <c r="I43" s="827"/>
      <c r="J43" s="827"/>
      <c r="K43" s="827"/>
      <c r="L43" s="827"/>
      <c r="M43" s="828"/>
      <c r="N43" s="105">
        <f>SUM(N36:N42)</f>
        <v>56.516388888888891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30">
        <f>VLOOKUP(A59,TRANSPORTE!A6:D117,4,FALSE)</f>
        <v>0.30101358760964236</v>
      </c>
      <c r="M59" s="831"/>
      <c r="N59" s="296">
        <f>K59*L59</f>
        <v>3.0853892729988344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3.0853892729988344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360</v>
      </c>
      <c r="N70" s="305">
        <f>K70/M70</f>
        <v>565.16388888888889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565.16388888888889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624.76566705077664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124.95313341015533</v>
      </c>
      <c r="M83" s="861"/>
      <c r="N83" s="57"/>
    </row>
    <row r="84" spans="1:14">
      <c r="B84" s="95" t="s">
        <v>1057</v>
      </c>
      <c r="C84" s="96"/>
      <c r="D84" s="96"/>
      <c r="E84" s="96"/>
      <c r="F84" s="96"/>
      <c r="G84" s="96"/>
      <c r="H84" s="96"/>
      <c r="I84" s="93"/>
      <c r="J84" s="94"/>
      <c r="K84" s="313">
        <v>0.05</v>
      </c>
      <c r="L84" s="860">
        <f>N78*K84</f>
        <v>31.238283352538833</v>
      </c>
      <c r="M84" s="861"/>
      <c r="N84" s="57"/>
    </row>
    <row r="85" spans="1:14" ht="15" thickBot="1">
      <c r="B85" s="97" t="s">
        <v>1058</v>
      </c>
      <c r="C85" s="98"/>
      <c r="D85" s="98"/>
      <c r="E85" s="98"/>
      <c r="F85" s="98"/>
      <c r="G85" s="98"/>
      <c r="H85" s="98"/>
      <c r="I85" s="99"/>
      <c r="J85" s="100"/>
      <c r="K85" s="314">
        <v>0.05</v>
      </c>
      <c r="L85" s="862">
        <f>N78*K85</f>
        <v>31.238283352538833</v>
      </c>
      <c r="M85" s="863"/>
      <c r="N85" s="57"/>
    </row>
    <row r="86" spans="1:14" ht="15" thickBot="1">
      <c r="B86" s="826" t="s">
        <v>1037</v>
      </c>
      <c r="C86" s="827"/>
      <c r="D86" s="827"/>
      <c r="E86" s="827"/>
      <c r="F86" s="827"/>
      <c r="G86" s="827"/>
      <c r="H86" s="827"/>
      <c r="I86" s="827"/>
      <c r="J86" s="827"/>
      <c r="K86" s="827"/>
      <c r="L86" s="827"/>
      <c r="M86" s="828"/>
      <c r="N86" s="58">
        <f>L83+L84+L85</f>
        <v>187.429700115233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812.19536716600965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45</v>
      </c>
      <c r="N36" s="281">
        <f>K36/M36</f>
        <v>4646.8</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1.4129166666666666</v>
      </c>
    </row>
    <row r="43" spans="1:14" ht="15" thickBot="1">
      <c r="B43" s="826" t="s">
        <v>1037</v>
      </c>
      <c r="C43" s="827"/>
      <c r="D43" s="827"/>
      <c r="E43" s="827"/>
      <c r="F43" s="827"/>
      <c r="G43" s="827"/>
      <c r="H43" s="827"/>
      <c r="I43" s="827"/>
      <c r="J43" s="827"/>
      <c r="K43" s="827"/>
      <c r="L43" s="827"/>
      <c r="M43" s="828"/>
      <c r="N43" s="105">
        <f>SUM(N36:N42)</f>
        <v>4648.2129166666673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30">
        <f>VLOOKUP(A59,TRANSPORTE!A6:D117,4,FALSE)</f>
        <v>726</v>
      </c>
      <c r="M59" s="831"/>
      <c r="N59" s="296">
        <f>K59*L59</f>
        <v>588.41936999999996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588.41936999999996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27494.594594594593</v>
      </c>
      <c r="J70" s="302">
        <v>185</v>
      </c>
      <c r="K70" s="303">
        <f>VLOOKUP(A70,'MANO DE OBRA'!A8:D99,4,FALSE)</f>
        <v>50865</v>
      </c>
      <c r="L70" s="56"/>
      <c r="M70" s="304">
        <v>360</v>
      </c>
      <c r="N70" s="305">
        <f>K70/M70</f>
        <v>141.29166666666666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141.29166666666666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5377.9239533333339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1075.5847906666668</v>
      </c>
      <c r="M83" s="861"/>
      <c r="N83" s="57"/>
    </row>
    <row r="84" spans="1:14">
      <c r="B84" s="95" t="s">
        <v>1057</v>
      </c>
      <c r="C84" s="96"/>
      <c r="D84" s="96"/>
      <c r="E84" s="96"/>
      <c r="F84" s="96"/>
      <c r="G84" s="96"/>
      <c r="H84" s="96"/>
      <c r="I84" s="93"/>
      <c r="J84" s="94"/>
      <c r="K84" s="313">
        <v>0.05</v>
      </c>
      <c r="L84" s="860">
        <f>N78*K84</f>
        <v>268.89619766666669</v>
      </c>
      <c r="M84" s="861"/>
      <c r="N84" s="57"/>
    </row>
    <row r="85" spans="1:14" ht="15" thickBot="1">
      <c r="B85" s="97" t="s">
        <v>1058</v>
      </c>
      <c r="C85" s="98"/>
      <c r="D85" s="98"/>
      <c r="E85" s="98"/>
      <c r="F85" s="98"/>
      <c r="G85" s="98"/>
      <c r="H85" s="98"/>
      <c r="I85" s="99"/>
      <c r="J85" s="100"/>
      <c r="K85" s="314">
        <v>0.05</v>
      </c>
      <c r="L85" s="862">
        <f>N78*K85</f>
        <v>268.89619766666669</v>
      </c>
      <c r="M85" s="863"/>
      <c r="N85" s="57"/>
    </row>
    <row r="86" spans="1:14" ht="15" thickBot="1">
      <c r="B86" s="826" t="s">
        <v>1037</v>
      </c>
      <c r="C86" s="827"/>
      <c r="D86" s="827"/>
      <c r="E86" s="827"/>
      <c r="F86" s="827"/>
      <c r="G86" s="827"/>
      <c r="H86" s="827"/>
      <c r="I86" s="827"/>
      <c r="J86" s="827"/>
      <c r="K86" s="827"/>
      <c r="L86" s="827"/>
      <c r="M86" s="828"/>
      <c r="N86" s="58">
        <f>L83+L84+L85</f>
        <v>1613.3771860000002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6991.3011393333345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146</v>
      </c>
      <c r="B36" s="839" t="str">
        <f>VLOOKUP(A36,EQUIPOS!A6:D154,3,FALSE)</f>
        <v>Camabaja</v>
      </c>
      <c r="C36" s="840"/>
      <c r="D36" s="840"/>
      <c r="E36" s="840"/>
      <c r="F36" s="840"/>
      <c r="G36" s="840"/>
      <c r="H36" s="841"/>
      <c r="I36" s="276"/>
      <c r="J36" s="277"/>
      <c r="K36" s="278">
        <f>VLOOKUP(A36,EQUIPOS!A5:D154,4,FALSE)</f>
        <v>163942</v>
      </c>
      <c r="L36" s="279"/>
      <c r="M36" s="280">
        <v>0.625</v>
      </c>
      <c r="N36" s="281">
        <f>K36/M36</f>
        <v>262307.20000000001</v>
      </c>
    </row>
    <row r="37" spans="1:14">
      <c r="A37" s="114" t="s">
        <v>241</v>
      </c>
      <c r="B37" s="839" t="str">
        <f>VLOOKUP(A37,EQUIPOS!A7:D154,3,FALSE)</f>
        <v>Grúa (capacidad 15 ton)</v>
      </c>
      <c r="C37" s="840"/>
      <c r="D37" s="840"/>
      <c r="E37" s="840"/>
      <c r="F37" s="840"/>
      <c r="G37" s="840"/>
      <c r="H37" s="841"/>
      <c r="I37" s="276"/>
      <c r="J37" s="277"/>
      <c r="K37" s="278">
        <f>VLOOKUP(A37,EQUIPOS!A6:D154,4,FALSE)</f>
        <v>152695</v>
      </c>
      <c r="L37" s="279"/>
      <c r="M37" s="280">
        <v>0.625</v>
      </c>
      <c r="N37" s="281">
        <f>K37/M37</f>
        <v>244312</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2543.2400000000002</v>
      </c>
    </row>
    <row r="43" spans="1:14" ht="15" thickBot="1">
      <c r="B43" s="826" t="s">
        <v>1037</v>
      </c>
      <c r="C43" s="827"/>
      <c r="D43" s="827"/>
      <c r="E43" s="827"/>
      <c r="F43" s="827"/>
      <c r="G43" s="827"/>
      <c r="H43" s="827"/>
      <c r="I43" s="827"/>
      <c r="J43" s="827"/>
      <c r="K43" s="827"/>
      <c r="L43" s="827"/>
      <c r="M43" s="828"/>
      <c r="N43" s="403">
        <f>SUM(N36:N42)</f>
        <v>509162.44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54439</v>
      </c>
      <c r="N51" s="281">
        <f>K51*M51</f>
        <v>108878</v>
      </c>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128567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1">
        <f>K70/J70*100</f>
        <v>137472.43243243243</v>
      </c>
      <c r="J70" s="302">
        <v>185</v>
      </c>
      <c r="K70" s="303">
        <f>VLOOKUP(A70,'MANO DE OBRA'!A8:D99,4,FALSE)</f>
        <v>254324</v>
      </c>
      <c r="L70" s="56"/>
      <c r="M70" s="304">
        <v>5</v>
      </c>
      <c r="N70" s="404">
        <f>K70/M70</f>
        <v>50864.800000000003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50864.800000000003</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688594.24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137718.848</v>
      </c>
      <c r="M83" s="861"/>
      <c r="N83" s="57"/>
    </row>
    <row r="84" spans="1:14">
      <c r="B84" s="95" t="s">
        <v>1057</v>
      </c>
      <c r="C84" s="96"/>
      <c r="D84" s="96"/>
      <c r="E84" s="96"/>
      <c r="F84" s="96"/>
      <c r="G84" s="96"/>
      <c r="H84" s="96"/>
      <c r="I84" s="93"/>
      <c r="J84" s="94"/>
      <c r="K84" s="313">
        <v>0.05</v>
      </c>
      <c r="L84" s="860">
        <f>N78*K84</f>
        <v>34429.712</v>
      </c>
      <c r="M84" s="861"/>
      <c r="N84" s="57"/>
    </row>
    <row r="85" spans="1:14" ht="15" thickBot="1">
      <c r="B85" s="97" t="s">
        <v>1058</v>
      </c>
      <c r="C85" s="98"/>
      <c r="D85" s="98"/>
      <c r="E85" s="98"/>
      <c r="F85" s="98"/>
      <c r="G85" s="98"/>
      <c r="H85" s="98"/>
      <c r="I85" s="99"/>
      <c r="J85" s="100"/>
      <c r="K85" s="314">
        <v>0.05</v>
      </c>
      <c r="L85" s="862">
        <f>N78*K85</f>
        <v>34429.712</v>
      </c>
      <c r="M85" s="863"/>
      <c r="N85" s="57"/>
    </row>
    <row r="86" spans="1:14" ht="15" thickBot="1">
      <c r="B86" s="826" t="s">
        <v>1037</v>
      </c>
      <c r="C86" s="827"/>
      <c r="D86" s="827"/>
      <c r="E86" s="827"/>
      <c r="F86" s="827"/>
      <c r="G86" s="827"/>
      <c r="H86" s="827"/>
      <c r="I86" s="827"/>
      <c r="J86" s="827"/>
      <c r="K86" s="827"/>
      <c r="L86" s="827"/>
      <c r="M86" s="828"/>
      <c r="N86" s="58">
        <f>L83+L84+L85</f>
        <v>206578.272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895172.51199999999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146</v>
      </c>
      <c r="B36" s="839" t="str">
        <f>VLOOKUP(A36,EQUIPOS!A6:D154,3,FALSE)</f>
        <v>Camabaja</v>
      </c>
      <c r="C36" s="840"/>
      <c r="D36" s="840"/>
      <c r="E36" s="840"/>
      <c r="F36" s="840"/>
      <c r="G36" s="840"/>
      <c r="H36" s="841"/>
      <c r="I36" s="276"/>
      <c r="J36" s="277"/>
      <c r="K36" s="278">
        <f>VLOOKUP(A36,EQUIPOS!A6:D163,4,FALSE)</f>
        <v>163942</v>
      </c>
      <c r="L36" s="279"/>
      <c r="M36" s="280">
        <v>0.5</v>
      </c>
      <c r="N36" s="281">
        <f>K36/M36</f>
        <v>327884</v>
      </c>
    </row>
    <row r="37" spans="1:14">
      <c r="A37" s="114" t="s">
        <v>241</v>
      </c>
      <c r="B37" s="839" t="str">
        <f>VLOOKUP(A37,EQUIPOS!A7:D154,3,FALSE)</f>
        <v>Grúa (capacidad 15 ton)</v>
      </c>
      <c r="C37" s="840"/>
      <c r="D37" s="840"/>
      <c r="E37" s="840"/>
      <c r="F37" s="840"/>
      <c r="G37" s="840"/>
      <c r="H37" s="841"/>
      <c r="I37" s="276"/>
      <c r="J37" s="277"/>
      <c r="K37" s="278">
        <f>VLOOKUP(A37,EQUIPOS!A7:D164,4,FALSE)</f>
        <v>152695</v>
      </c>
      <c r="L37" s="279"/>
      <c r="M37" s="280">
        <v>0.5</v>
      </c>
      <c r="N37" s="281">
        <f>K37/M37</f>
        <v>305390</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3179.05</v>
      </c>
    </row>
    <row r="43" spans="1:14" ht="15" thickBot="1">
      <c r="B43" s="826" t="s">
        <v>1037</v>
      </c>
      <c r="C43" s="827"/>
      <c r="D43" s="827"/>
      <c r="E43" s="827"/>
      <c r="F43" s="827"/>
      <c r="G43" s="827"/>
      <c r="H43" s="827"/>
      <c r="I43" s="827"/>
      <c r="J43" s="827"/>
      <c r="K43" s="827"/>
      <c r="L43" s="827"/>
      <c r="M43" s="828"/>
      <c r="N43" s="403">
        <f>SUM(N36:N42)</f>
        <v>636453.05000000005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54439</v>
      </c>
      <c r="N51" s="281">
        <f>K51*M51</f>
        <v>108878</v>
      </c>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128567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1">
        <f>K70/J70*100</f>
        <v>137472.43243243243</v>
      </c>
      <c r="J70" s="302">
        <v>185</v>
      </c>
      <c r="K70" s="303">
        <f>VLOOKUP(A70,'MANO DE OBRA'!A8:D99,4,FALSE)</f>
        <v>254324</v>
      </c>
      <c r="L70" s="56"/>
      <c r="M70" s="304">
        <v>4</v>
      </c>
      <c r="N70" s="404">
        <f>K70/M70</f>
        <v>63581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63581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828601.05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165720.21000000002</v>
      </c>
      <c r="M83" s="861"/>
      <c r="N83" s="57"/>
    </row>
    <row r="84" spans="1:14">
      <c r="B84" s="95" t="s">
        <v>1057</v>
      </c>
      <c r="C84" s="96"/>
      <c r="D84" s="96"/>
      <c r="E84" s="96"/>
      <c r="F84" s="96"/>
      <c r="G84" s="96"/>
      <c r="H84" s="96"/>
      <c r="I84" s="93"/>
      <c r="J84" s="94"/>
      <c r="K84" s="313">
        <v>0.05</v>
      </c>
      <c r="L84" s="860">
        <f>N78*K84</f>
        <v>41430.052500000005</v>
      </c>
      <c r="M84" s="861"/>
      <c r="N84" s="57"/>
    </row>
    <row r="85" spans="1:14" ht="15" thickBot="1">
      <c r="B85" s="97" t="s">
        <v>1058</v>
      </c>
      <c r="C85" s="98"/>
      <c r="D85" s="98"/>
      <c r="E85" s="98"/>
      <c r="F85" s="98"/>
      <c r="G85" s="98"/>
      <c r="H85" s="98"/>
      <c r="I85" s="99"/>
      <c r="J85" s="100"/>
      <c r="K85" s="314">
        <v>0.05</v>
      </c>
      <c r="L85" s="862">
        <f>N78*K85</f>
        <v>41430.052500000005</v>
      </c>
      <c r="M85" s="863"/>
      <c r="N85" s="57"/>
    </row>
    <row r="86" spans="1:14" ht="15" thickBot="1">
      <c r="B86" s="826" t="s">
        <v>1037</v>
      </c>
      <c r="C86" s="827"/>
      <c r="D86" s="827"/>
      <c r="E86" s="827"/>
      <c r="F86" s="827"/>
      <c r="G86" s="827"/>
      <c r="H86" s="827"/>
      <c r="I86" s="827"/>
      <c r="J86" s="827"/>
      <c r="K86" s="827"/>
      <c r="L86" s="827"/>
      <c r="M86" s="828"/>
      <c r="N86" s="58">
        <f>L83+L84+L85</f>
        <v>248580.315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1077181.365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146</v>
      </c>
      <c r="B36" s="839" t="str">
        <f>VLOOKUP(A36,EQUIPOS!A6:D154,3,FALSE)</f>
        <v>Camabaja</v>
      </c>
      <c r="C36" s="840"/>
      <c r="D36" s="840"/>
      <c r="E36" s="840"/>
      <c r="F36" s="840"/>
      <c r="G36" s="840"/>
      <c r="H36" s="841"/>
      <c r="I36" s="276"/>
      <c r="J36" s="277"/>
      <c r="K36" s="278">
        <f>VLOOKUP(A36,EQUIPOS!A6:D163,4,FALSE)</f>
        <v>163942</v>
      </c>
      <c r="L36" s="279"/>
      <c r="M36" s="280">
        <v>0.4375</v>
      </c>
      <c r="N36" s="281">
        <f>K36/M36</f>
        <v>374724.57142857142</v>
      </c>
    </row>
    <row r="37" spans="1:14">
      <c r="A37" s="114" t="s">
        <v>241</v>
      </c>
      <c r="B37" s="839" t="str">
        <f>VLOOKUP(A37,EQUIPOS!A7:D154,3,FALSE)</f>
        <v>Grúa (capacidad 15 ton)</v>
      </c>
      <c r="C37" s="840"/>
      <c r="D37" s="840"/>
      <c r="E37" s="840"/>
      <c r="F37" s="840"/>
      <c r="G37" s="840"/>
      <c r="H37" s="841"/>
      <c r="I37" s="276"/>
      <c r="J37" s="277"/>
      <c r="K37" s="278">
        <f>VLOOKUP(A37,EQUIPOS!A7:D164,4,FALSE)</f>
        <v>152695</v>
      </c>
      <c r="L37" s="279"/>
      <c r="M37" s="280">
        <v>0.4375</v>
      </c>
      <c r="N37" s="281">
        <f>K37/M37</f>
        <v>349017.14285714284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3633.2000000000003</v>
      </c>
    </row>
    <row r="43" spans="1:14" ht="15" thickBot="1">
      <c r="B43" s="826" t="s">
        <v>1037</v>
      </c>
      <c r="C43" s="827"/>
      <c r="D43" s="827"/>
      <c r="E43" s="827"/>
      <c r="F43" s="827"/>
      <c r="G43" s="827"/>
      <c r="H43" s="827"/>
      <c r="I43" s="827"/>
      <c r="J43" s="827"/>
      <c r="K43" s="827"/>
      <c r="L43" s="827"/>
      <c r="M43" s="828"/>
      <c r="N43" s="403">
        <f>SUM(N36:N42)</f>
        <v>727374.91428571427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54439</v>
      </c>
      <c r="N51" s="281">
        <f>K51*M51</f>
        <v>108878</v>
      </c>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128567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1">
        <f>K70/J70*100</f>
        <v>137472.43243243243</v>
      </c>
      <c r="J70" s="302">
        <v>185</v>
      </c>
      <c r="K70" s="303">
        <f>VLOOKUP(A70,'MANO DE OBRA'!A8:D99,4,FALSE)</f>
        <v>254324</v>
      </c>
      <c r="L70" s="56"/>
      <c r="M70" s="304">
        <v>3.5</v>
      </c>
      <c r="N70" s="404">
        <f>K70/M70</f>
        <v>72664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72664</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928605.91428571427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185721.18285714288</v>
      </c>
      <c r="M83" s="861"/>
      <c r="N83" s="57"/>
    </row>
    <row r="84" spans="1:14">
      <c r="B84" s="95" t="s">
        <v>1057</v>
      </c>
      <c r="C84" s="96"/>
      <c r="D84" s="96"/>
      <c r="E84" s="96"/>
      <c r="F84" s="96"/>
      <c r="G84" s="96"/>
      <c r="H84" s="96"/>
      <c r="I84" s="93"/>
      <c r="J84" s="94"/>
      <c r="K84" s="313">
        <v>0.05</v>
      </c>
      <c r="L84" s="860">
        <f>N78*K84</f>
        <v>46430.295714285719</v>
      </c>
      <c r="M84" s="861"/>
      <c r="N84" s="57"/>
    </row>
    <row r="85" spans="1:14" ht="15" thickBot="1">
      <c r="B85" s="97" t="s">
        <v>1058</v>
      </c>
      <c r="C85" s="98"/>
      <c r="D85" s="98"/>
      <c r="E85" s="98"/>
      <c r="F85" s="98"/>
      <c r="G85" s="98"/>
      <c r="H85" s="98"/>
      <c r="I85" s="99"/>
      <c r="J85" s="100"/>
      <c r="K85" s="314">
        <v>0.05</v>
      </c>
      <c r="L85" s="862">
        <f>N78*K85</f>
        <v>46430.295714285719</v>
      </c>
      <c r="M85" s="863"/>
      <c r="N85" s="57"/>
    </row>
    <row r="86" spans="1:14" ht="15" thickBot="1">
      <c r="B86" s="826" t="s">
        <v>1037</v>
      </c>
      <c r="C86" s="827"/>
      <c r="D86" s="827"/>
      <c r="E86" s="827"/>
      <c r="F86" s="827"/>
      <c r="G86" s="827"/>
      <c r="H86" s="827"/>
      <c r="I86" s="827"/>
      <c r="J86" s="827"/>
      <c r="K86" s="827"/>
      <c r="L86" s="827"/>
      <c r="M86" s="828"/>
      <c r="N86" s="58">
        <f>L83+L84+L85</f>
        <v>278581.77428571432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1207187.6885714286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146</v>
      </c>
      <c r="B36" s="839" t="str">
        <f>VLOOKUP(A36,EQUIPOS!A6:D154,3,FALSE)</f>
        <v>Camabaja</v>
      </c>
      <c r="C36" s="840"/>
      <c r="D36" s="840"/>
      <c r="E36" s="840"/>
      <c r="F36" s="840"/>
      <c r="G36" s="840"/>
      <c r="H36" s="841"/>
      <c r="I36" s="276"/>
      <c r="J36" s="277"/>
      <c r="K36" s="278">
        <f>VLOOKUP(A36,EQUIPOS!A6:D163,4,FALSE)</f>
        <v>163942</v>
      </c>
      <c r="L36" s="279"/>
      <c r="M36" s="280">
        <v>0.875</v>
      </c>
      <c r="N36" s="281">
        <f>K36/M36</f>
        <v>187362.28571428571</v>
      </c>
    </row>
    <row r="37" spans="1:14">
      <c r="A37" s="114" t="s">
        <v>241</v>
      </c>
      <c r="B37" s="839" t="str">
        <f>VLOOKUP(A37,EQUIPOS!A7:D154,3,FALSE)</f>
        <v>Grúa (capacidad 15 ton)</v>
      </c>
      <c r="C37" s="840"/>
      <c r="D37" s="840"/>
      <c r="E37" s="840"/>
      <c r="F37" s="840"/>
      <c r="G37" s="840"/>
      <c r="H37" s="841"/>
      <c r="I37" s="276"/>
      <c r="J37" s="277"/>
      <c r="K37" s="278">
        <f>VLOOKUP(A37,EQUIPOS!A7:D164,4,FALSE)</f>
        <v>152695</v>
      </c>
      <c r="L37" s="279"/>
      <c r="M37" s="280">
        <v>0.875</v>
      </c>
      <c r="N37" s="281">
        <f>K37/M37</f>
        <v>174508.57142857142</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1453.2785714285715</v>
      </c>
    </row>
    <row r="43" spans="1:14" ht="15" thickBot="1">
      <c r="B43" s="826" t="s">
        <v>1037</v>
      </c>
      <c r="C43" s="827"/>
      <c r="D43" s="827"/>
      <c r="E43" s="827"/>
      <c r="F43" s="827"/>
      <c r="G43" s="827"/>
      <c r="H43" s="827"/>
      <c r="I43" s="827"/>
      <c r="J43" s="827"/>
      <c r="K43" s="827"/>
      <c r="L43" s="827"/>
      <c r="M43" s="828"/>
      <c r="N43" s="403">
        <f>SUM(N36:N42)</f>
        <v>363324.13571428572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7</v>
      </c>
      <c r="N70" s="404">
        <f>K70/M70</f>
        <v>29065.571428571428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29065.571428571428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412078.70714285714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82415.741428571433</v>
      </c>
      <c r="M83" s="861"/>
      <c r="N83" s="57"/>
    </row>
    <row r="84" spans="1:14">
      <c r="B84" s="95" t="s">
        <v>1057</v>
      </c>
      <c r="C84" s="96"/>
      <c r="D84" s="96"/>
      <c r="E84" s="96"/>
      <c r="F84" s="96"/>
      <c r="G84" s="96"/>
      <c r="H84" s="96"/>
      <c r="I84" s="93"/>
      <c r="J84" s="94"/>
      <c r="K84" s="313">
        <v>0.05</v>
      </c>
      <c r="L84" s="860">
        <f>N78*K84</f>
        <v>20603.935357142858</v>
      </c>
      <c r="M84" s="861"/>
      <c r="N84" s="57"/>
    </row>
    <row r="85" spans="1:14" ht="15" thickBot="1">
      <c r="B85" s="97" t="s">
        <v>1058</v>
      </c>
      <c r="C85" s="98"/>
      <c r="D85" s="98"/>
      <c r="E85" s="98"/>
      <c r="F85" s="98"/>
      <c r="G85" s="98"/>
      <c r="H85" s="98"/>
      <c r="I85" s="99"/>
      <c r="J85" s="100"/>
      <c r="K85" s="314">
        <v>0.05</v>
      </c>
      <c r="L85" s="862">
        <f>N78*K85</f>
        <v>20603.935357142858</v>
      </c>
      <c r="M85" s="863"/>
      <c r="N85" s="57"/>
    </row>
    <row r="86" spans="1:14" ht="15" thickBot="1">
      <c r="B86" s="826" t="s">
        <v>1037</v>
      </c>
      <c r="C86" s="827"/>
      <c r="D86" s="827"/>
      <c r="E86" s="827"/>
      <c r="F86" s="827"/>
      <c r="G86" s="827"/>
      <c r="H86" s="827"/>
      <c r="I86" s="827"/>
      <c r="J86" s="827"/>
      <c r="K86" s="827"/>
      <c r="L86" s="827"/>
      <c r="M86" s="828"/>
      <c r="N86" s="58">
        <f>L83+L84+L85</f>
        <v>123623.61214285714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535702.3192857143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146</v>
      </c>
      <c r="B36" s="839" t="str">
        <f>VLOOKUP(A36,EQUIPOS!A6:D154,3,FALSE)</f>
        <v>Camabaja</v>
      </c>
      <c r="C36" s="840"/>
      <c r="D36" s="840"/>
      <c r="E36" s="840"/>
      <c r="F36" s="840"/>
      <c r="G36" s="840"/>
      <c r="H36" s="841"/>
      <c r="I36" s="276"/>
      <c r="J36" s="277"/>
      <c r="K36" s="278">
        <f>VLOOKUP(A36,EQUIPOS!A6:D163,4,FALSE)</f>
        <v>163942</v>
      </c>
      <c r="L36" s="279"/>
      <c r="M36" s="280">
        <v>0.75</v>
      </c>
      <c r="N36" s="281">
        <f>K36/M36</f>
        <v>218589.33333333334</v>
      </c>
    </row>
    <row r="37" spans="1:14">
      <c r="A37" s="114" t="s">
        <v>241</v>
      </c>
      <c r="B37" s="839" t="str">
        <f>VLOOKUP(A37,EQUIPOS!A7:D154,3,FALSE)</f>
        <v>Grúa (capacidad 15 ton)</v>
      </c>
      <c r="C37" s="840"/>
      <c r="D37" s="840"/>
      <c r="E37" s="840"/>
      <c r="F37" s="840"/>
      <c r="G37" s="840"/>
      <c r="H37" s="841"/>
      <c r="I37" s="276"/>
      <c r="J37" s="277"/>
      <c r="K37" s="278">
        <f>VLOOKUP(A37,EQUIPOS!A7:D164,4,FALSE)</f>
        <v>152695</v>
      </c>
      <c r="L37" s="279"/>
      <c r="M37" s="280">
        <v>0.75</v>
      </c>
      <c r="N37" s="281">
        <f>K37/M37</f>
        <v>203593.33333333334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1695.4916666666668</v>
      </c>
    </row>
    <row r="43" spans="1:14" ht="15" thickBot="1">
      <c r="B43" s="826" t="s">
        <v>1037</v>
      </c>
      <c r="C43" s="827"/>
      <c r="D43" s="827"/>
      <c r="E43" s="827"/>
      <c r="F43" s="827"/>
      <c r="G43" s="827"/>
      <c r="H43" s="827"/>
      <c r="I43" s="827"/>
      <c r="J43" s="827"/>
      <c r="K43" s="827"/>
      <c r="L43" s="827"/>
      <c r="M43" s="828"/>
      <c r="N43" s="403">
        <f>SUM(N36:N42)</f>
        <v>423878.15833333333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49"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6</v>
      </c>
      <c r="N70" s="404">
        <f>K70/M70</f>
        <v>33909.833333333336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33909.833333333336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477476.99166666664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95495.398333333331</v>
      </c>
      <c r="M83" s="861"/>
      <c r="N83" s="57"/>
    </row>
    <row r="84" spans="1:14">
      <c r="B84" s="95" t="s">
        <v>1057</v>
      </c>
      <c r="C84" s="96"/>
      <c r="D84" s="96"/>
      <c r="E84" s="96"/>
      <c r="F84" s="96"/>
      <c r="G84" s="96"/>
      <c r="H84" s="96"/>
      <c r="I84" s="93"/>
      <c r="J84" s="94"/>
      <c r="K84" s="313">
        <v>0.05</v>
      </c>
      <c r="L84" s="860">
        <f>N78*K84</f>
        <v>23873.849583333333</v>
      </c>
      <c r="M84" s="861"/>
      <c r="N84" s="57"/>
    </row>
    <row r="85" spans="1:14" ht="15" thickBot="1">
      <c r="B85" s="97" t="s">
        <v>1058</v>
      </c>
      <c r="C85" s="98"/>
      <c r="D85" s="98"/>
      <c r="E85" s="98"/>
      <c r="F85" s="98"/>
      <c r="G85" s="98"/>
      <c r="H85" s="98"/>
      <c r="I85" s="99"/>
      <c r="J85" s="100"/>
      <c r="K85" s="314">
        <v>0.05</v>
      </c>
      <c r="L85" s="862">
        <f>N78*K85</f>
        <v>23873.849583333333</v>
      </c>
      <c r="M85" s="863"/>
      <c r="N85" s="57"/>
    </row>
    <row r="86" spans="1:14" ht="15" thickBot="1">
      <c r="B86" s="826" t="s">
        <v>1037</v>
      </c>
      <c r="C86" s="827"/>
      <c r="D86" s="827"/>
      <c r="E86" s="827"/>
      <c r="F86" s="827"/>
      <c r="G86" s="827"/>
      <c r="H86" s="827"/>
      <c r="I86" s="827"/>
      <c r="J86" s="827"/>
      <c r="K86" s="827"/>
      <c r="L86" s="827"/>
      <c r="M86" s="828"/>
      <c r="N86" s="58">
        <f>L83+L84+L85</f>
        <v>143243.0975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620720.08916666661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146</v>
      </c>
      <c r="B36" s="839" t="str">
        <f>VLOOKUP(A36,EQUIPOS!A6:D154,3,FALSE)</f>
        <v>Camabaja</v>
      </c>
      <c r="C36" s="840"/>
      <c r="D36" s="840"/>
      <c r="E36" s="840"/>
      <c r="F36" s="840"/>
      <c r="G36" s="840"/>
      <c r="H36" s="841"/>
      <c r="I36" s="276"/>
      <c r="J36" s="277"/>
      <c r="K36" s="278">
        <f>VLOOKUP(A36,EQUIPOS!A6:D163,4,FALSE)</f>
        <v>163942</v>
      </c>
      <c r="L36" s="279"/>
      <c r="M36" s="280">
        <v>0.6875</v>
      </c>
      <c r="N36" s="281">
        <f>K36/M36</f>
        <v>238461.09090909091</v>
      </c>
    </row>
    <row r="37" spans="1:14">
      <c r="A37" s="114" t="s">
        <v>241</v>
      </c>
      <c r="B37" s="839" t="str">
        <f>VLOOKUP(A37,EQUIPOS!A7:D154,3,FALSE)</f>
        <v>Grúa (capacidad 15 ton)</v>
      </c>
      <c r="C37" s="840"/>
      <c r="D37" s="840"/>
      <c r="E37" s="840"/>
      <c r="F37" s="840"/>
      <c r="G37" s="840"/>
      <c r="H37" s="841"/>
      <c r="I37" s="276"/>
      <c r="J37" s="277"/>
      <c r="K37" s="278">
        <f>VLOOKUP(A37,EQUIPOS!A7:D164,4,FALSE)</f>
        <v>152695</v>
      </c>
      <c r="L37" s="279"/>
      <c r="M37" s="280">
        <v>0.6875</v>
      </c>
      <c r="N37" s="281">
        <f>K37/M37</f>
        <v>222101.81818181818</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1849.6272727272728</v>
      </c>
    </row>
    <row r="43" spans="1:14" ht="15" thickBot="1">
      <c r="B43" s="826" t="s">
        <v>1037</v>
      </c>
      <c r="C43" s="827"/>
      <c r="D43" s="827"/>
      <c r="E43" s="827"/>
      <c r="F43" s="827"/>
      <c r="G43" s="827"/>
      <c r="H43" s="827"/>
      <c r="I43" s="827"/>
      <c r="J43" s="827"/>
      <c r="K43" s="827"/>
      <c r="L43" s="827"/>
      <c r="M43" s="828"/>
      <c r="N43" s="403">
        <f>SUM(N36:N42)</f>
        <v>462412.53636363632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5.5</v>
      </c>
      <c r="N70" s="404">
        <f>K70/M70</f>
        <v>36992.545454545456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36992.545454545456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519094.08181818179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103818.81636363636</v>
      </c>
      <c r="M83" s="861"/>
      <c r="N83" s="57"/>
    </row>
    <row r="84" spans="1:14">
      <c r="B84" s="95" t="s">
        <v>1057</v>
      </c>
      <c r="C84" s="96"/>
      <c r="D84" s="96"/>
      <c r="E84" s="96"/>
      <c r="F84" s="96"/>
      <c r="G84" s="96"/>
      <c r="H84" s="96"/>
      <c r="I84" s="93"/>
      <c r="J84" s="94"/>
      <c r="K84" s="313">
        <v>0.05</v>
      </c>
      <c r="L84" s="860">
        <f>N78*K84</f>
        <v>25954.70409090909</v>
      </c>
      <c r="M84" s="861"/>
      <c r="N84" s="57"/>
    </row>
    <row r="85" spans="1:14" ht="15" thickBot="1">
      <c r="B85" s="97" t="s">
        <v>1058</v>
      </c>
      <c r="C85" s="98"/>
      <c r="D85" s="98"/>
      <c r="E85" s="98"/>
      <c r="F85" s="98"/>
      <c r="G85" s="98"/>
      <c r="H85" s="98"/>
      <c r="I85" s="99"/>
      <c r="J85" s="100"/>
      <c r="K85" s="314">
        <v>0.05</v>
      </c>
      <c r="L85" s="862">
        <f>N78*K85</f>
        <v>25954.70409090909</v>
      </c>
      <c r="M85" s="863"/>
      <c r="N85" s="57"/>
    </row>
    <row r="86" spans="1:14" ht="15" thickBot="1">
      <c r="B86" s="826" t="s">
        <v>1037</v>
      </c>
      <c r="C86" s="827"/>
      <c r="D86" s="827"/>
      <c r="E86" s="827"/>
      <c r="F86" s="827"/>
      <c r="G86" s="827"/>
      <c r="H86" s="827"/>
      <c r="I86" s="827"/>
      <c r="J86" s="827"/>
      <c r="K86" s="827"/>
      <c r="L86" s="827"/>
      <c r="M86" s="828"/>
      <c r="N86" s="58">
        <f>L83+L84+L85</f>
        <v>155728.22454545455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674822.30636363639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8" t="s">
        <v>241</v>
      </c>
      <c r="B36" s="839" t="str">
        <f>VLOOKUP(A36,EQUIPOS!A6:D154,3,FALSE)</f>
        <v>Grúa (capacidad 15 ton)</v>
      </c>
      <c r="C36" s="840"/>
      <c r="D36" s="840"/>
      <c r="E36" s="840"/>
      <c r="F36" s="840"/>
      <c r="G36" s="840"/>
      <c r="H36" s="841"/>
      <c r="I36" s="276"/>
      <c r="J36" s="277"/>
      <c r="K36" s="278">
        <f>VLOOKUP(A36,EQUIPOS!A6:D163,4,FALSE)</f>
        <v>152695</v>
      </c>
      <c r="L36" s="279"/>
      <c r="M36" s="405">
        <v>1.125</v>
      </c>
      <c r="N36" s="281">
        <f>K36/M36</f>
        <v>135728.88888888888</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1130.3277777777778</v>
      </c>
    </row>
    <row r="43" spans="1:14" ht="15" thickBot="1">
      <c r="B43" s="826" t="s">
        <v>1037</v>
      </c>
      <c r="C43" s="827"/>
      <c r="D43" s="827"/>
      <c r="E43" s="827"/>
      <c r="F43" s="827"/>
      <c r="G43" s="827"/>
      <c r="H43" s="827"/>
      <c r="I43" s="827"/>
      <c r="J43" s="827"/>
      <c r="K43" s="827"/>
      <c r="L43" s="827"/>
      <c r="M43" s="828"/>
      <c r="N43" s="403">
        <f>SUM(N36:N42)</f>
        <v>136859.21666666665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714</v>
      </c>
      <c r="N48" s="281">
        <f>K48*M48</f>
        <v>7140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3730</v>
      </c>
      <c r="N49" s="281">
        <f>K49*M49</f>
        <v>3730</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8819</v>
      </c>
      <c r="N50" s="281">
        <f>K50*M50</f>
        <v>8819</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4"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405">
        <v>9</v>
      </c>
      <c r="N70" s="404">
        <f>K70/M70</f>
        <v>22606.555555555555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22606.555555555555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179154.77222222221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35830.95444444444</v>
      </c>
      <c r="M83" s="861"/>
      <c r="N83" s="57"/>
    </row>
    <row r="84" spans="1:14">
      <c r="B84" s="95" t="s">
        <v>1057</v>
      </c>
      <c r="C84" s="96"/>
      <c r="D84" s="96"/>
      <c r="E84" s="96"/>
      <c r="F84" s="96"/>
      <c r="G84" s="96"/>
      <c r="H84" s="96"/>
      <c r="I84" s="93"/>
      <c r="J84" s="94"/>
      <c r="K84" s="313">
        <v>0.05</v>
      </c>
      <c r="L84" s="860">
        <f>N78*K84</f>
        <v>8957.73861111111</v>
      </c>
      <c r="M84" s="861"/>
      <c r="N84" s="57"/>
    </row>
    <row r="85" spans="1:14" ht="15" thickBot="1">
      <c r="B85" s="97" t="s">
        <v>1058</v>
      </c>
      <c r="C85" s="98"/>
      <c r="D85" s="98"/>
      <c r="E85" s="98"/>
      <c r="F85" s="98"/>
      <c r="G85" s="98"/>
      <c r="H85" s="98"/>
      <c r="I85" s="99"/>
      <c r="J85" s="100"/>
      <c r="K85" s="314">
        <v>0.05</v>
      </c>
      <c r="L85" s="862">
        <f>N78*K85</f>
        <v>8957.73861111111</v>
      </c>
      <c r="M85" s="863"/>
      <c r="N85" s="57"/>
    </row>
    <row r="86" spans="1:14" ht="15" thickBot="1">
      <c r="B86" s="826" t="s">
        <v>1037</v>
      </c>
      <c r="C86" s="827"/>
      <c r="D86" s="827"/>
      <c r="E86" s="827"/>
      <c r="F86" s="827"/>
      <c r="G86" s="827"/>
      <c r="H86" s="827"/>
      <c r="I86" s="827"/>
      <c r="J86" s="827"/>
      <c r="K86" s="827"/>
      <c r="L86" s="827"/>
      <c r="M86" s="828"/>
      <c r="N86" s="58">
        <f>L83+L84+L85</f>
        <v>53746.431666666664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232901.20388888888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61" t="s">
        <v>241</v>
      </c>
      <c r="B36" s="839" t="str">
        <f>VLOOKUP(A36,EQUIPOS!A6:D154,3,FALSE)</f>
        <v>Grúa (capacidad 15 ton)</v>
      </c>
      <c r="C36" s="840"/>
      <c r="D36" s="840"/>
      <c r="E36" s="840"/>
      <c r="F36" s="840"/>
      <c r="G36" s="840"/>
      <c r="H36" s="841"/>
      <c r="I36" s="276"/>
      <c r="J36" s="277"/>
      <c r="K36" s="278">
        <f>VLOOKUP(A36,EQUIPOS!A6:D163,4,FALSE)</f>
        <v>152695</v>
      </c>
      <c r="L36" s="279"/>
      <c r="M36" s="471">
        <v>1</v>
      </c>
      <c r="N36" s="281">
        <f>K36/M36</f>
        <v>152695</v>
      </c>
    </row>
    <row r="37" spans="1:14">
      <c r="A37" s="161" t="s">
        <v>373</v>
      </c>
      <c r="B37" s="839" t="str">
        <f>VLOOKUP(A37,EQUIPOS!A7:D154,3,FALSE)</f>
        <v>Volqueta 6 m3</v>
      </c>
      <c r="C37" s="840"/>
      <c r="D37" s="840"/>
      <c r="E37" s="840"/>
      <c r="F37" s="840"/>
      <c r="G37" s="840"/>
      <c r="H37" s="841"/>
      <c r="I37" s="276"/>
      <c r="J37" s="277"/>
      <c r="K37" s="278">
        <f>VLOOKUP(A37,EQUIPOS!A7:D164,4,FALSE)</f>
        <v>59500</v>
      </c>
      <c r="L37" s="279"/>
      <c r="M37" s="472">
        <v>1</v>
      </c>
      <c r="N37" s="281">
        <f>K37/M37</f>
        <v>59500</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1271.6187500000001</v>
      </c>
    </row>
    <row r="43" spans="1:14" ht="15" thickBot="1">
      <c r="B43" s="826" t="s">
        <v>1037</v>
      </c>
      <c r="C43" s="827"/>
      <c r="D43" s="827"/>
      <c r="E43" s="827"/>
      <c r="F43" s="827"/>
      <c r="G43" s="827"/>
      <c r="H43" s="827"/>
      <c r="I43" s="827"/>
      <c r="J43" s="827"/>
      <c r="K43" s="827"/>
      <c r="L43" s="827"/>
      <c r="M43" s="828"/>
      <c r="N43" s="403">
        <f>SUM(N36:N42)</f>
        <v>213466.61874999999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714</v>
      </c>
      <c r="N48" s="281">
        <f>K48*M48</f>
        <v>7140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3730</v>
      </c>
      <c r="N49" s="281">
        <f>K49*M49</f>
        <v>3730</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8819</v>
      </c>
      <c r="N50" s="281">
        <f>K50*M50</f>
        <v>8819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9"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8</v>
      </c>
      <c r="N70" s="404">
        <f>K70/M70</f>
        <v>25432.375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25432.375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258587.99374999999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51717.598750000005</v>
      </c>
      <c r="M83" s="861"/>
      <c r="N83" s="57"/>
    </row>
    <row r="84" spans="1:14">
      <c r="B84" s="95" t="s">
        <v>1057</v>
      </c>
      <c r="C84" s="96"/>
      <c r="D84" s="96"/>
      <c r="E84" s="96"/>
      <c r="F84" s="96"/>
      <c r="G84" s="96"/>
      <c r="H84" s="96"/>
      <c r="I84" s="93"/>
      <c r="J84" s="94"/>
      <c r="K84" s="313">
        <v>0.05</v>
      </c>
      <c r="L84" s="860">
        <f>N78*K84</f>
        <v>12929.399687500001</v>
      </c>
      <c r="M84" s="861"/>
      <c r="N84" s="57"/>
    </row>
    <row r="85" spans="1:14" ht="15" thickBot="1">
      <c r="B85" s="97" t="s">
        <v>1058</v>
      </c>
      <c r="C85" s="98"/>
      <c r="D85" s="98"/>
      <c r="E85" s="98"/>
      <c r="F85" s="98"/>
      <c r="G85" s="98"/>
      <c r="H85" s="98"/>
      <c r="I85" s="99"/>
      <c r="J85" s="100"/>
      <c r="K85" s="314">
        <v>0.05</v>
      </c>
      <c r="L85" s="862">
        <f>N78*K85</f>
        <v>12929.399687500001</v>
      </c>
      <c r="M85" s="863"/>
      <c r="N85" s="57"/>
    </row>
    <row r="86" spans="1:14" ht="15" thickBot="1">
      <c r="B86" s="826" t="s">
        <v>1037</v>
      </c>
      <c r="C86" s="827"/>
      <c r="D86" s="827"/>
      <c r="E86" s="827"/>
      <c r="F86" s="827"/>
      <c r="G86" s="827"/>
      <c r="H86" s="827"/>
      <c r="I86" s="827"/>
      <c r="J86" s="827"/>
      <c r="K86" s="827"/>
      <c r="L86" s="827"/>
      <c r="M86" s="828"/>
      <c r="N86" s="58">
        <f>L83+L84+L85</f>
        <v>77576.398125000007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336164.39187499997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3"/>
      <c r="K118" s="803"/>
      <c r="L118" s="803"/>
      <c r="M118" s="803"/>
      <c r="N118" s="804"/>
    </row>
    <row r="119" spans="2:14" ht="15.75" customHeight="1"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0" t="s">
        <v>241</v>
      </c>
      <c r="B36" s="839" t="str">
        <f>VLOOKUP(A36,EQUIPOS!A6:D154,3,FALSE)</f>
        <v>Grúa (capacidad 15 ton)</v>
      </c>
      <c r="C36" s="840"/>
      <c r="D36" s="840"/>
      <c r="E36" s="840"/>
      <c r="F36" s="840"/>
      <c r="G36" s="840"/>
      <c r="H36" s="841"/>
      <c r="I36" s="276"/>
      <c r="J36" s="277"/>
      <c r="K36" s="278">
        <f>VLOOKUP(A36,EQUIPOS!A6:D163,4,FALSE)</f>
        <v>152695</v>
      </c>
      <c r="L36" s="279"/>
      <c r="M36" s="280">
        <v>0.9375</v>
      </c>
      <c r="N36" s="281">
        <f>K36/M36</f>
        <v>162874.66666666666</v>
      </c>
    </row>
    <row r="37" spans="1:14">
      <c r="A37" s="150" t="s">
        <v>373</v>
      </c>
      <c r="B37" s="839" t="str">
        <f>VLOOKUP(A37,EQUIPOS!A7:D154,3,FALSE)</f>
        <v>Volqueta 6 m3</v>
      </c>
      <c r="C37" s="840"/>
      <c r="D37" s="840"/>
      <c r="E37" s="840"/>
      <c r="F37" s="840"/>
      <c r="G37" s="840"/>
      <c r="H37" s="841"/>
      <c r="I37" s="276"/>
      <c r="J37" s="277"/>
      <c r="K37" s="278">
        <f>VLOOKUP(A37,EQUIPOS!A7:D164,4,FALSE)</f>
        <v>59500</v>
      </c>
      <c r="L37" s="279"/>
      <c r="M37" s="280">
        <v>0.9375</v>
      </c>
      <c r="N37" s="281">
        <f>K37/M37</f>
        <v>63466.666666666664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1356.3933333333334</v>
      </c>
    </row>
    <row r="43" spans="1:14" ht="15" thickBot="1">
      <c r="B43" s="826" t="s">
        <v>1037</v>
      </c>
      <c r="C43" s="827"/>
      <c r="D43" s="827"/>
      <c r="E43" s="827"/>
      <c r="F43" s="827"/>
      <c r="G43" s="827"/>
      <c r="H43" s="827"/>
      <c r="I43" s="827"/>
      <c r="J43" s="827"/>
      <c r="K43" s="827"/>
      <c r="L43" s="827"/>
      <c r="M43" s="828"/>
      <c r="N43" s="403">
        <f>SUM(N36:N42)</f>
        <v>227697.72666666665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8819</v>
      </c>
      <c r="N49" s="281">
        <f>K49*M49</f>
        <v>8819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62"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407">
        <v>7.5</v>
      </c>
      <c r="N70" s="404">
        <f>K70/M70</f>
        <v>27127.866666666665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27127.866666666665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274514.59333333332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54902.918666666665</v>
      </c>
      <c r="M83" s="861"/>
      <c r="N83" s="57"/>
    </row>
    <row r="84" spans="1:14">
      <c r="B84" s="95" t="s">
        <v>1057</v>
      </c>
      <c r="C84" s="96"/>
      <c r="D84" s="96"/>
      <c r="E84" s="96"/>
      <c r="F84" s="96"/>
      <c r="G84" s="96"/>
      <c r="H84" s="96"/>
      <c r="I84" s="93"/>
      <c r="J84" s="94"/>
      <c r="K84" s="313">
        <v>0.05</v>
      </c>
      <c r="L84" s="860">
        <f>N78*K84</f>
        <v>13725.729666666666</v>
      </c>
      <c r="M84" s="861"/>
      <c r="N84" s="57"/>
    </row>
    <row r="85" spans="1:14" ht="15" thickBot="1">
      <c r="B85" s="97" t="s">
        <v>1058</v>
      </c>
      <c r="C85" s="98"/>
      <c r="D85" s="98"/>
      <c r="E85" s="98"/>
      <c r="F85" s="98"/>
      <c r="G85" s="98"/>
      <c r="H85" s="98"/>
      <c r="I85" s="99"/>
      <c r="J85" s="100"/>
      <c r="K85" s="314">
        <v>0.05</v>
      </c>
      <c r="L85" s="862">
        <f>N78*K85</f>
        <v>13725.729666666666</v>
      </c>
      <c r="M85" s="863"/>
      <c r="N85" s="57"/>
    </row>
    <row r="86" spans="1:14" ht="15" thickBot="1">
      <c r="B86" s="826" t="s">
        <v>1037</v>
      </c>
      <c r="C86" s="827"/>
      <c r="D86" s="827"/>
      <c r="E86" s="827"/>
      <c r="F86" s="827"/>
      <c r="G86" s="827"/>
      <c r="H86" s="827"/>
      <c r="I86" s="827"/>
      <c r="J86" s="827"/>
      <c r="K86" s="827"/>
      <c r="L86" s="827"/>
      <c r="M86" s="828"/>
      <c r="N86" s="58">
        <f>L83+L84+L85</f>
        <v>82354.377999999997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356868.97133333329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3"/>
      <c r="K118" s="803"/>
      <c r="L118" s="803"/>
      <c r="M118" s="803"/>
      <c r="N118" s="804"/>
    </row>
    <row r="119" spans="2:14" ht="15.75" customHeight="1"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0" t="s">
        <v>241</v>
      </c>
      <c r="B36" s="839" t="str">
        <f>VLOOKUP(A36,EQUIPOS!A6:D154,3,FALSE)</f>
        <v>Grúa (capacidad 15 ton)</v>
      </c>
      <c r="C36" s="840"/>
      <c r="D36" s="840"/>
      <c r="E36" s="840"/>
      <c r="F36" s="840"/>
      <c r="G36" s="840"/>
      <c r="H36" s="841"/>
      <c r="I36" s="276"/>
      <c r="J36" s="277"/>
      <c r="K36" s="278">
        <f>VLOOKUP(A36,EQUIPOS!A6:D163,4,FALSE)</f>
        <v>152695</v>
      </c>
      <c r="L36" s="279"/>
      <c r="M36" s="280">
        <v>1.5</v>
      </c>
      <c r="N36" s="281">
        <f>K36/M36</f>
        <v>101796.66666666667</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847.74583333333339</v>
      </c>
    </row>
    <row r="43" spans="1:14" ht="15" thickBot="1">
      <c r="B43" s="826" t="s">
        <v>1037</v>
      </c>
      <c r="C43" s="827"/>
      <c r="D43" s="827"/>
      <c r="E43" s="827"/>
      <c r="F43" s="827"/>
      <c r="G43" s="827"/>
      <c r="H43" s="827"/>
      <c r="I43" s="827"/>
      <c r="J43" s="827"/>
      <c r="K43" s="827"/>
      <c r="L43" s="827"/>
      <c r="M43" s="828"/>
      <c r="N43" s="403">
        <f>SUM(N36:N42)</f>
        <v>102644.41250000001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8819</v>
      </c>
      <c r="N49" s="281">
        <f>K49*M49</f>
        <v>8819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12</v>
      </c>
      <c r="N70" s="404">
        <f>K70/M70</f>
        <v>16954.916666666668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16954.916666666668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139288.32916666666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27857.665833333333</v>
      </c>
      <c r="M83" s="861"/>
      <c r="N83" s="57"/>
    </row>
    <row r="84" spans="1:14">
      <c r="B84" s="95" t="s">
        <v>1057</v>
      </c>
      <c r="C84" s="96"/>
      <c r="D84" s="96"/>
      <c r="E84" s="96"/>
      <c r="F84" s="96"/>
      <c r="G84" s="96"/>
      <c r="H84" s="96"/>
      <c r="I84" s="93"/>
      <c r="J84" s="94"/>
      <c r="K84" s="313">
        <v>0.05</v>
      </c>
      <c r="L84" s="860">
        <f>N78*K84</f>
        <v>6964.4164583333331</v>
      </c>
      <c r="M84" s="861"/>
      <c r="N84" s="57"/>
    </row>
    <row r="85" spans="1:14" ht="15" thickBot="1">
      <c r="B85" s="97" t="s">
        <v>1058</v>
      </c>
      <c r="C85" s="98"/>
      <c r="D85" s="98"/>
      <c r="E85" s="98"/>
      <c r="F85" s="98"/>
      <c r="G85" s="98"/>
      <c r="H85" s="98"/>
      <c r="I85" s="99"/>
      <c r="J85" s="100"/>
      <c r="K85" s="314">
        <v>0.05</v>
      </c>
      <c r="L85" s="862">
        <f>N78*K85</f>
        <v>6964.4164583333331</v>
      </c>
      <c r="M85" s="863"/>
      <c r="N85" s="57"/>
    </row>
    <row r="86" spans="1:14" ht="15" thickBot="1">
      <c r="B86" s="826" t="s">
        <v>1037</v>
      </c>
      <c r="C86" s="827"/>
      <c r="D86" s="827"/>
      <c r="E86" s="827"/>
      <c r="F86" s="827"/>
      <c r="G86" s="827"/>
      <c r="H86" s="827"/>
      <c r="I86" s="827"/>
      <c r="J86" s="827"/>
      <c r="K86" s="827"/>
      <c r="L86" s="827"/>
      <c r="M86" s="828"/>
      <c r="N86" s="58">
        <f>L83+L84+L85</f>
        <v>41786.498749999999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181074.82791666666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3"/>
      <c r="K118" s="803"/>
      <c r="L118" s="803"/>
      <c r="M118" s="803"/>
      <c r="N118" s="804"/>
    </row>
    <row r="119" spans="2:14" ht="15.75" customHeight="1"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0" t="s">
        <v>241</v>
      </c>
      <c r="B36" s="839" t="str">
        <f>VLOOKUP(A36,EQUIPOS!A6:D154,3,FALSE)</f>
        <v>Grúa (capacidad 15 ton)</v>
      </c>
      <c r="C36" s="840"/>
      <c r="D36" s="840"/>
      <c r="E36" s="840"/>
      <c r="F36" s="840"/>
      <c r="G36" s="840"/>
      <c r="H36" s="841"/>
      <c r="I36" s="276"/>
      <c r="J36" s="277"/>
      <c r="K36" s="278">
        <f>VLOOKUP(A36,EQUIPOS!A6:D163,4,FALSE)</f>
        <v>152695</v>
      </c>
      <c r="L36" s="279"/>
      <c r="M36" s="280">
        <v>1.375</v>
      </c>
      <c r="N36" s="281">
        <f>K36/M36</f>
        <v>111050.90909090909</v>
      </c>
    </row>
    <row r="37" spans="1:14">
      <c r="A37" s="150" t="s">
        <v>373</v>
      </c>
      <c r="B37" s="839" t="str">
        <f>VLOOKUP(A37,EQUIPOS!A7:D154,3,FALSE)</f>
        <v>Volqueta 6 m3</v>
      </c>
      <c r="C37" s="840"/>
      <c r="D37" s="840"/>
      <c r="E37" s="840"/>
      <c r="F37" s="840"/>
      <c r="G37" s="840"/>
      <c r="H37" s="841"/>
      <c r="I37" s="276"/>
      <c r="J37" s="277"/>
      <c r="K37" s="278">
        <f>VLOOKUP(A37,EQUIPOS!A7:D164,4,FALSE)</f>
        <v>59500</v>
      </c>
      <c r="L37" s="279"/>
      <c r="M37" s="280">
        <v>1.375</v>
      </c>
      <c r="N37" s="281">
        <f>K37/M37</f>
        <v>43272.727272727272</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924.81363636363642</v>
      </c>
    </row>
    <row r="43" spans="1:14" ht="15" thickBot="1">
      <c r="B43" s="826" t="s">
        <v>1037</v>
      </c>
      <c r="C43" s="827"/>
      <c r="D43" s="827"/>
      <c r="E43" s="827"/>
      <c r="F43" s="827"/>
      <c r="G43" s="827"/>
      <c r="H43" s="827"/>
      <c r="I43" s="827"/>
      <c r="J43" s="827"/>
      <c r="K43" s="827"/>
      <c r="L43" s="827"/>
      <c r="M43" s="828"/>
      <c r="N43" s="403">
        <f>SUM(N36:N42)</f>
        <v>155248.44999999998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8819</v>
      </c>
      <c r="N49" s="281">
        <f>K49*M49</f>
        <v>8819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11</v>
      </c>
      <c r="N70" s="404">
        <f>K70/M70</f>
        <v>18496.272727272728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18496.272727272728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193433.72272727272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38686.744545454545</v>
      </c>
      <c r="M83" s="861"/>
      <c r="N83" s="57"/>
    </row>
    <row r="84" spans="1:14">
      <c r="B84" s="95" t="s">
        <v>1057</v>
      </c>
      <c r="C84" s="96"/>
      <c r="D84" s="96"/>
      <c r="E84" s="96"/>
      <c r="F84" s="96"/>
      <c r="G84" s="96"/>
      <c r="H84" s="96"/>
      <c r="I84" s="93"/>
      <c r="J84" s="94"/>
      <c r="K84" s="313">
        <v>0.05</v>
      </c>
      <c r="L84" s="860">
        <f>N78*K84</f>
        <v>9671.6861363636363</v>
      </c>
      <c r="M84" s="861"/>
      <c r="N84" s="57"/>
    </row>
    <row r="85" spans="1:14" ht="15" thickBot="1">
      <c r="B85" s="97" t="s">
        <v>1058</v>
      </c>
      <c r="C85" s="98"/>
      <c r="D85" s="98"/>
      <c r="E85" s="98"/>
      <c r="F85" s="98"/>
      <c r="G85" s="98"/>
      <c r="H85" s="98"/>
      <c r="I85" s="99"/>
      <c r="J85" s="100"/>
      <c r="K85" s="314">
        <v>0.05</v>
      </c>
      <c r="L85" s="862">
        <f>N78*K85</f>
        <v>9671.6861363636363</v>
      </c>
      <c r="M85" s="863"/>
      <c r="N85" s="57"/>
    </row>
    <row r="86" spans="1:14" ht="15" thickBot="1">
      <c r="B86" s="826" t="s">
        <v>1037</v>
      </c>
      <c r="C86" s="827"/>
      <c r="D86" s="827"/>
      <c r="E86" s="827"/>
      <c r="F86" s="827"/>
      <c r="G86" s="827"/>
      <c r="H86" s="827"/>
      <c r="I86" s="827"/>
      <c r="J86" s="827"/>
      <c r="K86" s="827"/>
      <c r="L86" s="827"/>
      <c r="M86" s="828"/>
      <c r="N86" s="58">
        <f>L83+L84+L85</f>
        <v>58030.116818181814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251463.83954545454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3"/>
      <c r="K118" s="803"/>
      <c r="L118" s="803"/>
      <c r="M118" s="803"/>
      <c r="N118" s="804"/>
    </row>
    <row r="119" spans="2:14" ht="15.75" customHeight="1"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0" t="s">
        <v>241</v>
      </c>
      <c r="B36" s="839" t="str">
        <f>VLOOKUP(A36,EQUIPOS!A6:D154,3,FALSE)</f>
        <v>Grúa (capacidad 15 ton)</v>
      </c>
      <c r="C36" s="840"/>
      <c r="D36" s="840"/>
      <c r="E36" s="840"/>
      <c r="F36" s="840"/>
      <c r="G36" s="840"/>
      <c r="H36" s="841"/>
      <c r="I36" s="276"/>
      <c r="J36" s="277"/>
      <c r="K36" s="278">
        <f>VLOOKUP(A36,EQUIPOS!A6:D163,4,FALSE)</f>
        <v>152695</v>
      </c>
      <c r="L36" s="279"/>
      <c r="M36" s="280">
        <v>1.3125</v>
      </c>
      <c r="N36" s="281">
        <f>K36/M36</f>
        <v>116339.04761904762</v>
      </c>
    </row>
    <row r="37" spans="1:14">
      <c r="A37" s="150" t="s">
        <v>373</v>
      </c>
      <c r="B37" s="839" t="str">
        <f>VLOOKUP(A37,EQUIPOS!A7:D154,3,FALSE)</f>
        <v>Volqueta 6 m3</v>
      </c>
      <c r="C37" s="840"/>
      <c r="D37" s="840"/>
      <c r="E37" s="840"/>
      <c r="F37" s="840"/>
      <c r="G37" s="840"/>
      <c r="H37" s="841"/>
      <c r="I37" s="276"/>
      <c r="J37" s="277"/>
      <c r="K37" s="278">
        <f>VLOOKUP(A37,EQUIPOS!A7:D164,4,FALSE)</f>
        <v>59500</v>
      </c>
      <c r="L37" s="279"/>
      <c r="M37" s="280">
        <v>1.3125</v>
      </c>
      <c r="N37" s="281">
        <f>K37/M37</f>
        <v>45333.333333333336</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0.05</v>
      </c>
      <c r="M42" s="851"/>
      <c r="N42" s="111">
        <f>N76*L42</f>
        <v>968.85238095238094</v>
      </c>
    </row>
    <row r="43" spans="1:14" ht="15" thickBot="1">
      <c r="B43" s="826" t="s">
        <v>1037</v>
      </c>
      <c r="C43" s="827"/>
      <c r="D43" s="827"/>
      <c r="E43" s="827"/>
      <c r="F43" s="827"/>
      <c r="G43" s="827"/>
      <c r="H43" s="827"/>
      <c r="I43" s="827"/>
      <c r="J43" s="827"/>
      <c r="K43" s="827"/>
      <c r="L43" s="827"/>
      <c r="M43" s="828"/>
      <c r="N43" s="403">
        <f>SUM(N36:N42)</f>
        <v>162641.23333333334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714</v>
      </c>
      <c r="N48" s="281">
        <f>K48*M48</f>
        <v>7140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8819</v>
      </c>
      <c r="N49" s="281">
        <f>K49*M49</f>
        <v>8819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3730</v>
      </c>
      <c r="N50" s="281">
        <f>K50*M50</f>
        <v>3730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19689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10.5</v>
      </c>
      <c r="N70" s="404">
        <f>K70/M70</f>
        <v>19377.047619047618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19377.047619047618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201707.28095238097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40341.456190476194</v>
      </c>
      <c r="M83" s="861"/>
      <c r="N83" s="57"/>
    </row>
    <row r="84" spans="1:14">
      <c r="B84" s="95" t="s">
        <v>1057</v>
      </c>
      <c r="C84" s="96"/>
      <c r="D84" s="96"/>
      <c r="E84" s="96"/>
      <c r="F84" s="96"/>
      <c r="G84" s="96"/>
      <c r="H84" s="96"/>
      <c r="I84" s="93"/>
      <c r="J84" s="94"/>
      <c r="K84" s="313">
        <v>0.05</v>
      </c>
      <c r="L84" s="860">
        <f>N78*K84</f>
        <v>10085.364047619049</v>
      </c>
      <c r="M84" s="861"/>
      <c r="N84" s="57"/>
    </row>
    <row r="85" spans="1:14" ht="15" thickBot="1">
      <c r="B85" s="97" t="s">
        <v>1058</v>
      </c>
      <c r="C85" s="98"/>
      <c r="D85" s="98"/>
      <c r="E85" s="98"/>
      <c r="F85" s="98"/>
      <c r="G85" s="98"/>
      <c r="H85" s="98"/>
      <c r="I85" s="99"/>
      <c r="J85" s="100"/>
      <c r="K85" s="314">
        <v>0.05</v>
      </c>
      <c r="L85" s="862">
        <f>N78*K85</f>
        <v>10085.364047619049</v>
      </c>
      <c r="M85" s="863"/>
      <c r="N85" s="57"/>
    </row>
    <row r="86" spans="1:14" ht="15" thickBot="1">
      <c r="B86" s="826" t="s">
        <v>1037</v>
      </c>
      <c r="C86" s="827"/>
      <c r="D86" s="827"/>
      <c r="E86" s="827"/>
      <c r="F86" s="827"/>
      <c r="G86" s="827"/>
      <c r="H86" s="827"/>
      <c r="I86" s="827"/>
      <c r="J86" s="827"/>
      <c r="K86" s="827"/>
      <c r="L86" s="827"/>
      <c r="M86" s="828"/>
      <c r="N86" s="58">
        <f>L83+L84+L85</f>
        <v>60512.184285714291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262219.46523809526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0"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66</v>
      </c>
      <c r="N36" s="281">
        <f>K36/M36</f>
        <v>3168.2727272727275</v>
      </c>
    </row>
    <row r="37" spans="1:14">
      <c r="A37" s="150" t="s">
        <v>129</v>
      </c>
      <c r="B37" s="839" t="str">
        <f>VLOOKUP(A37,EQUIPOS!A7:D154,3,FALSE)</f>
        <v xml:space="preserve">Buldozer, Potencia al volante de 140 HP, motor de 2200 RPM, longitud de hoja 4,80m. </v>
      </c>
      <c r="C37" s="840"/>
      <c r="D37" s="840"/>
      <c r="E37" s="840"/>
      <c r="F37" s="840"/>
      <c r="G37" s="840"/>
      <c r="H37" s="841"/>
      <c r="I37" s="276"/>
      <c r="J37" s="277"/>
      <c r="K37" s="278">
        <f>VLOOKUP(A37,EQUIPOS!A7:D164,4,FALSE)</f>
        <v>141411</v>
      </c>
      <c r="L37" s="279"/>
      <c r="M37" s="280">
        <v>100</v>
      </c>
      <c r="N37" s="281">
        <f>K37/M37</f>
        <v>1414.11</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0.96335227272727264</v>
      </c>
    </row>
    <row r="43" spans="1:14" ht="15" thickBot="1">
      <c r="B43" s="826" t="s">
        <v>1037</v>
      </c>
      <c r="C43" s="827"/>
      <c r="D43" s="827"/>
      <c r="E43" s="827"/>
      <c r="F43" s="827"/>
      <c r="G43" s="827"/>
      <c r="H43" s="827"/>
      <c r="I43" s="827"/>
      <c r="J43" s="827"/>
      <c r="K43" s="827"/>
      <c r="L43" s="827"/>
      <c r="M43" s="828"/>
      <c r="N43" s="403">
        <f>SUM(N36:N42)</f>
        <v>4583.3460795454548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2750</v>
      </c>
      <c r="N48" s="281">
        <f>K48*M48</f>
        <v>2750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27494.594594594593</v>
      </c>
      <c r="J70" s="302">
        <v>185</v>
      </c>
      <c r="K70" s="303">
        <f>VLOOKUP(A70,'MANO DE OBRA'!A8:D99,4,FALSE)</f>
        <v>50865</v>
      </c>
      <c r="L70" s="56"/>
      <c r="M70" s="304">
        <v>528</v>
      </c>
      <c r="N70" s="404">
        <f>K70/M70</f>
        <v>96.335227272727266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96.335227272727266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7429.6813068181818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1485.9362613636365</v>
      </c>
      <c r="M83" s="861"/>
      <c r="N83" s="57"/>
    </row>
    <row r="84" spans="1:14">
      <c r="B84" s="95" t="s">
        <v>1057</v>
      </c>
      <c r="C84" s="96"/>
      <c r="D84" s="96"/>
      <c r="E84" s="96"/>
      <c r="F84" s="96"/>
      <c r="G84" s="96"/>
      <c r="H84" s="96"/>
      <c r="I84" s="93"/>
      <c r="J84" s="94"/>
      <c r="K84" s="313">
        <v>0.05</v>
      </c>
      <c r="L84" s="860">
        <f>N78*K84</f>
        <v>371.48406534090913</v>
      </c>
      <c r="M84" s="861"/>
      <c r="N84" s="57"/>
    </row>
    <row r="85" spans="1:14" ht="15" thickBot="1">
      <c r="B85" s="97" t="s">
        <v>1058</v>
      </c>
      <c r="C85" s="98"/>
      <c r="D85" s="98"/>
      <c r="E85" s="98"/>
      <c r="F85" s="98"/>
      <c r="G85" s="98"/>
      <c r="H85" s="98"/>
      <c r="I85" s="99"/>
      <c r="J85" s="100"/>
      <c r="K85" s="314">
        <v>0.05</v>
      </c>
      <c r="L85" s="862">
        <f>N78*K85</f>
        <v>371.48406534090913</v>
      </c>
      <c r="M85" s="863"/>
      <c r="N85" s="57"/>
    </row>
    <row r="86" spans="1:14" ht="15" thickBot="1">
      <c r="B86" s="826" t="s">
        <v>1037</v>
      </c>
      <c r="C86" s="827"/>
      <c r="D86" s="827"/>
      <c r="E86" s="827"/>
      <c r="F86" s="827"/>
      <c r="G86" s="827"/>
      <c r="H86" s="827"/>
      <c r="I86" s="827"/>
      <c r="J86" s="827"/>
      <c r="K86" s="827"/>
      <c r="L86" s="827"/>
      <c r="M86" s="828"/>
      <c r="N86" s="58">
        <f>L83+L84+L85</f>
        <v>2228.9043920454546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9658.5856988636369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50"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66</v>
      </c>
      <c r="N36" s="281">
        <f>K36/M36</f>
        <v>3168.2727272727275</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0.96335227272727264</v>
      </c>
    </row>
    <row r="43" spans="1:14" ht="15" thickBot="1">
      <c r="B43" s="826" t="s">
        <v>1037</v>
      </c>
      <c r="C43" s="827"/>
      <c r="D43" s="827"/>
      <c r="E43" s="827"/>
      <c r="F43" s="827"/>
      <c r="G43" s="827"/>
      <c r="H43" s="827"/>
      <c r="I43" s="827"/>
      <c r="J43" s="827"/>
      <c r="K43" s="827"/>
      <c r="L43" s="827"/>
      <c r="M43" s="828"/>
      <c r="N43" s="403">
        <f>SUM(N36:N42)</f>
        <v>3169.2360795454547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27494.594594594593</v>
      </c>
      <c r="J70" s="302">
        <v>185</v>
      </c>
      <c r="K70" s="303">
        <f>VLOOKUP(A70,'MANO DE OBRA'!A8:D99,4,FALSE)</f>
        <v>50865</v>
      </c>
      <c r="L70" s="56"/>
      <c r="M70" s="304">
        <v>528</v>
      </c>
      <c r="N70" s="404">
        <f>K70/M70</f>
        <v>96.335227272727266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96.335227272727266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3265.5713068181822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653.1142613636365</v>
      </c>
      <c r="M83" s="861"/>
      <c r="N83" s="57"/>
    </row>
    <row r="84" spans="1:14">
      <c r="B84" s="95" t="s">
        <v>1057</v>
      </c>
      <c r="C84" s="96"/>
      <c r="D84" s="96"/>
      <c r="E84" s="96"/>
      <c r="F84" s="96"/>
      <c r="G84" s="96"/>
      <c r="H84" s="96"/>
      <c r="I84" s="93"/>
      <c r="J84" s="94"/>
      <c r="K84" s="313">
        <v>0.05</v>
      </c>
      <c r="L84" s="860">
        <f>N78*K84</f>
        <v>163.27856534090913</v>
      </c>
      <c r="M84" s="861"/>
      <c r="N84" s="57"/>
    </row>
    <row r="85" spans="1:14" ht="15" thickBot="1">
      <c r="B85" s="97" t="s">
        <v>1058</v>
      </c>
      <c r="C85" s="98"/>
      <c r="D85" s="98"/>
      <c r="E85" s="98"/>
      <c r="F85" s="98"/>
      <c r="G85" s="98"/>
      <c r="H85" s="98"/>
      <c r="I85" s="99"/>
      <c r="J85" s="100"/>
      <c r="K85" s="314">
        <v>0.05</v>
      </c>
      <c r="L85" s="862">
        <f>N78*K85</f>
        <v>163.27856534090913</v>
      </c>
      <c r="M85" s="863"/>
      <c r="N85" s="57"/>
    </row>
    <row r="86" spans="1:14" ht="15" thickBot="1">
      <c r="B86" s="826" t="s">
        <v>1037</v>
      </c>
      <c r="C86" s="827"/>
      <c r="D86" s="827"/>
      <c r="E86" s="827"/>
      <c r="F86" s="827"/>
      <c r="G86" s="827"/>
      <c r="H86" s="827"/>
      <c r="I86" s="827"/>
      <c r="J86" s="827"/>
      <c r="K86" s="827"/>
      <c r="L86" s="827"/>
      <c r="M86" s="828"/>
      <c r="N86" s="58">
        <f>L83+L84+L85</f>
        <v>979.67139204545481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4245.2426988636371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180</v>
      </c>
      <c r="B36" s="839" t="str">
        <f>VLOOKUP(A36,EQUIPOS!A6:D154,3,FALSE)</f>
        <v>Compresor 120 HP, con martillo.</v>
      </c>
      <c r="C36" s="840"/>
      <c r="D36" s="840"/>
      <c r="E36" s="840"/>
      <c r="F36" s="840"/>
      <c r="G36" s="840"/>
      <c r="H36" s="841"/>
      <c r="I36" s="276"/>
      <c r="J36" s="277"/>
      <c r="K36" s="278">
        <f>VLOOKUP(A36,EQUIPOS!A6:D163,4,FALSE)</f>
        <v>73507</v>
      </c>
      <c r="L36" s="279"/>
      <c r="M36" s="280">
        <v>66</v>
      </c>
      <c r="N36" s="281">
        <f>K36/M36</f>
        <v>1113.7424242424242</v>
      </c>
    </row>
    <row r="37" spans="1:14">
      <c r="A37" s="114" t="s">
        <v>129</v>
      </c>
      <c r="B37" s="839" t="str">
        <f>VLOOKUP(A37,EQUIPOS!A7:D154,3,FALSE)</f>
        <v xml:space="preserve">Buldozer, Potencia al volante de 140 HP, motor de 2200 RPM, longitud de hoja 4,80m. </v>
      </c>
      <c r="C37" s="840"/>
      <c r="D37" s="840"/>
      <c r="E37" s="840"/>
      <c r="F37" s="840"/>
      <c r="G37" s="840"/>
      <c r="H37" s="841"/>
      <c r="I37" s="276"/>
      <c r="J37" s="277"/>
      <c r="K37" s="278">
        <f>VLOOKUP(A37,EQUIPOS!A7:D164,4,FALSE)</f>
        <v>141411</v>
      </c>
      <c r="L37" s="279"/>
      <c r="M37" s="280">
        <v>100</v>
      </c>
      <c r="N37" s="281">
        <f>K37/M37</f>
        <v>1414.11</v>
      </c>
    </row>
    <row r="38" spans="1:14">
      <c r="A38" t="s">
        <v>312</v>
      </c>
      <c r="B38" s="839" t="str">
        <f>VLOOKUP(A38,EQUIPOS!A8:D154,3,FALSE)</f>
        <v>Retroexcavadora sobre oruga, potencia 138 HP, balde de 1,5 m3.</v>
      </c>
      <c r="C38" s="840"/>
      <c r="D38" s="840"/>
      <c r="E38" s="840"/>
      <c r="F38" s="840"/>
      <c r="G38" s="840"/>
      <c r="H38" s="841"/>
      <c r="I38" s="276"/>
      <c r="J38" s="277"/>
      <c r="K38" s="278">
        <f>VLOOKUP(A38,EQUIPOS!A8:D165,4,FALSE)</f>
        <v>209106</v>
      </c>
      <c r="L38" s="279"/>
      <c r="M38" s="280">
        <v>66</v>
      </c>
      <c r="N38" s="281">
        <f>K38/M38</f>
        <v>3168.2727272727275</v>
      </c>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N78*L42</f>
        <v>5.7800757575757578</v>
      </c>
    </row>
    <row r="43" spans="1:14" ht="15" thickBot="1">
      <c r="B43" s="826" t="s">
        <v>1037</v>
      </c>
      <c r="C43" s="827"/>
      <c r="D43" s="827"/>
      <c r="E43" s="827"/>
      <c r="F43" s="827"/>
      <c r="G43" s="827"/>
      <c r="H43" s="827"/>
      <c r="I43" s="827"/>
      <c r="J43" s="827"/>
      <c r="K43" s="827"/>
      <c r="L43" s="827"/>
      <c r="M43" s="828"/>
      <c r="N43" s="403">
        <f>SUM(N36:N42)</f>
        <v>5701.9052272727276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5736</v>
      </c>
      <c r="N48" s="281">
        <f>K48*M48</f>
        <v>1147.2</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1469</v>
      </c>
      <c r="N49" s="281">
        <f t="shared" ref="N49:N54" si="0">K49*M49</f>
        <v>4407</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10045</v>
      </c>
      <c r="N50" s="281">
        <f t="shared" si="0"/>
        <v>3013.5</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1142</v>
      </c>
      <c r="N51" s="281">
        <f t="shared" si="0"/>
        <v>228.4</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19220</v>
      </c>
      <c r="N52" s="281">
        <f t="shared" si="0"/>
        <v>9610</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2750</v>
      </c>
      <c r="N54" s="281">
        <f t="shared" si="0"/>
        <v>2750</v>
      </c>
    </row>
    <row r="55" spans="1:14" ht="15" thickBot="1">
      <c r="B55" s="821"/>
      <c r="C55" s="822"/>
      <c r="D55" s="822"/>
      <c r="E55" s="822"/>
      <c r="F55" s="822"/>
      <c r="G55" s="822"/>
      <c r="H55" s="822"/>
      <c r="I55" s="823"/>
      <c r="J55" s="48"/>
      <c r="K55" s="50"/>
      <c r="L55" s="824"/>
      <c r="M55" s="825"/>
      <c r="N55" s="51"/>
    </row>
    <row r="56" spans="1:14" ht="15" thickBot="1">
      <c r="B56" s="826" t="s">
        <v>1037</v>
      </c>
      <c r="C56" s="827"/>
      <c r="D56" s="827"/>
      <c r="E56" s="827"/>
      <c r="F56" s="827"/>
      <c r="G56" s="827"/>
      <c r="H56" s="827"/>
      <c r="I56" s="827"/>
      <c r="J56" s="827"/>
      <c r="K56" s="827"/>
      <c r="L56" s="827"/>
      <c r="M56" s="828"/>
      <c r="N56" s="403">
        <f>SUM(N48:N55)</f>
        <v>21156.1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B61" s="52"/>
      <c r="C61" s="326"/>
      <c r="D61" s="326"/>
      <c r="E61" s="326"/>
      <c r="F61" s="326"/>
      <c r="G61" s="326"/>
      <c r="H61" s="320"/>
      <c r="I61" s="288"/>
      <c r="J61" s="295"/>
      <c r="K61" s="288"/>
      <c r="L61" s="830"/>
      <c r="M61" s="831"/>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t="s">
        <v>6</v>
      </c>
      <c r="B72" s="55" t="str">
        <f>VLOOKUP(A72,'MANO DE OBRA'!A8:D68,3,FALSE)</f>
        <v xml:space="preserve">Obrero </v>
      </c>
      <c r="C72" s="53"/>
      <c r="D72" s="53"/>
      <c r="E72" s="53"/>
      <c r="F72" s="53"/>
      <c r="G72" s="53"/>
      <c r="H72" s="53"/>
      <c r="I72" s="301">
        <f>K72/J72*100</f>
        <v>27494.594594594593</v>
      </c>
      <c r="J72" s="302">
        <v>185</v>
      </c>
      <c r="K72" s="303">
        <f>VLOOKUP(A72,'MANO DE OBRA'!A8:D99,4,FALSE)</f>
        <v>50865</v>
      </c>
      <c r="L72" s="56"/>
      <c r="M72" s="304">
        <v>528</v>
      </c>
      <c r="N72" s="404">
        <f>K72/M72</f>
        <v>96.335227272727266</v>
      </c>
      <c r="O72" s="112"/>
    </row>
    <row r="73" spans="1:15">
      <c r="A73"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304">
        <v>528</v>
      </c>
      <c r="N73" s="404">
        <f>K73/M73</f>
        <v>192.66856060606059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26" t="s">
        <v>1037</v>
      </c>
      <c r="C78" s="827"/>
      <c r="D78" s="827"/>
      <c r="E78" s="827"/>
      <c r="F78" s="827"/>
      <c r="G78" s="827"/>
      <c r="H78" s="827"/>
      <c r="I78" s="833"/>
      <c r="J78" s="833"/>
      <c r="K78" s="833"/>
      <c r="L78" s="833"/>
      <c r="M78" s="834"/>
      <c r="N78" s="310">
        <f>SUM(N72:N77)</f>
        <v>289.00378787878788</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27147.009015151514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5429.4018030303032</v>
      </c>
      <c r="M85" s="861"/>
      <c r="N85" s="57"/>
    </row>
    <row r="86" spans="1:14">
      <c r="B86" s="95" t="s">
        <v>1057</v>
      </c>
      <c r="C86" s="96"/>
      <c r="D86" s="96"/>
      <c r="E86" s="96"/>
      <c r="F86" s="96"/>
      <c r="G86" s="96"/>
      <c r="H86" s="96"/>
      <c r="I86" s="93"/>
      <c r="J86" s="94"/>
      <c r="K86" s="313">
        <v>0.05</v>
      </c>
      <c r="L86" s="860">
        <f>N80*K86</f>
        <v>1357.3504507575758</v>
      </c>
      <c r="M86" s="861"/>
      <c r="N86" s="57"/>
    </row>
    <row r="87" spans="1:14" ht="15" thickBot="1">
      <c r="B87" s="97" t="s">
        <v>1058</v>
      </c>
      <c r="C87" s="98"/>
      <c r="D87" s="98"/>
      <c r="E87" s="98"/>
      <c r="F87" s="98"/>
      <c r="G87" s="98"/>
      <c r="H87" s="98"/>
      <c r="I87" s="99"/>
      <c r="J87" s="100"/>
      <c r="K87" s="314">
        <v>0.05</v>
      </c>
      <c r="L87" s="862">
        <f>N80*K87</f>
        <v>1357.3504507575758</v>
      </c>
      <c r="M87" s="863"/>
      <c r="N87" s="57"/>
    </row>
    <row r="88" spans="1:14" ht="15" thickBot="1">
      <c r="B88" s="826" t="s">
        <v>1037</v>
      </c>
      <c r="C88" s="827"/>
      <c r="D88" s="827"/>
      <c r="E88" s="827"/>
      <c r="F88" s="827"/>
      <c r="G88" s="827"/>
      <c r="H88" s="827"/>
      <c r="I88" s="827"/>
      <c r="J88" s="827"/>
      <c r="K88" s="827"/>
      <c r="L88" s="827"/>
      <c r="M88" s="828"/>
      <c r="N88" s="58">
        <f>L85+L86+L87</f>
        <v>8144.1027045454557</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35291.111719696972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64" t="s">
        <v>2324</v>
      </c>
      <c r="C107" s="865"/>
      <c r="D107" s="865"/>
      <c r="E107" s="865"/>
      <c r="F107" s="865"/>
      <c r="G107" s="865"/>
      <c r="H107" s="865"/>
      <c r="I107" s="865"/>
      <c r="J107" s="865"/>
      <c r="K107" s="865"/>
      <c r="L107" s="865"/>
      <c r="M107" s="865"/>
      <c r="N107" s="866"/>
    </row>
    <row r="108" spans="2:14" ht="15" customHeight="1">
      <c r="B108" s="864"/>
      <c r="C108" s="865"/>
      <c r="D108" s="865"/>
      <c r="E108" s="865"/>
      <c r="F108" s="865"/>
      <c r="G108" s="865"/>
      <c r="H108" s="865"/>
      <c r="I108" s="865"/>
      <c r="J108" s="865"/>
      <c r="K108" s="865"/>
      <c r="L108" s="865"/>
      <c r="M108" s="865"/>
      <c r="N108" s="866"/>
    </row>
    <row r="109" spans="2:14" ht="30" customHeight="1">
      <c r="B109" s="867" t="s">
        <v>2325</v>
      </c>
      <c r="C109" s="868"/>
      <c r="D109" s="868"/>
      <c r="E109" s="868"/>
      <c r="F109" s="868"/>
      <c r="G109" s="868"/>
      <c r="H109" s="868"/>
      <c r="I109" s="868"/>
      <c r="J109" s="868"/>
      <c r="K109" s="868"/>
      <c r="L109" s="868"/>
      <c r="M109" s="868"/>
      <c r="N109" s="869"/>
    </row>
    <row r="110" spans="2:14">
      <c r="B110" s="867"/>
      <c r="C110" s="868"/>
      <c r="D110" s="868"/>
      <c r="E110" s="868"/>
      <c r="F110" s="868"/>
      <c r="G110" s="868"/>
      <c r="H110" s="868"/>
      <c r="I110" s="868"/>
      <c r="J110" s="868"/>
      <c r="K110" s="868"/>
      <c r="L110" s="868"/>
      <c r="M110" s="868"/>
      <c r="N110" s="86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03"/>
      <c r="K120" s="803"/>
      <c r="L120" s="803"/>
      <c r="M120" s="803"/>
      <c r="N120" s="804"/>
    </row>
    <row r="121" spans="2:14" ht="15" thickBot="1">
      <c r="B121" s="270" t="s">
        <v>2327</v>
      </c>
      <c r="C121" s="402"/>
      <c r="D121" s="402"/>
      <c r="E121" s="63"/>
      <c r="F121" s="63"/>
      <c r="G121" s="63"/>
      <c r="H121" s="63"/>
      <c r="I121" s="63"/>
      <c r="J121" s="805"/>
      <c r="K121" s="805"/>
      <c r="L121" s="805"/>
      <c r="M121" s="805"/>
      <c r="N121"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66</v>
      </c>
      <c r="N36" s="281">
        <f>K36/M36</f>
        <v>3168.2727272727275</v>
      </c>
    </row>
    <row r="37" spans="1:14">
      <c r="A37" s="114" t="s">
        <v>129</v>
      </c>
      <c r="B37" s="839" t="str">
        <f>VLOOKUP(A37,EQUIPOS!A7:D154,3,FALSE)</f>
        <v xml:space="preserve">Buldozer, Potencia al volante de 140 HP, motor de 2200 RPM, longitud de hoja 4,80m. </v>
      </c>
      <c r="C37" s="840"/>
      <c r="D37" s="840"/>
      <c r="E37" s="840"/>
      <c r="F37" s="840"/>
      <c r="G37" s="840"/>
      <c r="H37" s="841"/>
      <c r="I37" s="276"/>
      <c r="J37" s="277"/>
      <c r="K37" s="278">
        <f>VLOOKUP(A37,EQUIPOS!A7:D164,4,FALSE)</f>
        <v>141411</v>
      </c>
      <c r="L37" s="279"/>
      <c r="M37" s="280">
        <v>100</v>
      </c>
      <c r="N37" s="281">
        <f>K37/M37</f>
        <v>1414.11</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0.96335227272727264</v>
      </c>
    </row>
    <row r="43" spans="1:14" ht="15" thickBot="1">
      <c r="B43" s="826" t="s">
        <v>1037</v>
      </c>
      <c r="C43" s="827"/>
      <c r="D43" s="827"/>
      <c r="E43" s="827"/>
      <c r="F43" s="827"/>
      <c r="G43" s="827"/>
      <c r="H43" s="827"/>
      <c r="I43" s="827"/>
      <c r="J43" s="827"/>
      <c r="K43" s="827"/>
      <c r="L43" s="827"/>
      <c r="M43" s="828"/>
      <c r="N43" s="403">
        <f>SUM(N36:N42)</f>
        <v>4583.3460795454548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2750</v>
      </c>
      <c r="N48" s="281">
        <f>K48*M48</f>
        <v>2750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27494.594594594593</v>
      </c>
      <c r="J70" s="302">
        <v>185</v>
      </c>
      <c r="K70" s="303">
        <f>VLOOKUP(A70,'MANO DE OBRA'!A8:D99,4,FALSE)</f>
        <v>50865</v>
      </c>
      <c r="L70" s="56"/>
      <c r="M70" s="304">
        <v>528</v>
      </c>
      <c r="N70" s="404">
        <f>K70/M70</f>
        <v>96.335227272727266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96.335227272727266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7429.6813068181818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1485.9362613636365</v>
      </c>
      <c r="M83" s="861"/>
      <c r="N83" s="57"/>
    </row>
    <row r="84" spans="1:14">
      <c r="B84" s="95" t="s">
        <v>1057</v>
      </c>
      <c r="C84" s="96"/>
      <c r="D84" s="96"/>
      <c r="E84" s="96"/>
      <c r="F84" s="96"/>
      <c r="G84" s="96"/>
      <c r="H84" s="96"/>
      <c r="I84" s="93"/>
      <c r="J84" s="94"/>
      <c r="K84" s="313">
        <v>0.05</v>
      </c>
      <c r="L84" s="860">
        <f>N78*K84</f>
        <v>371.48406534090913</v>
      </c>
      <c r="M84" s="861"/>
      <c r="N84" s="57"/>
    </row>
    <row r="85" spans="1:14" ht="15" thickBot="1">
      <c r="B85" s="97" t="s">
        <v>1058</v>
      </c>
      <c r="C85" s="98"/>
      <c r="D85" s="98"/>
      <c r="E85" s="98"/>
      <c r="F85" s="98"/>
      <c r="G85" s="98"/>
      <c r="H85" s="98"/>
      <c r="I85" s="99"/>
      <c r="J85" s="100"/>
      <c r="K85" s="314">
        <v>0.05</v>
      </c>
      <c r="L85" s="862">
        <f>N78*K85</f>
        <v>371.48406534090913</v>
      </c>
      <c r="M85" s="863"/>
      <c r="N85" s="57"/>
    </row>
    <row r="86" spans="1:14" ht="15" thickBot="1">
      <c r="B86" s="826" t="s">
        <v>1037</v>
      </c>
      <c r="C86" s="827"/>
      <c r="D86" s="827"/>
      <c r="E86" s="827"/>
      <c r="F86" s="827"/>
      <c r="G86" s="827"/>
      <c r="H86" s="827"/>
      <c r="I86" s="827"/>
      <c r="J86" s="827"/>
      <c r="K86" s="827"/>
      <c r="L86" s="827"/>
      <c r="M86" s="828"/>
      <c r="N86" s="58">
        <f>L83+L84+L85</f>
        <v>2228.9043920454546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9658.5856988636369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66</v>
      </c>
      <c r="N36" s="281">
        <f>K36/M36</f>
        <v>3168.2727272727275</v>
      </c>
    </row>
    <row r="37" spans="1:14">
      <c r="A37" s="114" t="s">
        <v>180</v>
      </c>
      <c r="B37" s="839" t="str">
        <f>VLOOKUP(A37,EQUIPOS!A7:D154,3,FALSE)</f>
        <v>Compresor 120 HP, con martillo.</v>
      </c>
      <c r="C37" s="840"/>
      <c r="D37" s="840"/>
      <c r="E37" s="840"/>
      <c r="F37" s="840"/>
      <c r="G37" s="840"/>
      <c r="H37" s="841"/>
      <c r="I37" s="276"/>
      <c r="J37" s="277"/>
      <c r="K37" s="278">
        <f>VLOOKUP(A37,EQUIPOS!A7:D164,4,FALSE)</f>
        <v>73507</v>
      </c>
      <c r="L37" s="279"/>
      <c r="M37" s="280">
        <v>66</v>
      </c>
      <c r="N37" s="281">
        <f>K37/M37</f>
        <v>1113.7424242424242</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N79*L42</f>
        <v>5.7800757575757578</v>
      </c>
    </row>
    <row r="43" spans="1:14" ht="15" thickBot="1">
      <c r="B43" s="826" t="s">
        <v>1037</v>
      </c>
      <c r="C43" s="827"/>
      <c r="D43" s="827"/>
      <c r="E43" s="827"/>
      <c r="F43" s="827"/>
      <c r="G43" s="827"/>
      <c r="H43" s="827"/>
      <c r="I43" s="827"/>
      <c r="J43" s="827"/>
      <c r="K43" s="827"/>
      <c r="L43" s="827"/>
      <c r="M43" s="828"/>
      <c r="N43" s="403">
        <f>SUM(N36:N42)</f>
        <v>4287.795227272728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5736</v>
      </c>
      <c r="N48" s="281">
        <f t="shared" ref="N48:N53" si="0">K48*M48</f>
        <v>1147.2</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1469</v>
      </c>
      <c r="N49" s="281">
        <f t="shared" si="0"/>
        <v>4407</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10045</v>
      </c>
      <c r="N50" s="281">
        <f t="shared" si="0"/>
        <v>3013.5</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1142</v>
      </c>
      <c r="N51" s="281">
        <f t="shared" si="0"/>
        <v>228.4</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19220</v>
      </c>
      <c r="N52" s="281">
        <f t="shared" si="0"/>
        <v>9610</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 thickBot="1">
      <c r="B54" s="821"/>
      <c r="C54" s="822"/>
      <c r="D54" s="822"/>
      <c r="E54" s="822"/>
      <c r="F54" s="822"/>
      <c r="G54" s="822"/>
      <c r="H54" s="822"/>
      <c r="I54" s="823"/>
      <c r="J54" s="48"/>
      <c r="K54" s="50"/>
      <c r="L54" s="824"/>
      <c r="M54" s="825"/>
      <c r="N54" s="51"/>
    </row>
    <row r="55" spans="1:14" ht="15" thickBot="1">
      <c r="B55" s="826" t="s">
        <v>1037</v>
      </c>
      <c r="C55" s="827"/>
      <c r="D55" s="827"/>
      <c r="E55" s="827"/>
      <c r="F55" s="827"/>
      <c r="G55" s="827"/>
      <c r="H55" s="827"/>
      <c r="I55" s="827"/>
      <c r="J55" s="827"/>
      <c r="K55" s="827"/>
      <c r="L55" s="827"/>
      <c r="M55" s="828"/>
      <c r="N55" s="403">
        <f>SUM(N48:N54)</f>
        <v>18406.099999999999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951"/>
      <c r="C65" s="952"/>
      <c r="D65" s="952"/>
      <c r="E65" s="952"/>
      <c r="F65" s="952"/>
      <c r="G65" s="953"/>
      <c r="H65" s="320"/>
      <c r="I65" s="288"/>
      <c r="J65" s="295"/>
      <c r="K65" s="288"/>
      <c r="L65" s="830"/>
      <c r="M65" s="831"/>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15"/>
      <c r="M67" s="816"/>
      <c r="N67" s="133"/>
    </row>
    <row r="68" spans="1:15" ht="15" thickBot="1">
      <c r="B68" s="832" t="s">
        <v>1037</v>
      </c>
      <c r="C68" s="833"/>
      <c r="D68" s="833"/>
      <c r="E68" s="833"/>
      <c r="F68" s="833"/>
      <c r="G68" s="833"/>
      <c r="H68" s="833"/>
      <c r="I68" s="833"/>
      <c r="J68" s="833"/>
      <c r="K68" s="833"/>
      <c r="L68" s="833"/>
      <c r="M68" s="83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t="s">
        <v>6</v>
      </c>
      <c r="B73" s="55" t="str">
        <f>VLOOKUP(A73,'MANO DE OBRA'!A8:D68,3,FALSE)</f>
        <v xml:space="preserve">Obrero </v>
      </c>
      <c r="C73" s="53"/>
      <c r="D73" s="53"/>
      <c r="E73" s="53"/>
      <c r="F73" s="53"/>
      <c r="G73" s="53"/>
      <c r="H73" s="53"/>
      <c r="I73" s="301">
        <f>K73/J73*100</f>
        <v>27494.594594594593</v>
      </c>
      <c r="J73" s="302">
        <v>185</v>
      </c>
      <c r="K73" s="303">
        <f>VLOOKUP(A73,'MANO DE OBRA'!A8:D99,4,FALSE)</f>
        <v>50865</v>
      </c>
      <c r="L73" s="56"/>
      <c r="M73" s="304">
        <v>528</v>
      </c>
      <c r="N73" s="404">
        <f>K73/M73</f>
        <v>96.335227272727266</v>
      </c>
      <c r="O73" s="112"/>
    </row>
    <row r="74" spans="1:15">
      <c r="A74" t="s">
        <v>30</v>
      </c>
      <c r="B74" s="55" t="str">
        <f>VLOOKUP(A74,'MANO DE OBRA'!A8:D69,3,FALSE)</f>
        <v>Oficial</v>
      </c>
      <c r="C74" s="53"/>
      <c r="D74" s="53"/>
      <c r="E74" s="53"/>
      <c r="F74" s="53"/>
      <c r="G74" s="53"/>
      <c r="H74" s="53"/>
      <c r="I74" s="301">
        <f>K74/J74*100</f>
        <v>54988.648648648646</v>
      </c>
      <c r="J74" s="302">
        <v>185</v>
      </c>
      <c r="K74" s="303">
        <f>VLOOKUP(A74,'MANO DE OBRA'!A8:D100,4,FALSE)</f>
        <v>101729</v>
      </c>
      <c r="L74" s="56"/>
      <c r="M74" s="304">
        <v>528</v>
      </c>
      <c r="N74" s="404">
        <f>K74/M74</f>
        <v>192.66856060606059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13"/>
      <c r="C78" s="814"/>
      <c r="D78" s="814"/>
      <c r="E78" s="814"/>
      <c r="F78" s="814"/>
      <c r="G78" s="814"/>
      <c r="H78" s="814"/>
      <c r="I78" s="132"/>
      <c r="J78" s="132"/>
      <c r="K78" s="132"/>
      <c r="L78" s="914"/>
      <c r="M78" s="914"/>
      <c r="N78" s="51"/>
    </row>
    <row r="79" spans="1:15" ht="15" thickBot="1">
      <c r="B79" s="832" t="s">
        <v>1037</v>
      </c>
      <c r="C79" s="833"/>
      <c r="D79" s="833"/>
      <c r="E79" s="833"/>
      <c r="F79" s="833"/>
      <c r="G79" s="833"/>
      <c r="H79" s="833"/>
      <c r="I79" s="833"/>
      <c r="J79" s="833"/>
      <c r="K79" s="833"/>
      <c r="L79" s="833"/>
      <c r="M79" s="834"/>
      <c r="N79" s="310">
        <f>SUM(N73:N78)</f>
        <v>289.00378787878788</v>
      </c>
    </row>
    <row r="80" spans="1:15" ht="15" thickBot="1">
      <c r="B80" s="39"/>
      <c r="C80" s="40"/>
      <c r="D80" s="40"/>
      <c r="E80" s="40"/>
      <c r="F80" s="40"/>
      <c r="G80" s="40"/>
      <c r="H80" s="40"/>
      <c r="I80" s="40"/>
      <c r="J80" s="40"/>
      <c r="K80" s="40"/>
      <c r="L80" s="40"/>
      <c r="M80" s="40"/>
      <c r="N80" s="41"/>
    </row>
    <row r="81" spans="1:14" ht="15" thickBot="1">
      <c r="B81" s="826" t="s">
        <v>1051</v>
      </c>
      <c r="C81" s="827"/>
      <c r="D81" s="827"/>
      <c r="E81" s="827"/>
      <c r="F81" s="827"/>
      <c r="G81" s="827"/>
      <c r="H81" s="827"/>
      <c r="I81" s="827"/>
      <c r="J81" s="827"/>
      <c r="K81" s="827"/>
      <c r="L81" s="827"/>
      <c r="M81" s="828"/>
      <c r="N81" s="105">
        <f>N43+N55+N68+N79</f>
        <v>22982.899015151514</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17" t="s">
        <v>1053</v>
      </c>
      <c r="C85" s="818"/>
      <c r="D85" s="818"/>
      <c r="E85" s="818"/>
      <c r="F85" s="818"/>
      <c r="G85" s="818"/>
      <c r="H85" s="818"/>
      <c r="I85" s="323"/>
      <c r="J85" s="343"/>
      <c r="K85" s="311" t="s">
        <v>1054</v>
      </c>
      <c r="L85" s="856" t="s">
        <v>1055</v>
      </c>
      <c r="M85" s="857"/>
      <c r="N85" s="312"/>
    </row>
    <row r="86" spans="1:14">
      <c r="B86" s="858" t="s">
        <v>1056</v>
      </c>
      <c r="C86" s="859"/>
      <c r="D86" s="859"/>
      <c r="E86" s="859"/>
      <c r="F86" s="859"/>
      <c r="G86" s="859"/>
      <c r="H86" s="859"/>
      <c r="I86" s="93"/>
      <c r="J86" s="94"/>
      <c r="K86" s="313">
        <v>0.2</v>
      </c>
      <c r="L86" s="860">
        <f>N81*K86</f>
        <v>4596.5798030303031</v>
      </c>
      <c r="M86" s="861"/>
      <c r="N86" s="57"/>
    </row>
    <row r="87" spans="1:14">
      <c r="B87" s="95" t="s">
        <v>1057</v>
      </c>
      <c r="C87" s="96"/>
      <c r="D87" s="96"/>
      <c r="E87" s="96"/>
      <c r="F87" s="96"/>
      <c r="G87" s="96"/>
      <c r="H87" s="96"/>
      <c r="I87" s="93"/>
      <c r="J87" s="94"/>
      <c r="K87" s="313">
        <v>0.05</v>
      </c>
      <c r="L87" s="860">
        <f>N81*K87</f>
        <v>1149.1449507575758</v>
      </c>
      <c r="M87" s="861"/>
      <c r="N87" s="57"/>
    </row>
    <row r="88" spans="1:14" ht="15" thickBot="1">
      <c r="B88" s="97" t="s">
        <v>1058</v>
      </c>
      <c r="C88" s="98"/>
      <c r="D88" s="98"/>
      <c r="E88" s="98"/>
      <c r="F88" s="98"/>
      <c r="G88" s="98"/>
      <c r="H88" s="98"/>
      <c r="I88" s="99"/>
      <c r="J88" s="100"/>
      <c r="K88" s="314">
        <v>0.05</v>
      </c>
      <c r="L88" s="862">
        <f>N81*K88</f>
        <v>1149.1449507575758</v>
      </c>
      <c r="M88" s="863"/>
      <c r="N88" s="57"/>
    </row>
    <row r="89" spans="1:14" ht="15" thickBot="1">
      <c r="B89" s="826" t="s">
        <v>1037</v>
      </c>
      <c r="C89" s="827"/>
      <c r="D89" s="827"/>
      <c r="E89" s="827"/>
      <c r="F89" s="827"/>
      <c r="G89" s="827"/>
      <c r="H89" s="827"/>
      <c r="I89" s="827"/>
      <c r="J89" s="827"/>
      <c r="K89" s="827"/>
      <c r="L89" s="827"/>
      <c r="M89" s="828"/>
      <c r="N89" s="58">
        <f>L86+L87+L88</f>
        <v>6894.8697045454555</v>
      </c>
    </row>
    <row r="90" spans="1:14" ht="15" thickBot="1">
      <c r="B90" s="39"/>
      <c r="C90" s="40"/>
      <c r="D90" s="40"/>
      <c r="E90" s="40"/>
      <c r="F90" s="40"/>
      <c r="G90" s="40"/>
      <c r="H90" s="40"/>
      <c r="I90" s="40"/>
      <c r="J90" s="40"/>
      <c r="K90" s="40"/>
      <c r="L90" s="40"/>
      <c r="M90" s="40"/>
      <c r="N90" s="41"/>
    </row>
    <row r="91" spans="1:14" ht="15" thickBot="1">
      <c r="A91" t="s">
        <v>2122</v>
      </c>
      <c r="B91" s="826" t="s">
        <v>1059</v>
      </c>
      <c r="C91" s="827"/>
      <c r="D91" s="827"/>
      <c r="E91" s="827"/>
      <c r="F91" s="827"/>
      <c r="G91" s="827"/>
      <c r="H91" s="827"/>
      <c r="I91" s="827"/>
      <c r="J91" s="827"/>
      <c r="K91" s="827"/>
      <c r="L91" s="827"/>
      <c r="M91" s="828"/>
      <c r="N91" s="196">
        <f>N81+N89</f>
        <v>29877.768719696971</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64" t="s">
        <v>2324</v>
      </c>
      <c r="C108" s="865"/>
      <c r="D108" s="865"/>
      <c r="E108" s="865"/>
      <c r="F108" s="865"/>
      <c r="G108" s="865"/>
      <c r="H108" s="865"/>
      <c r="I108" s="865"/>
      <c r="J108" s="865"/>
      <c r="K108" s="865"/>
      <c r="L108" s="865"/>
      <c r="M108" s="865"/>
      <c r="N108" s="866"/>
    </row>
    <row r="109" spans="2:14" ht="15" customHeight="1">
      <c r="B109" s="864"/>
      <c r="C109" s="865"/>
      <c r="D109" s="865"/>
      <c r="E109" s="865"/>
      <c r="F109" s="865"/>
      <c r="G109" s="865"/>
      <c r="H109" s="865"/>
      <c r="I109" s="865"/>
      <c r="J109" s="865"/>
      <c r="K109" s="865"/>
      <c r="L109" s="865"/>
      <c r="M109" s="865"/>
      <c r="N109" s="866"/>
    </row>
    <row r="110" spans="2:14" ht="32.25" customHeight="1">
      <c r="B110" s="867" t="s">
        <v>2325</v>
      </c>
      <c r="C110" s="868"/>
      <c r="D110" s="868"/>
      <c r="E110" s="868"/>
      <c r="F110" s="868"/>
      <c r="G110" s="868"/>
      <c r="H110" s="868"/>
      <c r="I110" s="868"/>
      <c r="J110" s="868"/>
      <c r="K110" s="868"/>
      <c r="L110" s="868"/>
      <c r="M110" s="868"/>
      <c r="N110" s="869"/>
    </row>
    <row r="111" spans="2:14">
      <c r="B111" s="867"/>
      <c r="C111" s="868"/>
      <c r="D111" s="868"/>
      <c r="E111" s="868"/>
      <c r="F111" s="868"/>
      <c r="G111" s="868"/>
      <c r="H111" s="868"/>
      <c r="I111" s="868"/>
      <c r="J111" s="868"/>
      <c r="K111" s="868"/>
      <c r="L111" s="868"/>
      <c r="M111" s="868"/>
      <c r="N111" s="869"/>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03"/>
      <c r="K121" s="803"/>
      <c r="L121" s="803"/>
      <c r="M121" s="803"/>
      <c r="N121" s="804"/>
    </row>
    <row r="122" spans="2:14" ht="15" thickBot="1">
      <c r="B122" s="270" t="s">
        <v>2327</v>
      </c>
      <c r="C122" s="402"/>
      <c r="D122" s="402"/>
      <c r="E122" s="63"/>
      <c r="F122" s="63"/>
      <c r="G122" s="63"/>
      <c r="H122" s="63"/>
      <c r="I122" s="63"/>
      <c r="J122" s="805"/>
      <c r="K122" s="805"/>
      <c r="L122" s="805"/>
      <c r="M122" s="805"/>
      <c r="N122" s="806"/>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312</v>
      </c>
      <c r="B36" s="839" t="str">
        <f>VLOOKUP(A36,EQUIPOS!A6:D154,3,FALSE)</f>
        <v>Retroexcavadora sobre oruga, potencia 138 HP, balde de 1,5 m3.</v>
      </c>
      <c r="C36" s="840"/>
      <c r="D36" s="840"/>
      <c r="E36" s="840"/>
      <c r="F36" s="840"/>
      <c r="G36" s="840"/>
      <c r="H36" s="841"/>
      <c r="I36" s="276"/>
      <c r="J36" s="277"/>
      <c r="K36" s="278">
        <f>VLOOKUP(A36,EQUIPOS!A6:D163,4,FALSE)</f>
        <v>209106</v>
      </c>
      <c r="L36" s="279"/>
      <c r="M36" s="280">
        <v>66</v>
      </c>
      <c r="N36" s="281">
        <f>K36/M36</f>
        <v>3168.2727272727275</v>
      </c>
    </row>
    <row r="37" spans="1:14">
      <c r="A37" 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0.96335227272727264</v>
      </c>
    </row>
    <row r="43" spans="1:14" ht="15" thickBot="1">
      <c r="B43" s="826" t="s">
        <v>1037</v>
      </c>
      <c r="C43" s="827"/>
      <c r="D43" s="827"/>
      <c r="E43" s="827"/>
      <c r="F43" s="827"/>
      <c r="G43" s="827"/>
      <c r="H43" s="827"/>
      <c r="I43" s="827"/>
      <c r="J43" s="827"/>
      <c r="K43" s="827"/>
      <c r="L43" s="827"/>
      <c r="M43" s="828"/>
      <c r="N43" s="403">
        <f>SUM(N36:N42)</f>
        <v>3169.2360795454547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27494.594594594593</v>
      </c>
      <c r="J70" s="302">
        <v>185</v>
      </c>
      <c r="K70" s="303">
        <f>VLOOKUP(A70,'MANO DE OBRA'!A8:D99,4,FALSE)</f>
        <v>50865</v>
      </c>
      <c r="L70" s="56"/>
      <c r="M70" s="304">
        <v>528</v>
      </c>
      <c r="N70" s="404">
        <f>K70/M70</f>
        <v>96.335227272727266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96.335227272727266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3265.5713068181822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653.1142613636365</v>
      </c>
      <c r="M83" s="861"/>
      <c r="N83" s="57"/>
    </row>
    <row r="84" spans="1:14">
      <c r="B84" s="95" t="s">
        <v>1057</v>
      </c>
      <c r="C84" s="96"/>
      <c r="D84" s="96"/>
      <c r="E84" s="96"/>
      <c r="F84" s="96"/>
      <c r="G84" s="96"/>
      <c r="H84" s="96"/>
      <c r="I84" s="93"/>
      <c r="J84" s="94"/>
      <c r="K84" s="313">
        <v>0.05</v>
      </c>
      <c r="L84" s="860">
        <f>N78*K84</f>
        <v>163.27856534090913</v>
      </c>
      <c r="M84" s="861"/>
      <c r="N84" s="57"/>
    </row>
    <row r="85" spans="1:14" ht="15" thickBot="1">
      <c r="B85" s="97" t="s">
        <v>1058</v>
      </c>
      <c r="C85" s="98"/>
      <c r="D85" s="98"/>
      <c r="E85" s="98"/>
      <c r="F85" s="98"/>
      <c r="G85" s="98"/>
      <c r="H85" s="98"/>
      <c r="I85" s="99"/>
      <c r="J85" s="100"/>
      <c r="K85" s="314">
        <v>0.05</v>
      </c>
      <c r="L85" s="862">
        <f>N78*K85</f>
        <v>163.27856534090913</v>
      </c>
      <c r="M85" s="863"/>
      <c r="N85" s="57"/>
    </row>
    <row r="86" spans="1:14" ht="15" thickBot="1">
      <c r="B86" s="826" t="s">
        <v>1037</v>
      </c>
      <c r="C86" s="827"/>
      <c r="D86" s="827"/>
      <c r="E86" s="827"/>
      <c r="F86" s="827"/>
      <c r="G86" s="827"/>
      <c r="H86" s="827"/>
      <c r="I86" s="827"/>
      <c r="J86" s="827"/>
      <c r="K86" s="827"/>
      <c r="L86" s="827"/>
      <c r="M86" s="828"/>
      <c r="N86" s="58">
        <f>L83+L84+L85</f>
        <v>979.67139204545481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4245.2426988636371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148</v>
      </c>
      <c r="B36" s="839" t="str">
        <f>VLOOKUP(A36,EQUIPOS!A6:D154,3,FALSE)</f>
        <v>Cargador : Potencia en el volante 110 hp, Clasificación de RPM del motor 2300.</v>
      </c>
      <c r="C36" s="840"/>
      <c r="D36" s="840"/>
      <c r="E36" s="840"/>
      <c r="F36" s="840"/>
      <c r="G36" s="840"/>
      <c r="H36" s="841"/>
      <c r="I36" s="276"/>
      <c r="J36" s="277"/>
      <c r="K36" s="278">
        <f>VLOOKUP(A36,EQUIPOS!A6:D163,4,FALSE)</f>
        <v>118012</v>
      </c>
      <c r="L36" s="279"/>
      <c r="M36" s="280">
        <v>66</v>
      </c>
      <c r="N36" s="281">
        <f>K36/M36</f>
        <v>1788.060606060606</v>
      </c>
    </row>
    <row r="37" spans="1:14">
      <c r="A37" s="114" t="s">
        <v>129</v>
      </c>
      <c r="B37" s="839" t="str">
        <f>VLOOKUP(A37,EQUIPOS!A7:D154,3,FALSE)</f>
        <v xml:space="preserve">Buldozer, Potencia al volante de 140 HP, motor de 2200 RPM, longitud de hoja 4,80m. </v>
      </c>
      <c r="C37" s="840"/>
      <c r="D37" s="840"/>
      <c r="E37" s="840"/>
      <c r="F37" s="840"/>
      <c r="G37" s="840"/>
      <c r="H37" s="841"/>
      <c r="I37" s="276"/>
      <c r="J37" s="277"/>
      <c r="K37" s="278">
        <f>VLOOKUP(A37,EQUIPOS!A7:D164,4,FALSE)</f>
        <v>141411</v>
      </c>
      <c r="L37" s="279"/>
      <c r="M37" s="280">
        <v>100</v>
      </c>
      <c r="N37" s="281">
        <f>K37/M37</f>
        <v>1414.11</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83"/>
      <c r="L39" s="843"/>
      <c r="M39" s="844"/>
      <c r="N39" s="282"/>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1.9266856060606059</v>
      </c>
    </row>
    <row r="43" spans="1:14" ht="15" thickBot="1">
      <c r="B43" s="826" t="s">
        <v>1037</v>
      </c>
      <c r="C43" s="827"/>
      <c r="D43" s="827"/>
      <c r="E43" s="827"/>
      <c r="F43" s="827"/>
      <c r="G43" s="827"/>
      <c r="H43" s="827"/>
      <c r="I43" s="827"/>
      <c r="J43" s="827"/>
      <c r="K43" s="827"/>
      <c r="L43" s="827"/>
      <c r="M43" s="828"/>
      <c r="N43" s="403">
        <f>SUM(N36:N42)</f>
        <v>3204.0972916666665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2111</v>
      </c>
      <c r="N48" s="281">
        <f>K48*M48</f>
        <v>2111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2111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528</v>
      </c>
      <c r="N70" s="404">
        <f>K70/M70</f>
        <v>192.66856060606059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192.66856060606059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5507.7658522727279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1101.5531704545456</v>
      </c>
      <c r="M83" s="861"/>
      <c r="N83" s="57"/>
    </row>
    <row r="84" spans="1:14">
      <c r="B84" s="95" t="s">
        <v>1057</v>
      </c>
      <c r="C84" s="96"/>
      <c r="D84" s="96"/>
      <c r="E84" s="96"/>
      <c r="F84" s="96"/>
      <c r="G84" s="96"/>
      <c r="H84" s="96"/>
      <c r="I84" s="93"/>
      <c r="J84" s="94"/>
      <c r="K84" s="313">
        <v>0.05</v>
      </c>
      <c r="L84" s="860">
        <f>N78*K84</f>
        <v>275.38829261363639</v>
      </c>
      <c r="M84" s="861"/>
      <c r="N84" s="57"/>
    </row>
    <row r="85" spans="1:14" ht="15" thickBot="1">
      <c r="B85" s="97" t="s">
        <v>1058</v>
      </c>
      <c r="C85" s="98"/>
      <c r="D85" s="98"/>
      <c r="E85" s="98"/>
      <c r="F85" s="98"/>
      <c r="G85" s="98"/>
      <c r="H85" s="98"/>
      <c r="I85" s="99"/>
      <c r="J85" s="100"/>
      <c r="K85" s="314">
        <v>0.05</v>
      </c>
      <c r="L85" s="862">
        <f>N78*K85</f>
        <v>275.38829261363639</v>
      </c>
      <c r="M85" s="863"/>
      <c r="N85" s="57"/>
    </row>
    <row r="86" spans="1:14" ht="15" thickBot="1">
      <c r="B86" s="826" t="s">
        <v>1037</v>
      </c>
      <c r="C86" s="827"/>
      <c r="D86" s="827"/>
      <c r="E86" s="827"/>
      <c r="F86" s="827"/>
      <c r="G86" s="827"/>
      <c r="H86" s="827"/>
      <c r="I86" s="827"/>
      <c r="J86" s="827"/>
      <c r="K86" s="827"/>
      <c r="L86" s="827"/>
      <c r="M86" s="828"/>
      <c r="N86" s="58">
        <f>L83+L84+L85</f>
        <v>1652.3297556818184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7160.0956079545467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4" t="s">
        <v>129</v>
      </c>
      <c r="B36" s="839" t="str">
        <f>VLOOKUP(A36,EQUIPOS!A6:D154,3,FALSE)</f>
        <v xml:space="preserve">Buldozer, Potencia al volante de 140 HP, motor de 2200 RPM, longitud de hoja 4,80m. </v>
      </c>
      <c r="C36" s="840"/>
      <c r="D36" s="840"/>
      <c r="E36" s="840"/>
      <c r="F36" s="840"/>
      <c r="G36" s="840"/>
      <c r="H36" s="841"/>
      <c r="I36" s="276"/>
      <c r="J36" s="277"/>
      <c r="K36" s="278">
        <f>VLOOKUP(A36,EQUIPOS!A6:D163,4,FALSE)</f>
        <v>141411</v>
      </c>
      <c r="L36" s="473"/>
      <c r="M36" s="292">
        <v>50</v>
      </c>
      <c r="N36" s="281">
        <f>K36/M36</f>
        <v>2828.22</v>
      </c>
    </row>
    <row r="37" spans="1:14">
      <c r="A37" s="114" t="s">
        <v>152</v>
      </c>
      <c r="B37" s="839" t="str">
        <f>VLOOKUP(A37,EQUIPOS!A7:D154,3,FALSE)</f>
        <v xml:space="preserve">Carrotanque de agua(1000 Galones) </v>
      </c>
      <c r="C37" s="840"/>
      <c r="D37" s="840"/>
      <c r="E37" s="840"/>
      <c r="F37" s="840"/>
      <c r="G37" s="840"/>
      <c r="H37" s="841"/>
      <c r="I37" s="276"/>
      <c r="J37" s="277"/>
      <c r="K37" s="278">
        <f>VLOOKUP(A37,EQUIPOS!A7:D164,4,FALSE)</f>
        <v>64103</v>
      </c>
      <c r="L37" s="473"/>
      <c r="M37" s="292">
        <v>50</v>
      </c>
      <c r="N37" s="281">
        <f>K37/M37</f>
        <v>1282.06</v>
      </c>
    </row>
    <row r="38" spans="1:14">
      <c r="A38" s="214"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473"/>
      <c r="M38" s="292">
        <v>50</v>
      </c>
      <c r="N38" s="281">
        <f>K38/M38</f>
        <v>3510.88</v>
      </c>
    </row>
    <row r="39" spans="1:14">
      <c r="A39" s="214" t="s">
        <v>365</v>
      </c>
      <c r="B39" s="839" t="str">
        <f>VLOOKUP(A39,EQUIPOS!A9:D154,3,FALSE)</f>
        <v xml:space="preserve">Vibrocompatador, potencia 153 HP, peso 10 Ton. </v>
      </c>
      <c r="C39" s="840"/>
      <c r="D39" s="840"/>
      <c r="E39" s="840"/>
      <c r="F39" s="840"/>
      <c r="G39" s="840"/>
      <c r="H39" s="841"/>
      <c r="I39" s="842"/>
      <c r="J39" s="823"/>
      <c r="K39" s="278">
        <f>VLOOKUP(A39,EQUIPOS!A9:D166,4,FALSE)</f>
        <v>105327</v>
      </c>
      <c r="L39" s="954">
        <v>50</v>
      </c>
      <c r="M39" s="955"/>
      <c r="N39" s="281">
        <f>K39/L39</f>
        <v>2106.54</v>
      </c>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9727.7000000000007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400</v>
      </c>
      <c r="N70" s="404">
        <f>K70/M70</f>
        <v>254.32249999999999</v>
      </c>
      <c r="O70" s="112"/>
    </row>
    <row r="71" spans="1:15">
      <c r="A71" t="s">
        <v>6</v>
      </c>
      <c r="B71" s="55" t="str">
        <f>VLOOKUP(A71,'MANO DE OBRA'!A8:D69,3,FALSE)</f>
        <v xml:space="preserve">Obrero </v>
      </c>
      <c r="C71" s="53"/>
      <c r="D71" s="53"/>
      <c r="E71" s="53"/>
      <c r="F71" s="53"/>
      <c r="G71" s="53"/>
      <c r="H71" s="53"/>
      <c r="I71" s="301">
        <f>K71/J71*100</f>
        <v>27494.594594594593</v>
      </c>
      <c r="J71" s="302">
        <v>185</v>
      </c>
      <c r="K71" s="303">
        <f>VLOOKUP(A71,'MANO DE OBRA'!A8:D100,4,FALSE)</f>
        <v>50865</v>
      </c>
      <c r="L71" s="56"/>
      <c r="M71" s="308">
        <v>400</v>
      </c>
      <c r="N71" s="404">
        <f>K71/M71</f>
        <v>127.16249999999999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381.48500000000001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10109.185000000001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2021.8370000000004</v>
      </c>
      <c r="M83" s="861"/>
      <c r="N83" s="57"/>
    </row>
    <row r="84" spans="1:14">
      <c r="B84" s="95" t="s">
        <v>1057</v>
      </c>
      <c r="C84" s="96"/>
      <c r="D84" s="96"/>
      <c r="E84" s="96"/>
      <c r="F84" s="96"/>
      <c r="G84" s="96"/>
      <c r="H84" s="96"/>
      <c r="I84" s="93"/>
      <c r="J84" s="94"/>
      <c r="K84" s="313">
        <v>0.05</v>
      </c>
      <c r="L84" s="860">
        <f>N78*K84</f>
        <v>505.45925000000011</v>
      </c>
      <c r="M84" s="861"/>
      <c r="N84" s="57"/>
    </row>
    <row r="85" spans="1:14" ht="15" thickBot="1">
      <c r="B85" s="97" t="s">
        <v>1058</v>
      </c>
      <c r="C85" s="98"/>
      <c r="D85" s="98"/>
      <c r="E85" s="98"/>
      <c r="F85" s="98"/>
      <c r="G85" s="98"/>
      <c r="H85" s="98"/>
      <c r="I85" s="99"/>
      <c r="J85" s="100"/>
      <c r="K85" s="314">
        <v>0.05</v>
      </c>
      <c r="L85" s="862">
        <f>N78*K85</f>
        <v>505.45925000000011</v>
      </c>
      <c r="M85" s="863"/>
      <c r="N85" s="57"/>
    </row>
    <row r="86" spans="1:14" ht="15" thickBot="1">
      <c r="B86" s="826" t="s">
        <v>1037</v>
      </c>
      <c r="C86" s="827"/>
      <c r="D86" s="827"/>
      <c r="E86" s="827"/>
      <c r="F86" s="827"/>
      <c r="G86" s="827"/>
      <c r="H86" s="827"/>
      <c r="I86" s="827"/>
      <c r="J86" s="827"/>
      <c r="K86" s="827"/>
      <c r="L86" s="827"/>
      <c r="M86" s="828"/>
      <c r="N86" s="58">
        <f>L83+L84+L85</f>
        <v>3032.7555000000002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13141.940500000001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129</v>
      </c>
      <c r="B36" s="839" t="str">
        <f>VLOOKUP(A36,EQUIPOS!A6:D154,3,FALSE)</f>
        <v xml:space="preserve">Buldozer, Potencia al volante de 140 HP, motor de 2200 RPM, longitud de hoja 4,80m. </v>
      </c>
      <c r="C36" s="840"/>
      <c r="D36" s="840"/>
      <c r="E36" s="840"/>
      <c r="F36" s="840"/>
      <c r="G36" s="840"/>
      <c r="H36" s="841"/>
      <c r="I36" s="276"/>
      <c r="J36" s="277"/>
      <c r="K36" s="278">
        <f>VLOOKUP(A36,EQUIPOS!A6:D163,4,FALSE)</f>
        <v>141411</v>
      </c>
      <c r="L36" s="279"/>
      <c r="M36" s="280">
        <v>40</v>
      </c>
      <c r="N36" s="281">
        <f>K36/M36</f>
        <v>3535.2750000000001</v>
      </c>
    </row>
    <row r="37" spans="1:14">
      <c r="A37" s="119" t="s">
        <v>365</v>
      </c>
      <c r="B37" s="839" t="str">
        <f>VLOOKUP(A37,EQUIPOS!A7:D154,3,FALSE)</f>
        <v xml:space="preserve">Vibrocompatador, potencia 153 HP, peso 10 Ton. </v>
      </c>
      <c r="C37" s="840"/>
      <c r="D37" s="840"/>
      <c r="E37" s="840"/>
      <c r="F37" s="840"/>
      <c r="G37" s="840"/>
      <c r="H37" s="841"/>
      <c r="I37" s="276"/>
      <c r="J37" s="277"/>
      <c r="K37" s="278">
        <f>VLOOKUP(A37,EQUIPOS!A7:D164,4,FALSE)</f>
        <v>105327</v>
      </c>
      <c r="L37" s="279"/>
      <c r="M37" s="280">
        <v>40</v>
      </c>
      <c r="N37" s="281">
        <f>K37/M37</f>
        <v>2633.1750000000002</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6168.4500000000007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320</v>
      </c>
      <c r="N70" s="404">
        <f>K70/M70</f>
        <v>317.90312499999999</v>
      </c>
      <c r="O70" s="112"/>
    </row>
    <row r="71" spans="1:15">
      <c r="A71" t="s">
        <v>6</v>
      </c>
      <c r="B71" s="55" t="str">
        <f>VLOOKUP(A71,'MANO DE OBRA'!A8:D69,3,FALSE)</f>
        <v xml:space="preserve">Obrero </v>
      </c>
      <c r="C71" s="53"/>
      <c r="D71" s="53"/>
      <c r="E71" s="53"/>
      <c r="F71" s="53"/>
      <c r="G71" s="53"/>
      <c r="H71" s="53"/>
      <c r="I71" s="301">
        <f>K71/J71*100</f>
        <v>27494.594594594593</v>
      </c>
      <c r="J71" s="302">
        <v>185</v>
      </c>
      <c r="K71" s="303">
        <f>VLOOKUP(A71,'MANO DE OBRA'!A8:D100,4,FALSE)</f>
        <v>50865</v>
      </c>
      <c r="L71" s="56"/>
      <c r="M71" s="308">
        <v>320</v>
      </c>
      <c r="N71" s="404">
        <f>K71/M71</f>
        <v>158.953125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476.85624999999999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6645.3062500000005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1329.0612500000002</v>
      </c>
      <c r="M83" s="861"/>
      <c r="N83" s="57"/>
    </row>
    <row r="84" spans="1:14">
      <c r="B84" s="95" t="s">
        <v>1057</v>
      </c>
      <c r="C84" s="96"/>
      <c r="D84" s="96"/>
      <c r="E84" s="96"/>
      <c r="F84" s="96"/>
      <c r="G84" s="96"/>
      <c r="H84" s="96"/>
      <c r="I84" s="93"/>
      <c r="J84" s="94"/>
      <c r="K84" s="313">
        <v>0.05</v>
      </c>
      <c r="L84" s="860">
        <f>N78*K84</f>
        <v>332.26531250000005</v>
      </c>
      <c r="M84" s="861"/>
      <c r="N84" s="57"/>
    </row>
    <row r="85" spans="1:14" ht="15" thickBot="1">
      <c r="B85" s="97" t="s">
        <v>1058</v>
      </c>
      <c r="C85" s="98"/>
      <c r="D85" s="98"/>
      <c r="E85" s="98"/>
      <c r="F85" s="98"/>
      <c r="G85" s="98"/>
      <c r="H85" s="98"/>
      <c r="I85" s="99"/>
      <c r="J85" s="100"/>
      <c r="K85" s="314">
        <v>0.05</v>
      </c>
      <c r="L85" s="862">
        <f>N78*K85</f>
        <v>332.26531250000005</v>
      </c>
      <c r="M85" s="863"/>
      <c r="N85" s="57"/>
    </row>
    <row r="86" spans="1:14" ht="15" thickBot="1">
      <c r="B86" s="826" t="s">
        <v>1037</v>
      </c>
      <c r="C86" s="827"/>
      <c r="D86" s="827"/>
      <c r="E86" s="827"/>
      <c r="F86" s="827"/>
      <c r="G86" s="827"/>
      <c r="H86" s="827"/>
      <c r="I86" s="827"/>
      <c r="J86" s="827"/>
      <c r="K86" s="827"/>
      <c r="L86" s="827"/>
      <c r="M86" s="828"/>
      <c r="N86" s="58">
        <f>L83+L84+L85</f>
        <v>1993.5918750000005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8638.8981250000015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129</v>
      </c>
      <c r="B36" s="839" t="str">
        <f>VLOOKUP(A36,EQUIPOS!A6:D154,3,FALSE)</f>
        <v xml:space="preserve">Buldozer, Potencia al volante de 140 HP, motor de 2200 RPM, longitud de hoja 4,80m. </v>
      </c>
      <c r="C36" s="840"/>
      <c r="D36" s="840"/>
      <c r="E36" s="840"/>
      <c r="F36" s="840"/>
      <c r="G36" s="840"/>
      <c r="H36" s="841"/>
      <c r="I36" s="276"/>
      <c r="J36" s="277"/>
      <c r="K36" s="278">
        <f>VLOOKUP(A36,EQUIPOS!A6:D163,4,FALSE)</f>
        <v>141411</v>
      </c>
      <c r="L36" s="279"/>
      <c r="M36" s="280">
        <v>40</v>
      </c>
      <c r="N36" s="281">
        <f>K36/M36</f>
        <v>3535.2750000000001</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3535.2750000000001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320</v>
      </c>
      <c r="N70" s="404">
        <f>K70/M70</f>
        <v>317.90312499999999</v>
      </c>
      <c r="O70" s="112"/>
    </row>
    <row r="71" spans="1:15">
      <c r="A71" t="s">
        <v>6</v>
      </c>
      <c r="B71" s="55" t="str">
        <f>VLOOKUP(A71,'MANO DE OBRA'!A8:D69,3,FALSE)</f>
        <v xml:space="preserve">Obrero </v>
      </c>
      <c r="C71" s="53"/>
      <c r="D71" s="53"/>
      <c r="E71" s="53"/>
      <c r="F71" s="53"/>
      <c r="G71" s="53"/>
      <c r="H71" s="53"/>
      <c r="I71" s="301">
        <f>K71/J71*100</f>
        <v>27494.594594594593</v>
      </c>
      <c r="J71" s="302">
        <v>185</v>
      </c>
      <c r="K71" s="303">
        <f>VLOOKUP(A71,'MANO DE OBRA'!A8:D100,4,FALSE)</f>
        <v>50865</v>
      </c>
      <c r="L71" s="56"/>
      <c r="M71" s="308">
        <v>320</v>
      </c>
      <c r="N71" s="404">
        <f>K71/M71</f>
        <v>158.953125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476.85624999999999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4012.1312499999999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802.42624999999998</v>
      </c>
      <c r="M83" s="861"/>
      <c r="N83" s="57"/>
    </row>
    <row r="84" spans="1:14">
      <c r="B84" s="95" t="s">
        <v>1057</v>
      </c>
      <c r="C84" s="96"/>
      <c r="D84" s="96"/>
      <c r="E84" s="96"/>
      <c r="F84" s="96"/>
      <c r="G84" s="96"/>
      <c r="H84" s="96"/>
      <c r="I84" s="93"/>
      <c r="J84" s="94"/>
      <c r="K84" s="313">
        <v>0.05</v>
      </c>
      <c r="L84" s="860">
        <f>N78*K84</f>
        <v>200.6065625</v>
      </c>
      <c r="M84" s="861"/>
      <c r="N84" s="57"/>
    </row>
    <row r="85" spans="1:14" ht="15" thickBot="1">
      <c r="B85" s="97" t="s">
        <v>1058</v>
      </c>
      <c r="C85" s="98"/>
      <c r="D85" s="98"/>
      <c r="E85" s="98"/>
      <c r="F85" s="98"/>
      <c r="G85" s="98"/>
      <c r="H85" s="98"/>
      <c r="I85" s="99"/>
      <c r="J85" s="100"/>
      <c r="K85" s="314">
        <v>0.05</v>
      </c>
      <c r="L85" s="862">
        <f>N78*K85</f>
        <v>200.6065625</v>
      </c>
      <c r="M85" s="863"/>
      <c r="N85" s="57"/>
    </row>
    <row r="86" spans="1:14" ht="15" thickBot="1">
      <c r="B86" s="826" t="s">
        <v>1037</v>
      </c>
      <c r="C86" s="827"/>
      <c r="D86" s="827"/>
      <c r="E86" s="827"/>
      <c r="F86" s="827"/>
      <c r="G86" s="827"/>
      <c r="H86" s="827"/>
      <c r="I86" s="827"/>
      <c r="J86" s="827"/>
      <c r="K86" s="827"/>
      <c r="L86" s="827"/>
      <c r="M86" s="828"/>
      <c r="N86" s="58">
        <f>L83+L84+L85</f>
        <v>1203.639375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5215.7706250000001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2.0345800000000001</v>
      </c>
    </row>
    <row r="43" spans="1:14" ht="15" thickBot="1">
      <c r="B43" s="826" t="s">
        <v>1037</v>
      </c>
      <c r="C43" s="827"/>
      <c r="D43" s="827"/>
      <c r="E43" s="827"/>
      <c r="F43" s="827"/>
      <c r="G43" s="827"/>
      <c r="H43" s="827"/>
      <c r="I43" s="827"/>
      <c r="J43" s="827"/>
      <c r="K43" s="827"/>
      <c r="L43" s="827"/>
      <c r="M43" s="828"/>
      <c r="N43" s="403">
        <f>SUM(N36:N42)</f>
        <v>2.0345800000000001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5362</v>
      </c>
      <c r="N48" s="281">
        <f>K48*M48</f>
        <v>6970.6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6970.6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53"/>
      <c r="D59" s="53"/>
      <c r="E59" s="53"/>
      <c r="F59" s="53"/>
      <c r="G59" s="53"/>
      <c r="H59" s="297"/>
      <c r="I59" s="288"/>
      <c r="J59" s="288"/>
      <c r="K59" s="288"/>
      <c r="L59" s="830"/>
      <c r="M59" s="831"/>
      <c r="N59" s="300"/>
    </row>
    <row r="60" spans="1:14" ht="24.75" customHeight="1">
      <c r="B60" s="52"/>
      <c r="C60" s="326"/>
      <c r="D60" s="326"/>
      <c r="E60" s="326"/>
      <c r="F60" s="326"/>
      <c r="G60" s="326"/>
      <c r="H60" s="320"/>
      <c r="I60" s="408"/>
      <c r="J60" s="295"/>
      <c r="K60" s="288"/>
      <c r="L60" s="830"/>
      <c r="M60" s="831"/>
      <c r="N60" s="296"/>
    </row>
    <row r="61" spans="1:14">
      <c r="B61" s="52"/>
      <c r="C61" s="53"/>
      <c r="D61" s="53"/>
      <c r="E61" s="53"/>
      <c r="F61" s="53"/>
      <c r="G61" s="326"/>
      <c r="H61" s="320"/>
      <c r="I61" s="408"/>
      <c r="J61" s="295"/>
      <c r="K61" s="288"/>
      <c r="L61" s="830"/>
      <c r="M61" s="831"/>
      <c r="N61" s="300"/>
    </row>
    <row r="62" spans="1:14">
      <c r="B62" s="52"/>
      <c r="C62" s="53"/>
      <c r="D62" s="53"/>
      <c r="E62" s="53"/>
      <c r="F62" s="53"/>
      <c r="G62" s="53"/>
      <c r="H62" s="297"/>
      <c r="I62" s="288"/>
      <c r="J62" s="288"/>
      <c r="K62" s="288"/>
      <c r="L62" s="830"/>
      <c r="M62" s="831"/>
      <c r="N62" s="300"/>
    </row>
    <row r="63" spans="1:14">
      <c r="B63" s="52"/>
      <c r="C63" s="53"/>
      <c r="D63" s="53"/>
      <c r="E63" s="53"/>
      <c r="F63" s="53"/>
      <c r="G63" s="53"/>
      <c r="H63" s="297"/>
      <c r="I63" s="288"/>
      <c r="J63" s="288"/>
      <c r="K63" s="288"/>
      <c r="L63" s="830"/>
      <c r="M63" s="831"/>
      <c r="N63" s="300"/>
    </row>
    <row r="64" spans="1:14" ht="15" thickBot="1">
      <c r="B64" s="474"/>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1000</v>
      </c>
      <c r="N70" s="404">
        <f>K70/M70</f>
        <v>101.729</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203.458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7176.0925799999995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1435.2185159999999</v>
      </c>
      <c r="M83" s="861"/>
      <c r="N83" s="57"/>
    </row>
    <row r="84" spans="1:14">
      <c r="B84" s="95" t="s">
        <v>1057</v>
      </c>
      <c r="C84" s="96"/>
      <c r="D84" s="96"/>
      <c r="E84" s="96"/>
      <c r="F84" s="96"/>
      <c r="G84" s="96"/>
      <c r="H84" s="96"/>
      <c r="I84" s="93"/>
      <c r="J84" s="94"/>
      <c r="K84" s="313">
        <v>0.05</v>
      </c>
      <c r="L84" s="860">
        <f>N78*K84</f>
        <v>358.80462899999998</v>
      </c>
      <c r="M84" s="861"/>
      <c r="N84" s="57"/>
    </row>
    <row r="85" spans="1:14" ht="15" thickBot="1">
      <c r="B85" s="97" t="s">
        <v>1058</v>
      </c>
      <c r="C85" s="98"/>
      <c r="D85" s="98"/>
      <c r="E85" s="98"/>
      <c r="F85" s="98"/>
      <c r="G85" s="98"/>
      <c r="H85" s="98"/>
      <c r="I85" s="99"/>
      <c r="J85" s="100"/>
      <c r="K85" s="314">
        <v>0.05</v>
      </c>
      <c r="L85" s="862">
        <f>N78*K85</f>
        <v>358.80462899999998</v>
      </c>
      <c r="M85" s="863"/>
      <c r="N85" s="57"/>
    </row>
    <row r="86" spans="1:14" ht="15" thickBot="1">
      <c r="B86" s="826" t="s">
        <v>1037</v>
      </c>
      <c r="C86" s="827"/>
      <c r="D86" s="827"/>
      <c r="E86" s="827"/>
      <c r="F86" s="827"/>
      <c r="G86" s="827"/>
      <c r="H86" s="827"/>
      <c r="I86" s="827"/>
      <c r="J86" s="827"/>
      <c r="K86" s="827"/>
      <c r="L86" s="827"/>
      <c r="M86" s="828"/>
      <c r="N86" s="58">
        <f>L83+L84+L85</f>
        <v>2152.8277739999999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9328.9203539999999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0.01</v>
      </c>
      <c r="M42" s="851"/>
      <c r="N42" s="111">
        <f>N76*L42</f>
        <v>2.0345800000000001</v>
      </c>
    </row>
    <row r="43" spans="1:14" ht="15" thickBot="1">
      <c r="B43" s="826" t="s">
        <v>1037</v>
      </c>
      <c r="C43" s="827"/>
      <c r="D43" s="827"/>
      <c r="E43" s="827"/>
      <c r="F43" s="827"/>
      <c r="G43" s="827"/>
      <c r="H43" s="827"/>
      <c r="I43" s="827"/>
      <c r="J43" s="827"/>
      <c r="K43" s="827"/>
      <c r="L43" s="827"/>
      <c r="M43" s="828"/>
      <c r="N43" s="403">
        <f>SUM(N36:N42)</f>
        <v>2.0345800000000001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9088</v>
      </c>
      <c r="N48" s="281">
        <f>K48*M48</f>
        <v>10905.6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10905.6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53"/>
      <c r="D59" s="53"/>
      <c r="E59" s="53"/>
      <c r="F59" s="53"/>
      <c r="G59" s="53"/>
      <c r="H59" s="297"/>
      <c r="I59" s="288"/>
      <c r="J59" s="288"/>
      <c r="K59" s="288"/>
      <c r="L59" s="830"/>
      <c r="M59" s="831"/>
      <c r="N59" s="300"/>
    </row>
    <row r="60" spans="1:14" ht="24.75" customHeight="1">
      <c r="B60" s="52"/>
      <c r="C60" s="326"/>
      <c r="D60" s="326"/>
      <c r="E60" s="326"/>
      <c r="F60" s="326"/>
      <c r="G60" s="326"/>
      <c r="H60" s="320"/>
      <c r="I60" s="408"/>
      <c r="J60" s="295"/>
      <c r="K60" s="288"/>
      <c r="L60" s="830"/>
      <c r="M60" s="831"/>
      <c r="N60" s="296"/>
    </row>
    <row r="61" spans="1:14">
      <c r="B61" s="52"/>
      <c r="C61" s="53"/>
      <c r="D61" s="53"/>
      <c r="E61" s="53"/>
      <c r="F61" s="53"/>
      <c r="G61" s="326"/>
      <c r="H61" s="320"/>
      <c r="I61" s="408"/>
      <c r="J61" s="295"/>
      <c r="K61" s="288"/>
      <c r="L61" s="830"/>
      <c r="M61" s="831"/>
      <c r="N61" s="300"/>
    </row>
    <row r="62" spans="1:14">
      <c r="B62" s="52"/>
      <c r="C62" s="53"/>
      <c r="D62" s="53"/>
      <c r="E62" s="53"/>
      <c r="F62" s="53"/>
      <c r="G62" s="53"/>
      <c r="H62" s="297"/>
      <c r="I62" s="288"/>
      <c r="J62" s="288"/>
      <c r="K62" s="288"/>
      <c r="L62" s="830"/>
      <c r="M62" s="831"/>
      <c r="N62" s="300"/>
    </row>
    <row r="63" spans="1:14">
      <c r="B63" s="52"/>
      <c r="C63" s="53"/>
      <c r="D63" s="53"/>
      <c r="E63" s="53"/>
      <c r="F63" s="53"/>
      <c r="G63" s="53"/>
      <c r="H63" s="297"/>
      <c r="I63" s="288"/>
      <c r="J63" s="288"/>
      <c r="K63" s="288"/>
      <c r="L63" s="830"/>
      <c r="M63" s="831"/>
      <c r="N63" s="300"/>
    </row>
    <row r="64" spans="1:14" ht="15" thickBot="1">
      <c r="B64" s="474"/>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1000</v>
      </c>
      <c r="N70" s="404">
        <f>K70/M70</f>
        <v>101.729</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203.458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11111.09258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2222.2185160000004</v>
      </c>
      <c r="M83" s="861"/>
      <c r="N83" s="57"/>
    </row>
    <row r="84" spans="1:14">
      <c r="B84" s="95" t="s">
        <v>1057</v>
      </c>
      <c r="C84" s="96"/>
      <c r="D84" s="96"/>
      <c r="E84" s="96"/>
      <c r="F84" s="96"/>
      <c r="G84" s="96"/>
      <c r="H84" s="96"/>
      <c r="I84" s="93"/>
      <c r="J84" s="94"/>
      <c r="K84" s="313">
        <v>0.05</v>
      </c>
      <c r="L84" s="860">
        <f>N78*K84</f>
        <v>555.55462900000009</v>
      </c>
      <c r="M84" s="861"/>
      <c r="N84" s="57"/>
    </row>
    <row r="85" spans="1:14" ht="15" thickBot="1">
      <c r="B85" s="97" t="s">
        <v>1058</v>
      </c>
      <c r="C85" s="98"/>
      <c r="D85" s="98"/>
      <c r="E85" s="98"/>
      <c r="F85" s="98"/>
      <c r="G85" s="98"/>
      <c r="H85" s="98"/>
      <c r="I85" s="99"/>
      <c r="J85" s="100"/>
      <c r="K85" s="314">
        <v>0.05</v>
      </c>
      <c r="L85" s="862">
        <f>N78*K85</f>
        <v>555.55462900000009</v>
      </c>
      <c r="M85" s="863"/>
      <c r="N85" s="57"/>
    </row>
    <row r="86" spans="1:14" ht="15" thickBot="1">
      <c r="B86" s="826" t="s">
        <v>1037</v>
      </c>
      <c r="C86" s="827"/>
      <c r="D86" s="827"/>
      <c r="E86" s="827"/>
      <c r="F86" s="827"/>
      <c r="G86" s="827"/>
      <c r="H86" s="827"/>
      <c r="I86" s="827"/>
      <c r="J86" s="827"/>
      <c r="K86" s="827"/>
      <c r="L86" s="827"/>
      <c r="M86" s="828"/>
      <c r="N86" s="58">
        <f>L83+L84+L85</f>
        <v>3333.3277740000008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14444.420354000002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129</v>
      </c>
      <c r="B36" s="839" t="str">
        <f>VLOOKUP(A36,EQUIPOS!A6:D186,3,FALSE)</f>
        <v xml:space="preserve">Buldozer, Potencia al volante de 140 HP, motor de 2200 RPM, longitud de hoja 4,80m. </v>
      </c>
      <c r="C36" s="840"/>
      <c r="D36" s="840"/>
      <c r="E36" s="840"/>
      <c r="F36" s="840"/>
      <c r="G36" s="840"/>
      <c r="H36" s="841"/>
      <c r="I36" s="276"/>
      <c r="J36" s="277"/>
      <c r="K36" s="278">
        <f>VLOOKUP(A36,EQUIPOS!A6:D186,4,FALSE)</f>
        <v>141411</v>
      </c>
      <c r="L36" s="279"/>
      <c r="M36" s="280">
        <v>45</v>
      </c>
      <c r="N36" s="281">
        <f>K36/M36</f>
        <v>3142.4666666666667</v>
      </c>
    </row>
    <row r="37" spans="1:14">
      <c r="A37" s="119" t="s">
        <v>152</v>
      </c>
      <c r="B37" s="839" t="str">
        <f>VLOOKUP(A37,EQUIPOS!A7:D187,3,FALSE)</f>
        <v xml:space="preserve">Carrotanque de agua(1000 Galones) </v>
      </c>
      <c r="C37" s="840"/>
      <c r="D37" s="840"/>
      <c r="E37" s="840"/>
      <c r="F37" s="840"/>
      <c r="G37" s="840"/>
      <c r="H37" s="841"/>
      <c r="I37" s="276"/>
      <c r="J37" s="277"/>
      <c r="K37" s="278">
        <f>VLOOKUP(A37,EQUIPOS!A7:D187,4,FALSE)</f>
        <v>64103</v>
      </c>
      <c r="L37" s="279"/>
      <c r="M37" s="280">
        <v>45</v>
      </c>
      <c r="N37" s="281">
        <f>K37/M37</f>
        <v>1424.5111111111112</v>
      </c>
    </row>
    <row r="38" spans="1:14">
      <c r="A38" t="s">
        <v>269</v>
      </c>
      <c r="B38" s="839" t="str">
        <f>VLOOKUP(A38,EQUIPOS!A8:D188,3,FALSE)</f>
        <v>Motoniveladora  potencia 215 HP, ancho de cuchilla 4,27 m, peso 18 ton.</v>
      </c>
      <c r="C38" s="840"/>
      <c r="D38" s="840"/>
      <c r="E38" s="840"/>
      <c r="F38" s="840"/>
      <c r="G38" s="840"/>
      <c r="H38" s="841"/>
      <c r="I38" s="276"/>
      <c r="J38" s="277"/>
      <c r="K38" s="278">
        <f>VLOOKUP(A38,EQUIPOS!A8:D188,4,FALSE)</f>
        <v>175544</v>
      </c>
      <c r="L38" s="279"/>
      <c r="M38" s="280">
        <v>45</v>
      </c>
      <c r="N38" s="281">
        <f>K38/M38</f>
        <v>3900.9777777777776</v>
      </c>
    </row>
    <row r="39" spans="1:14">
      <c r="A39" t="s">
        <v>365</v>
      </c>
      <c r="B39" s="839" t="str">
        <f>VLOOKUP(A39,EQUIPOS!A9:D189,3,FALSE)</f>
        <v xml:space="preserve">Vibrocompatador, potencia 153 HP, peso 10 Ton. </v>
      </c>
      <c r="C39" s="840"/>
      <c r="D39" s="840"/>
      <c r="E39" s="840"/>
      <c r="F39" s="840"/>
      <c r="G39" s="840"/>
      <c r="H39" s="841"/>
      <c r="I39" s="842"/>
      <c r="J39" s="823"/>
      <c r="K39" s="278">
        <f>VLOOKUP(A39,EQUIPOS!A9:D189,4,FALSE)</f>
        <v>105327</v>
      </c>
      <c r="L39" s="843">
        <v>45</v>
      </c>
      <c r="M39" s="844"/>
      <c r="N39" s="281">
        <f>K39/L39</f>
        <v>2340.6</v>
      </c>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11.303222222222223</v>
      </c>
    </row>
    <row r="43" spans="1:14" ht="15" thickBot="1">
      <c r="B43" s="826" t="s">
        <v>1037</v>
      </c>
      <c r="C43" s="827"/>
      <c r="D43" s="827"/>
      <c r="E43" s="827"/>
      <c r="F43" s="827"/>
      <c r="G43" s="827"/>
      <c r="H43" s="827"/>
      <c r="I43" s="827"/>
      <c r="J43" s="827"/>
      <c r="K43" s="827"/>
      <c r="L43" s="827"/>
      <c r="M43" s="828"/>
      <c r="N43" s="403">
        <f>SUM(N36:N42)</f>
        <v>10819.858777777779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80436</v>
      </c>
      <c r="N48" s="281">
        <f>K48*M48</f>
        <v>100545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100545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30">
        <f>VLOOKUP(A59,TRANSPORTE!A5:D123,4,FALSE)</f>
        <v>1255</v>
      </c>
      <c r="M59" s="831"/>
      <c r="N59" s="300">
        <f>K59*L59</f>
        <v>1568.75</v>
      </c>
    </row>
    <row r="60" spans="1:14" ht="24.75" customHeight="1">
      <c r="B60" s="52"/>
      <c r="C60" s="326"/>
      <c r="D60" s="326"/>
      <c r="E60" s="326"/>
      <c r="F60" s="326"/>
      <c r="G60" s="326"/>
      <c r="H60" s="320"/>
      <c r="I60" s="408"/>
      <c r="J60" s="295"/>
      <c r="K60" s="288"/>
      <c r="L60" s="830"/>
      <c r="M60" s="831"/>
      <c r="N60" s="296"/>
    </row>
    <row r="61" spans="1:14">
      <c r="B61" s="52"/>
      <c r="C61" s="53"/>
      <c r="D61" s="53"/>
      <c r="E61" s="53"/>
      <c r="F61" s="53"/>
      <c r="G61" s="326"/>
      <c r="H61" s="320"/>
      <c r="I61" s="408"/>
      <c r="J61" s="295"/>
      <c r="K61" s="288"/>
      <c r="L61" s="830"/>
      <c r="M61" s="831"/>
      <c r="N61" s="300"/>
    </row>
    <row r="62" spans="1:14">
      <c r="B62" s="52"/>
      <c r="C62" s="53"/>
      <c r="D62" s="53"/>
      <c r="E62" s="53"/>
      <c r="F62" s="53"/>
      <c r="G62" s="53"/>
      <c r="H62" s="297"/>
      <c r="I62" s="288"/>
      <c r="J62" s="288"/>
      <c r="K62" s="288"/>
      <c r="L62" s="830"/>
      <c r="M62" s="831"/>
      <c r="N62" s="300"/>
    </row>
    <row r="63" spans="1:14">
      <c r="B63" s="52"/>
      <c r="C63" s="53"/>
      <c r="D63" s="53"/>
      <c r="E63" s="53"/>
      <c r="F63" s="53"/>
      <c r="G63" s="53"/>
      <c r="H63" s="297"/>
      <c r="I63" s="288"/>
      <c r="J63" s="288"/>
      <c r="K63" s="288"/>
      <c r="L63" s="830"/>
      <c r="M63" s="831"/>
      <c r="N63" s="300"/>
    </row>
    <row r="64" spans="1:14" ht="15" thickBot="1">
      <c r="B64" s="474"/>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SUM(N59:N64)</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113498.7698888889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22699.753977777782</v>
      </c>
      <c r="M83" s="861"/>
      <c r="N83" s="57"/>
    </row>
    <row r="84" spans="1:14">
      <c r="B84" s="95" t="s">
        <v>1057</v>
      </c>
      <c r="C84" s="96"/>
      <c r="D84" s="96"/>
      <c r="E84" s="96"/>
      <c r="F84" s="96"/>
      <c r="G84" s="96"/>
      <c r="H84" s="96"/>
      <c r="I84" s="93"/>
      <c r="J84" s="94"/>
      <c r="K84" s="313">
        <v>0.05</v>
      </c>
      <c r="L84" s="860">
        <f>N78*K84</f>
        <v>5674.9384944444455</v>
      </c>
      <c r="M84" s="861"/>
      <c r="N84" s="57"/>
    </row>
    <row r="85" spans="1:14" ht="15" thickBot="1">
      <c r="B85" s="97" t="s">
        <v>1058</v>
      </c>
      <c r="C85" s="98"/>
      <c r="D85" s="98"/>
      <c r="E85" s="98"/>
      <c r="F85" s="98"/>
      <c r="G85" s="98"/>
      <c r="H85" s="98"/>
      <c r="I85" s="99"/>
      <c r="J85" s="100"/>
      <c r="K85" s="314">
        <v>0.05</v>
      </c>
      <c r="L85" s="862">
        <f>N78*K85</f>
        <v>5674.9384944444455</v>
      </c>
      <c r="M85" s="863"/>
      <c r="N85" s="57"/>
    </row>
    <row r="86" spans="1:14" ht="15" thickBot="1">
      <c r="B86" s="826" t="s">
        <v>1037</v>
      </c>
      <c r="C86" s="827"/>
      <c r="D86" s="827"/>
      <c r="E86" s="827"/>
      <c r="F86" s="827"/>
      <c r="G86" s="827"/>
      <c r="H86" s="827"/>
      <c r="I86" s="827"/>
      <c r="J86" s="827"/>
      <c r="K86" s="827"/>
      <c r="L86" s="827"/>
      <c r="M86" s="828"/>
      <c r="N86" s="58">
        <f>L83+L84+L85</f>
        <v>34049.630966666671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ROUND((N78+N86),0)</f>
        <v>147548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129</v>
      </c>
      <c r="B36" s="839" t="str">
        <f>VLOOKUP(A36,EQUIPOS!A6:D186,3,FALSE)</f>
        <v xml:space="preserve">Buldozer, Potencia al volante de 140 HP, motor de 2200 RPM, longitud de hoja 4,80m. </v>
      </c>
      <c r="C36" s="840"/>
      <c r="D36" s="840"/>
      <c r="E36" s="840"/>
      <c r="F36" s="840"/>
      <c r="G36" s="840"/>
      <c r="H36" s="841"/>
      <c r="I36" s="276"/>
      <c r="J36" s="277"/>
      <c r="K36" s="278">
        <f>VLOOKUP(A36,EQUIPOS!A6:D186,4,FALSE)</f>
        <v>141411</v>
      </c>
      <c r="L36" s="279"/>
      <c r="M36" s="280">
        <v>45</v>
      </c>
      <c r="N36" s="281">
        <f>K36/M36</f>
        <v>3142.4666666666667</v>
      </c>
    </row>
    <row r="37" spans="1:14">
      <c r="A37" s="119" t="s">
        <v>152</v>
      </c>
      <c r="B37" s="839" t="str">
        <f>VLOOKUP(A37,EQUIPOS!A7:D187,3,FALSE)</f>
        <v xml:space="preserve">Carrotanque de agua(1000 Galones) </v>
      </c>
      <c r="C37" s="840"/>
      <c r="D37" s="840"/>
      <c r="E37" s="840"/>
      <c r="F37" s="840"/>
      <c r="G37" s="840"/>
      <c r="H37" s="841"/>
      <c r="I37" s="276"/>
      <c r="J37" s="277"/>
      <c r="K37" s="278">
        <f>VLOOKUP(A37,EQUIPOS!A7:D187,4,FALSE)</f>
        <v>64103</v>
      </c>
      <c r="L37" s="279"/>
      <c r="M37" s="280">
        <v>45</v>
      </c>
      <c r="N37" s="281">
        <f>K37/M37</f>
        <v>1424.5111111111112</v>
      </c>
    </row>
    <row r="38" spans="1:14">
      <c r="A38" t="s">
        <v>269</v>
      </c>
      <c r="B38" s="839" t="str">
        <f>VLOOKUP(A38,EQUIPOS!A8:D188,3,FALSE)</f>
        <v>Motoniveladora  potencia 215 HP, ancho de cuchilla 4,27 m, peso 18 ton.</v>
      </c>
      <c r="C38" s="840"/>
      <c r="D38" s="840"/>
      <c r="E38" s="840"/>
      <c r="F38" s="840"/>
      <c r="G38" s="840"/>
      <c r="H38" s="841"/>
      <c r="I38" s="276"/>
      <c r="J38" s="277"/>
      <c r="K38" s="278">
        <f>VLOOKUP(A38,EQUIPOS!A8:D188,4,FALSE)</f>
        <v>175544</v>
      </c>
      <c r="L38" s="279"/>
      <c r="M38" s="280">
        <v>45</v>
      </c>
      <c r="N38" s="281">
        <f>K38/M38</f>
        <v>3900.9777777777776</v>
      </c>
    </row>
    <row r="39" spans="1:14">
      <c r="A39" t="s">
        <v>365</v>
      </c>
      <c r="B39" s="839" t="str">
        <f>VLOOKUP(A39,EQUIPOS!A9:D189,3,FALSE)</f>
        <v xml:space="preserve">Vibrocompatador, potencia 153 HP, peso 10 Ton. </v>
      </c>
      <c r="C39" s="840"/>
      <c r="D39" s="840"/>
      <c r="E39" s="840"/>
      <c r="F39" s="840"/>
      <c r="G39" s="840"/>
      <c r="H39" s="841"/>
      <c r="I39" s="842"/>
      <c r="J39" s="823"/>
      <c r="K39" s="278">
        <f>VLOOKUP(A39,EQUIPOS!A9:D189,4,FALSE)</f>
        <v>105327</v>
      </c>
      <c r="L39" s="843">
        <v>45</v>
      </c>
      <c r="M39" s="844"/>
      <c r="N39" s="281">
        <f>K39/L39</f>
        <v>2340.6</v>
      </c>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11.303222222222223</v>
      </c>
    </row>
    <row r="43" spans="1:14" ht="15" thickBot="1">
      <c r="B43" s="826" t="s">
        <v>1037</v>
      </c>
      <c r="C43" s="827"/>
      <c r="D43" s="827"/>
      <c r="E43" s="827"/>
      <c r="F43" s="827"/>
      <c r="G43" s="827"/>
      <c r="H43" s="827"/>
      <c r="I43" s="827"/>
      <c r="J43" s="827"/>
      <c r="K43" s="827"/>
      <c r="L43" s="827"/>
      <c r="M43" s="828"/>
      <c r="N43" s="403">
        <f>SUM(N36:N42)</f>
        <v>10819.858777777779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34304</v>
      </c>
      <c r="N48" s="281">
        <f>K48*M48</f>
        <v>42880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42880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30">
        <f>VLOOKUP(A59,TRANSPORTE!A5:D123,4,FALSE)</f>
        <v>1255</v>
      </c>
      <c r="M59" s="831"/>
      <c r="N59" s="300">
        <f>K59*L59</f>
        <v>1568.75</v>
      </c>
    </row>
    <row r="60" spans="1:14" ht="24.75" customHeight="1">
      <c r="B60" s="52"/>
      <c r="C60" s="326"/>
      <c r="D60" s="326"/>
      <c r="E60" s="326"/>
      <c r="F60" s="326"/>
      <c r="G60" s="326"/>
      <c r="H60" s="320"/>
      <c r="I60" s="408"/>
      <c r="J60" s="295"/>
      <c r="K60" s="288"/>
      <c r="L60" s="830"/>
      <c r="M60" s="831"/>
      <c r="N60" s="296"/>
    </row>
    <row r="61" spans="1:14">
      <c r="B61" s="52"/>
      <c r="C61" s="53"/>
      <c r="D61" s="53"/>
      <c r="E61" s="53"/>
      <c r="F61" s="53"/>
      <c r="G61" s="326"/>
      <c r="H61" s="320"/>
      <c r="I61" s="408"/>
      <c r="J61" s="295"/>
      <c r="K61" s="288"/>
      <c r="L61" s="830"/>
      <c r="M61" s="831"/>
      <c r="N61" s="300"/>
    </row>
    <row r="62" spans="1:14">
      <c r="B62" s="52"/>
      <c r="C62" s="53"/>
      <c r="D62" s="53"/>
      <c r="E62" s="53"/>
      <c r="F62" s="53"/>
      <c r="G62" s="53"/>
      <c r="H62" s="297"/>
      <c r="I62" s="288"/>
      <c r="J62" s="288"/>
      <c r="K62" s="288"/>
      <c r="L62" s="830"/>
      <c r="M62" s="831"/>
      <c r="N62" s="300"/>
    </row>
    <row r="63" spans="1:14">
      <c r="B63" s="52"/>
      <c r="C63" s="53"/>
      <c r="D63" s="53"/>
      <c r="E63" s="53"/>
      <c r="F63" s="53"/>
      <c r="G63" s="53"/>
      <c r="H63" s="297"/>
      <c r="I63" s="288"/>
      <c r="J63" s="288"/>
      <c r="K63" s="288"/>
      <c r="L63" s="830"/>
      <c r="M63" s="831"/>
      <c r="N63" s="300"/>
    </row>
    <row r="64" spans="1:14" ht="15" thickBot="1">
      <c r="B64" s="474"/>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SUM(N59:N64)</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55833.769888888892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11166.753977777778</v>
      </c>
      <c r="M83" s="861"/>
      <c r="N83" s="57"/>
    </row>
    <row r="84" spans="1:14">
      <c r="B84" s="95" t="s">
        <v>1057</v>
      </c>
      <c r="C84" s="96"/>
      <c r="D84" s="96"/>
      <c r="E84" s="96"/>
      <c r="F84" s="96"/>
      <c r="G84" s="96"/>
      <c r="H84" s="96"/>
      <c r="I84" s="93"/>
      <c r="J84" s="94"/>
      <c r="K84" s="313">
        <v>0.05</v>
      </c>
      <c r="L84" s="860">
        <f>N78*K84</f>
        <v>2791.6884944444446</v>
      </c>
      <c r="M84" s="861"/>
      <c r="N84" s="57"/>
    </row>
    <row r="85" spans="1:14" ht="15" thickBot="1">
      <c r="B85" s="97" t="s">
        <v>1058</v>
      </c>
      <c r="C85" s="98"/>
      <c r="D85" s="98"/>
      <c r="E85" s="98"/>
      <c r="F85" s="98"/>
      <c r="G85" s="98"/>
      <c r="H85" s="98"/>
      <c r="I85" s="99"/>
      <c r="J85" s="100"/>
      <c r="K85" s="314">
        <v>0.05</v>
      </c>
      <c r="L85" s="862">
        <f>N78*K85</f>
        <v>2791.6884944444446</v>
      </c>
      <c r="M85" s="863"/>
      <c r="N85" s="57"/>
    </row>
    <row r="86" spans="1:14" ht="15" thickBot="1">
      <c r="B86" s="826" t="s">
        <v>1037</v>
      </c>
      <c r="C86" s="827"/>
      <c r="D86" s="827"/>
      <c r="E86" s="827"/>
      <c r="F86" s="827"/>
      <c r="G86" s="827"/>
      <c r="H86" s="827"/>
      <c r="I86" s="827"/>
      <c r="J86" s="827"/>
      <c r="K86" s="827"/>
      <c r="L86" s="827"/>
      <c r="M86" s="828"/>
      <c r="N86" s="58">
        <f>L83+L84+L85</f>
        <v>16750.130966666668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72583.900855555563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129</v>
      </c>
      <c r="B36" s="839" t="str">
        <f>VLOOKUP(A36,EQUIPOS!A6:D186,3,FALSE)</f>
        <v xml:space="preserve">Buldozer, Potencia al volante de 140 HP, motor de 2200 RPM, longitud de hoja 4,80m. </v>
      </c>
      <c r="C36" s="840"/>
      <c r="D36" s="840"/>
      <c r="E36" s="840"/>
      <c r="F36" s="840"/>
      <c r="G36" s="840"/>
      <c r="H36" s="841"/>
      <c r="I36" s="276"/>
      <c r="J36" s="277"/>
      <c r="K36" s="278">
        <f>VLOOKUP(A36,EQUIPOS!A6:D186,4,FALSE)</f>
        <v>141411</v>
      </c>
      <c r="L36" s="279"/>
      <c r="M36" s="280">
        <v>45</v>
      </c>
      <c r="N36" s="281">
        <f>K36/M36</f>
        <v>3142.4666666666667</v>
      </c>
    </row>
    <row r="37" spans="1:14">
      <c r="A37" s="119" t="s">
        <v>152</v>
      </c>
      <c r="B37" s="839" t="str">
        <f>VLOOKUP(A37,EQUIPOS!A7:D187,3,FALSE)</f>
        <v xml:space="preserve">Carrotanque de agua(1000 Galones) </v>
      </c>
      <c r="C37" s="840"/>
      <c r="D37" s="840"/>
      <c r="E37" s="840"/>
      <c r="F37" s="840"/>
      <c r="G37" s="840"/>
      <c r="H37" s="841"/>
      <c r="I37" s="276"/>
      <c r="J37" s="277"/>
      <c r="K37" s="278">
        <f>VLOOKUP(A37,EQUIPOS!A7:D187,4,FALSE)</f>
        <v>64103</v>
      </c>
      <c r="L37" s="279"/>
      <c r="M37" s="280">
        <v>45</v>
      </c>
      <c r="N37" s="281">
        <f>K37/M37</f>
        <v>1424.5111111111112</v>
      </c>
    </row>
    <row r="38" spans="1:14">
      <c r="A38" t="s">
        <v>269</v>
      </c>
      <c r="B38" s="839" t="str">
        <f>VLOOKUP(A38,EQUIPOS!A8:D188,3,FALSE)</f>
        <v>Motoniveladora  potencia 215 HP, ancho de cuchilla 4,27 m, peso 18 ton.</v>
      </c>
      <c r="C38" s="840"/>
      <c r="D38" s="840"/>
      <c r="E38" s="840"/>
      <c r="F38" s="840"/>
      <c r="G38" s="840"/>
      <c r="H38" s="841"/>
      <c r="I38" s="276"/>
      <c r="J38" s="277"/>
      <c r="K38" s="278">
        <f>VLOOKUP(A38,EQUIPOS!A8:D188,4,FALSE)</f>
        <v>175544</v>
      </c>
      <c r="L38" s="279"/>
      <c r="M38" s="280">
        <v>45</v>
      </c>
      <c r="N38" s="281">
        <f>K38/M38</f>
        <v>3900.9777777777776</v>
      </c>
    </row>
    <row r="39" spans="1:14">
      <c r="A39" t="s">
        <v>365</v>
      </c>
      <c r="B39" s="839" t="str">
        <f>VLOOKUP(A39,EQUIPOS!A9:D189,3,FALSE)</f>
        <v xml:space="preserve">Vibrocompatador, potencia 153 HP, peso 10 Ton. </v>
      </c>
      <c r="C39" s="840"/>
      <c r="D39" s="840"/>
      <c r="E39" s="840"/>
      <c r="F39" s="840"/>
      <c r="G39" s="840"/>
      <c r="H39" s="841"/>
      <c r="I39" s="842"/>
      <c r="J39" s="823"/>
      <c r="K39" s="278">
        <f>VLOOKUP(A39,EQUIPOS!A9:D189,4,FALSE)</f>
        <v>105327</v>
      </c>
      <c r="L39" s="843">
        <v>45</v>
      </c>
      <c r="M39" s="844"/>
      <c r="N39" s="281">
        <f>K39/L39</f>
        <v>2340.6</v>
      </c>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t="s">
        <v>1036</v>
      </c>
      <c r="C42" s="840"/>
      <c r="D42" s="840"/>
      <c r="E42" s="840"/>
      <c r="F42" s="840"/>
      <c r="G42" s="840"/>
      <c r="H42" s="841"/>
      <c r="I42" s="848"/>
      <c r="J42" s="849"/>
      <c r="K42" s="47"/>
      <c r="L42" s="850">
        <v>0.02</v>
      </c>
      <c r="M42" s="851"/>
      <c r="N42" s="111">
        <f>N76*L42</f>
        <v>11.303222222222223</v>
      </c>
    </row>
    <row r="43" spans="1:14" ht="15" thickBot="1">
      <c r="B43" s="826" t="s">
        <v>1037</v>
      </c>
      <c r="C43" s="827"/>
      <c r="D43" s="827"/>
      <c r="E43" s="827"/>
      <c r="F43" s="827"/>
      <c r="G43" s="827"/>
      <c r="H43" s="827"/>
      <c r="I43" s="827"/>
      <c r="J43" s="827"/>
      <c r="K43" s="827"/>
      <c r="L43" s="827"/>
      <c r="M43" s="828"/>
      <c r="N43" s="403">
        <f>SUM(N36:N42)</f>
        <v>10819.858777777779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33313</v>
      </c>
      <c r="N48" s="281">
        <f>K48*M48</f>
        <v>41641.25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41641.25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30">
        <f>VLOOKUP(A59,TRANSPORTE!A5:D123,4,FALSE)</f>
        <v>1255</v>
      </c>
      <c r="M59" s="831"/>
      <c r="N59" s="300">
        <f>K59*L59</f>
        <v>1568.75</v>
      </c>
    </row>
    <row r="60" spans="1:14" ht="24.75" customHeight="1">
      <c r="B60" s="52"/>
      <c r="C60" s="326"/>
      <c r="D60" s="326"/>
      <c r="E60" s="326"/>
      <c r="F60" s="326"/>
      <c r="G60" s="326"/>
      <c r="H60" s="320"/>
      <c r="I60" s="408"/>
      <c r="J60" s="295"/>
      <c r="K60" s="288"/>
      <c r="L60" s="830"/>
      <c r="M60" s="831"/>
      <c r="N60" s="296"/>
    </row>
    <row r="61" spans="1:14">
      <c r="B61" s="52"/>
      <c r="C61" s="53"/>
      <c r="D61" s="53"/>
      <c r="E61" s="53"/>
      <c r="F61" s="53"/>
      <c r="G61" s="326"/>
      <c r="H61" s="320"/>
      <c r="I61" s="408"/>
      <c r="J61" s="295"/>
      <c r="K61" s="288"/>
      <c r="L61" s="830"/>
      <c r="M61" s="831"/>
      <c r="N61" s="300"/>
    </row>
    <row r="62" spans="1:14">
      <c r="B62" s="52"/>
      <c r="C62" s="53"/>
      <c r="D62" s="53"/>
      <c r="E62" s="53"/>
      <c r="F62" s="53"/>
      <c r="G62" s="53"/>
      <c r="H62" s="297"/>
      <c r="I62" s="288"/>
      <c r="J62" s="288"/>
      <c r="K62" s="288"/>
      <c r="L62" s="830"/>
      <c r="M62" s="831"/>
      <c r="N62" s="300"/>
    </row>
    <row r="63" spans="1:14">
      <c r="B63" s="52"/>
      <c r="C63" s="53"/>
      <c r="D63" s="53"/>
      <c r="E63" s="53"/>
      <c r="F63" s="53"/>
      <c r="G63" s="53"/>
      <c r="H63" s="297"/>
      <c r="I63" s="288"/>
      <c r="J63" s="288"/>
      <c r="K63" s="288"/>
      <c r="L63" s="830"/>
      <c r="M63" s="831"/>
      <c r="N63" s="300"/>
    </row>
    <row r="64" spans="1:14" ht="15" thickBot="1">
      <c r="B64" s="474"/>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SUM(N59:N64)</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54595.019888888892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10919.003977777778</v>
      </c>
      <c r="M83" s="861"/>
      <c r="N83" s="57"/>
    </row>
    <row r="84" spans="1:14">
      <c r="B84" s="95" t="s">
        <v>1057</v>
      </c>
      <c r="C84" s="96"/>
      <c r="D84" s="96"/>
      <c r="E84" s="96"/>
      <c r="F84" s="96"/>
      <c r="G84" s="96"/>
      <c r="H84" s="96"/>
      <c r="I84" s="93"/>
      <c r="J84" s="94"/>
      <c r="K84" s="313">
        <v>0.05</v>
      </c>
      <c r="L84" s="860">
        <f>N78*K84</f>
        <v>2729.7509944444446</v>
      </c>
      <c r="M84" s="861"/>
      <c r="N84" s="57"/>
    </row>
    <row r="85" spans="1:14" ht="15" thickBot="1">
      <c r="B85" s="97" t="s">
        <v>1058</v>
      </c>
      <c r="C85" s="98"/>
      <c r="D85" s="98"/>
      <c r="E85" s="98"/>
      <c r="F85" s="98"/>
      <c r="G85" s="98"/>
      <c r="H85" s="98"/>
      <c r="I85" s="99"/>
      <c r="J85" s="100"/>
      <c r="K85" s="314">
        <v>0.05</v>
      </c>
      <c r="L85" s="862">
        <f>N78*K85</f>
        <v>2729.7509944444446</v>
      </c>
      <c r="M85" s="863"/>
      <c r="N85" s="57"/>
    </row>
    <row r="86" spans="1:14" ht="15" thickBot="1">
      <c r="B86" s="826" t="s">
        <v>1037</v>
      </c>
      <c r="C86" s="827"/>
      <c r="D86" s="827"/>
      <c r="E86" s="827"/>
      <c r="F86" s="827"/>
      <c r="G86" s="827"/>
      <c r="H86" s="827"/>
      <c r="I86" s="827"/>
      <c r="J86" s="827"/>
      <c r="K86" s="827"/>
      <c r="L86" s="827"/>
      <c r="M86" s="828"/>
      <c r="N86" s="58">
        <f>L83+L84+L85</f>
        <v>16378.505966666668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70973.525855555563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129</v>
      </c>
      <c r="B36" s="839" t="str">
        <f>VLOOKUP(A36,EQUIPOS!A6:D154,3,FALSE)</f>
        <v xml:space="preserve">Buldozer, Potencia al volante de 140 HP, motor de 2200 RPM, longitud de hoja 4,80m. </v>
      </c>
      <c r="C36" s="840"/>
      <c r="D36" s="840"/>
      <c r="E36" s="840"/>
      <c r="F36" s="840"/>
      <c r="G36" s="840"/>
      <c r="H36" s="841"/>
      <c r="I36" s="276"/>
      <c r="J36" s="277"/>
      <c r="K36" s="278">
        <f>VLOOKUP(A36,EQUIPOS!A6:D163,4,FALSE)</f>
        <v>141411</v>
      </c>
      <c r="L36" s="279"/>
      <c r="M36" s="280">
        <v>400</v>
      </c>
      <c r="N36" s="281">
        <f>K36/M36</f>
        <v>353.52749999999997</v>
      </c>
    </row>
    <row r="37" spans="1:14">
      <c r="A37" s="119" t="s">
        <v>152</v>
      </c>
      <c r="B37" s="839" t="str">
        <f>VLOOKUP(A37,EQUIPOS!A7:D154,3,FALSE)</f>
        <v xml:space="preserve">Carrotanque de agua(1000 Galones) </v>
      </c>
      <c r="C37" s="840"/>
      <c r="D37" s="840"/>
      <c r="E37" s="840"/>
      <c r="F37" s="840"/>
      <c r="G37" s="840"/>
      <c r="H37" s="841"/>
      <c r="I37" s="276"/>
      <c r="J37" s="277"/>
      <c r="K37" s="278">
        <f>VLOOKUP(A37,EQUIPOS!A7:D164,4,FALSE)</f>
        <v>64103</v>
      </c>
      <c r="L37" s="279"/>
      <c r="M37" s="280">
        <v>200</v>
      </c>
      <c r="N37" s="281">
        <f>K37/M37</f>
        <v>320.51499999999999</v>
      </c>
    </row>
    <row r="38" spans="1:14">
      <c r="A38"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279"/>
      <c r="M38" s="280">
        <v>200</v>
      </c>
      <c r="N38" s="281">
        <f>K38/M38</f>
        <v>877.72</v>
      </c>
    </row>
    <row r="39" spans="1:14">
      <c r="A39" t="s">
        <v>365</v>
      </c>
      <c r="B39" s="839" t="str">
        <f>VLOOKUP(A39,EQUIPOS!A9:D155,3,FALSE)</f>
        <v xml:space="preserve">Vibrocompatador, potencia 153 HP, peso 10 Ton. </v>
      </c>
      <c r="C39" s="840"/>
      <c r="D39" s="840"/>
      <c r="E39" s="840"/>
      <c r="F39" s="840"/>
      <c r="G39" s="840"/>
      <c r="H39" s="841"/>
      <c r="I39" s="842"/>
      <c r="J39" s="823"/>
      <c r="K39" s="278">
        <f>VLOOKUP(A39,EQUIPOS!A9:D166,4,FALSE)</f>
        <v>105327</v>
      </c>
      <c r="L39" s="843">
        <v>200</v>
      </c>
      <c r="M39" s="844"/>
      <c r="N39" s="281">
        <f>K39/L39</f>
        <v>526.63499999999999</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0.02</v>
      </c>
      <c r="N41" s="353">
        <f>N76*M41</f>
        <v>2.5432250000000001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2080.9407249999999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1600</v>
      </c>
      <c r="N70" s="404">
        <f>K70/M70</f>
        <v>63.580624999999998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1600</v>
      </c>
      <c r="N71" s="404">
        <f>K71/M71</f>
        <v>63.580624999999998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127.16125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2208.101975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441.62039500000003</v>
      </c>
      <c r="M83" s="861"/>
      <c r="N83" s="57"/>
    </row>
    <row r="84" spans="1:14">
      <c r="B84" s="95" t="s">
        <v>1057</v>
      </c>
      <c r="C84" s="96"/>
      <c r="D84" s="96"/>
      <c r="E84" s="96"/>
      <c r="F84" s="96"/>
      <c r="G84" s="96"/>
      <c r="H84" s="96"/>
      <c r="I84" s="93"/>
      <c r="J84" s="94"/>
      <c r="K84" s="313">
        <v>0.05</v>
      </c>
      <c r="L84" s="860">
        <f>N78*K84</f>
        <v>110.40509875000001</v>
      </c>
      <c r="M84" s="861"/>
      <c r="N84" s="57"/>
    </row>
    <row r="85" spans="1:14" ht="15" thickBot="1">
      <c r="B85" s="97" t="s">
        <v>1058</v>
      </c>
      <c r="C85" s="98"/>
      <c r="D85" s="98"/>
      <c r="E85" s="98"/>
      <c r="F85" s="98"/>
      <c r="G85" s="98"/>
      <c r="H85" s="98"/>
      <c r="I85" s="99"/>
      <c r="J85" s="100"/>
      <c r="K85" s="314">
        <v>0.05</v>
      </c>
      <c r="L85" s="862">
        <f>N78*K85</f>
        <v>110.40509875000001</v>
      </c>
      <c r="M85" s="863"/>
      <c r="N85" s="57"/>
    </row>
    <row r="86" spans="1:14" ht="15" thickBot="1">
      <c r="B86" s="826" t="s">
        <v>1037</v>
      </c>
      <c r="C86" s="827"/>
      <c r="D86" s="827"/>
      <c r="E86" s="827"/>
      <c r="F86" s="827"/>
      <c r="G86" s="827"/>
      <c r="H86" s="827"/>
      <c r="I86" s="827"/>
      <c r="J86" s="827"/>
      <c r="K86" s="827"/>
      <c r="L86" s="827"/>
      <c r="M86" s="828"/>
      <c r="N86" s="58">
        <f>L83+L84+L85</f>
        <v>662.43059249999999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2870.5325674999999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2.0345800000000001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2.0345800000000001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5977</v>
      </c>
      <c r="N48" s="281">
        <f>K48*M48</f>
        <v>7172.4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7172.4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1000</v>
      </c>
      <c r="N70" s="404">
        <f>K70/M70</f>
        <v>101.729</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203.458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7377.8925799999988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1475.5785159999998</v>
      </c>
      <c r="M83" s="861"/>
      <c r="N83" s="57"/>
    </row>
    <row r="84" spans="1:14">
      <c r="B84" s="95" t="s">
        <v>1057</v>
      </c>
      <c r="C84" s="96"/>
      <c r="D84" s="96"/>
      <c r="E84" s="96"/>
      <c r="F84" s="96"/>
      <c r="G84" s="96"/>
      <c r="H84" s="96"/>
      <c r="I84" s="93"/>
      <c r="J84" s="94"/>
      <c r="K84" s="313">
        <v>0.05</v>
      </c>
      <c r="L84" s="860">
        <f>N78*K84</f>
        <v>368.89462899999995</v>
      </c>
      <c r="M84" s="861"/>
      <c r="N84" s="57"/>
    </row>
    <row r="85" spans="1:14" ht="15" thickBot="1">
      <c r="B85" s="97" t="s">
        <v>1058</v>
      </c>
      <c r="C85" s="98"/>
      <c r="D85" s="98"/>
      <c r="E85" s="98"/>
      <c r="F85" s="98"/>
      <c r="G85" s="98"/>
      <c r="H85" s="98"/>
      <c r="I85" s="99"/>
      <c r="J85" s="100"/>
      <c r="K85" s="314">
        <v>0.05</v>
      </c>
      <c r="L85" s="862">
        <f>N78*K85</f>
        <v>368.89462899999995</v>
      </c>
      <c r="M85" s="863"/>
      <c r="N85" s="57"/>
    </row>
    <row r="86" spans="1:14" ht="15" thickBot="1">
      <c r="B86" s="826" t="s">
        <v>1037</v>
      </c>
      <c r="C86" s="827"/>
      <c r="D86" s="827"/>
      <c r="E86" s="827"/>
      <c r="F86" s="827"/>
      <c r="G86" s="827"/>
      <c r="H86" s="827"/>
      <c r="I86" s="827"/>
      <c r="J86" s="827"/>
      <c r="K86" s="827"/>
      <c r="L86" s="827"/>
      <c r="M86" s="828"/>
      <c r="N86" s="58">
        <f>L83+L84+L85</f>
        <v>2213.3677739999998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9591.2603539999982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2.0345800000000001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2.0345800000000001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304">
        <v>1000</v>
      </c>
      <c r="N70" s="404">
        <f>K70/M70</f>
        <v>101.729</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203.458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5790.8525799999998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1158.1705159999999</v>
      </c>
      <c r="M83" s="861"/>
      <c r="N83" s="57"/>
    </row>
    <row r="84" spans="1:14">
      <c r="B84" s="95" t="s">
        <v>1057</v>
      </c>
      <c r="C84" s="96"/>
      <c r="D84" s="96"/>
      <c r="E84" s="96"/>
      <c r="F84" s="96"/>
      <c r="G84" s="96"/>
      <c r="H84" s="96"/>
      <c r="I84" s="93"/>
      <c r="J84" s="94"/>
      <c r="K84" s="313">
        <v>0.05</v>
      </c>
      <c r="L84" s="860">
        <f>N78*K84</f>
        <v>289.54262899999998</v>
      </c>
      <c r="M84" s="861"/>
      <c r="N84" s="57"/>
    </row>
    <row r="85" spans="1:14" ht="15" thickBot="1">
      <c r="B85" s="97" t="s">
        <v>1058</v>
      </c>
      <c r="C85" s="98"/>
      <c r="D85" s="98"/>
      <c r="E85" s="98"/>
      <c r="F85" s="98"/>
      <c r="G85" s="98"/>
      <c r="H85" s="98"/>
      <c r="I85" s="99"/>
      <c r="J85" s="100"/>
      <c r="K85" s="314">
        <v>0.05</v>
      </c>
      <c r="L85" s="862">
        <f>N78*K85</f>
        <v>289.54262899999998</v>
      </c>
      <c r="M85" s="863"/>
      <c r="N85" s="57"/>
    </row>
    <row r="86" spans="1:14" ht="15" thickBot="1">
      <c r="B86" s="826" t="s">
        <v>1037</v>
      </c>
      <c r="C86" s="827"/>
      <c r="D86" s="827"/>
      <c r="E86" s="827"/>
      <c r="F86" s="827"/>
      <c r="G86" s="827"/>
      <c r="H86" s="827"/>
      <c r="I86" s="827"/>
      <c r="J86" s="827"/>
      <c r="K86" s="827"/>
      <c r="L86" s="827"/>
      <c r="M86" s="828"/>
      <c r="N86" s="58">
        <f>L83+L84+L85</f>
        <v>1737.255774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7528.108354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2.0345800000000001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2.0345800000000001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6111</v>
      </c>
      <c r="N48" s="281">
        <f>K48*M48</f>
        <v>7333.2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7333.2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1000</v>
      </c>
      <c r="N70" s="404">
        <f>K70/M70</f>
        <v>101.729</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203.458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7538.692579999999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1507.7385159999999</v>
      </c>
      <c r="M83" s="861"/>
      <c r="N83" s="57"/>
    </row>
    <row r="84" spans="1:14">
      <c r="B84" s="95" t="s">
        <v>1057</v>
      </c>
      <c r="C84" s="96"/>
      <c r="D84" s="96"/>
      <c r="E84" s="96"/>
      <c r="F84" s="96"/>
      <c r="G84" s="96"/>
      <c r="H84" s="96"/>
      <c r="I84" s="93"/>
      <c r="J84" s="94"/>
      <c r="K84" s="313">
        <v>0.05</v>
      </c>
      <c r="L84" s="860">
        <f>N78*K84</f>
        <v>376.93462899999997</v>
      </c>
      <c r="M84" s="861"/>
      <c r="N84" s="57"/>
    </row>
    <row r="85" spans="1:14" ht="15" thickBot="1">
      <c r="B85" s="97" t="s">
        <v>1058</v>
      </c>
      <c r="C85" s="98"/>
      <c r="D85" s="98"/>
      <c r="E85" s="98"/>
      <c r="F85" s="98"/>
      <c r="G85" s="98"/>
      <c r="H85" s="98"/>
      <c r="I85" s="99"/>
      <c r="J85" s="100"/>
      <c r="K85" s="314">
        <v>0.05</v>
      </c>
      <c r="L85" s="862">
        <f>N78*K85</f>
        <v>376.93462899999997</v>
      </c>
      <c r="M85" s="863"/>
      <c r="N85" s="57"/>
    </row>
    <row r="86" spans="1:14" ht="15" thickBot="1">
      <c r="B86" s="826" t="s">
        <v>1037</v>
      </c>
      <c r="C86" s="827"/>
      <c r="D86" s="827"/>
      <c r="E86" s="827"/>
      <c r="F86" s="827"/>
      <c r="G86" s="827"/>
      <c r="H86" s="827"/>
      <c r="I86" s="827"/>
      <c r="J86" s="827"/>
      <c r="K86" s="827"/>
      <c r="L86" s="827"/>
      <c r="M86" s="828"/>
      <c r="N86" s="58">
        <f>L83+L84+L85</f>
        <v>2261.6077739999996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9800.3003539999991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2.0345800000000001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2.0345800000000001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11986</v>
      </c>
      <c r="N48" s="281">
        <f>K48*M48</f>
        <v>15581.800000000001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15581.800000000001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1000</v>
      </c>
      <c r="N70" s="404">
        <f>K70/M70</f>
        <v>101.729</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203.458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15787.292580000001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3157.4585160000006</v>
      </c>
      <c r="M83" s="861"/>
      <c r="N83" s="57"/>
    </row>
    <row r="84" spans="1:14">
      <c r="B84" s="95" t="s">
        <v>1057</v>
      </c>
      <c r="C84" s="96"/>
      <c r="D84" s="96"/>
      <c r="E84" s="96"/>
      <c r="F84" s="96"/>
      <c r="G84" s="96"/>
      <c r="H84" s="96"/>
      <c r="I84" s="93"/>
      <c r="J84" s="94"/>
      <c r="K84" s="313">
        <v>0.05</v>
      </c>
      <c r="L84" s="860">
        <f>N78*K84</f>
        <v>789.36462900000015</v>
      </c>
      <c r="M84" s="861"/>
      <c r="N84" s="57"/>
    </row>
    <row r="85" spans="1:14" ht="15" thickBot="1">
      <c r="B85" s="97" t="s">
        <v>1058</v>
      </c>
      <c r="C85" s="98"/>
      <c r="D85" s="98"/>
      <c r="E85" s="98"/>
      <c r="F85" s="98"/>
      <c r="G85" s="98"/>
      <c r="H85" s="98"/>
      <c r="I85" s="99"/>
      <c r="J85" s="100"/>
      <c r="K85" s="314">
        <v>0.05</v>
      </c>
      <c r="L85" s="862">
        <f>N78*K85</f>
        <v>789.36462900000015</v>
      </c>
      <c r="M85" s="863"/>
      <c r="N85" s="57"/>
    </row>
    <row r="86" spans="1:14" ht="15" thickBot="1">
      <c r="B86" s="826" t="s">
        <v>1037</v>
      </c>
      <c r="C86" s="827"/>
      <c r="D86" s="827"/>
      <c r="E86" s="827"/>
      <c r="F86" s="827"/>
      <c r="G86" s="827"/>
      <c r="H86" s="827"/>
      <c r="I86" s="827"/>
      <c r="J86" s="827"/>
      <c r="K86" s="827"/>
      <c r="L86" s="827"/>
      <c r="M86" s="828"/>
      <c r="N86" s="58">
        <f>L83+L84+L85</f>
        <v>4736.1877740000009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20523.480354000003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303</v>
      </c>
      <c r="B36" s="839" t="str">
        <f>VLOOKUP(A36,EQUIPOS!A6:D154,3,FALSE)</f>
        <v>Retrocargador, pala de 1,1 m3 de capacidad, profundidad de excavación de 4.400 mm y una altura de 5.680 mm</v>
      </c>
      <c r="C36" s="840"/>
      <c r="D36" s="840"/>
      <c r="E36" s="840"/>
      <c r="F36" s="840"/>
      <c r="G36" s="840"/>
      <c r="H36" s="841"/>
      <c r="I36" s="276"/>
      <c r="J36" s="277"/>
      <c r="K36" s="278">
        <f>VLOOKUP(A36,EQUIPOS!A6:D163,4,FALSE)</f>
        <v>80007</v>
      </c>
      <c r="L36" s="279"/>
      <c r="M36" s="280">
        <v>250</v>
      </c>
      <c r="N36" s="281">
        <f>K36/M36</f>
        <v>320.02800000000002</v>
      </c>
    </row>
    <row r="37" spans="1:14">
      <c r="A37" s="119" t="s">
        <v>373</v>
      </c>
      <c r="B37" s="839" t="str">
        <f>VLOOKUP(A37,EQUIPOS!A7:D154,3,FALSE)</f>
        <v>Volqueta 6 m3</v>
      </c>
      <c r="C37" s="840"/>
      <c r="D37" s="840"/>
      <c r="E37" s="840"/>
      <c r="F37" s="840"/>
      <c r="G37" s="840"/>
      <c r="H37" s="841"/>
      <c r="I37" s="276"/>
      <c r="J37" s="277"/>
      <c r="K37" s="278">
        <f>VLOOKUP(A37,EQUIPOS!A7:D164,4,FALSE)</f>
        <v>59500</v>
      </c>
      <c r="L37" s="279"/>
      <c r="M37" s="280">
        <v>250</v>
      </c>
      <c r="N37" s="281">
        <f>K37/M37</f>
        <v>238</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5.0864500000000001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563.11445000000003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2000</v>
      </c>
      <c r="N70" s="404">
        <f>K70/M70</f>
        <v>50.8645</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2000</v>
      </c>
      <c r="N71" s="404">
        <f>K71/M71</f>
        <v>50.8645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101.729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664.84345000000008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132.96869000000001</v>
      </c>
      <c r="M83" s="861"/>
      <c r="N83" s="57"/>
    </row>
    <row r="84" spans="1:14">
      <c r="B84" s="95" t="s">
        <v>1057</v>
      </c>
      <c r="C84" s="96"/>
      <c r="D84" s="96"/>
      <c r="E84" s="96"/>
      <c r="F84" s="96"/>
      <c r="G84" s="96"/>
      <c r="H84" s="96"/>
      <c r="I84" s="93"/>
      <c r="J84" s="94"/>
      <c r="K84" s="313">
        <v>0.05</v>
      </c>
      <c r="L84" s="860">
        <f>N78*K84</f>
        <v>33.242172500000002</v>
      </c>
      <c r="M84" s="861"/>
      <c r="N84" s="57"/>
    </row>
    <row r="85" spans="1:14" ht="15" thickBot="1">
      <c r="B85" s="97" t="s">
        <v>1058</v>
      </c>
      <c r="C85" s="98"/>
      <c r="D85" s="98"/>
      <c r="E85" s="98"/>
      <c r="F85" s="98"/>
      <c r="G85" s="98"/>
      <c r="H85" s="98"/>
      <c r="I85" s="99"/>
      <c r="J85" s="100"/>
      <c r="K85" s="314">
        <v>0.05</v>
      </c>
      <c r="L85" s="862">
        <f>N78*K85</f>
        <v>33.242172500000002</v>
      </c>
      <c r="M85" s="863"/>
      <c r="N85" s="57"/>
    </row>
    <row r="86" spans="1:14" ht="15" thickBot="1">
      <c r="B86" s="826" t="s">
        <v>1037</v>
      </c>
      <c r="C86" s="827"/>
      <c r="D86" s="827"/>
      <c r="E86" s="827"/>
      <c r="F86" s="827"/>
      <c r="G86" s="827"/>
      <c r="H86" s="827"/>
      <c r="I86" s="827"/>
      <c r="J86" s="827"/>
      <c r="K86" s="827"/>
      <c r="L86" s="827"/>
      <c r="M86" s="828"/>
      <c r="N86" s="58">
        <f>L83+L84+L85</f>
        <v>199.45303500000003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864.29648500000008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35</v>
      </c>
      <c r="N36" s="281">
        <f>K36/M36</f>
        <v>1831.5142857142857</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35</v>
      </c>
      <c r="N37" s="281">
        <f>K37/M37</f>
        <v>5015.5428571428574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35</v>
      </c>
      <c r="N38" s="281">
        <f>K38/M38</f>
        <v>3009.3428571428572</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0.02</v>
      </c>
      <c r="N41" s="353">
        <f>N76*M41</f>
        <v>14.532714285714285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9870.9327142857146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82</v>
      </c>
      <c r="N48" s="281">
        <f>K48*M48</f>
        <v>2050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591</v>
      </c>
      <c r="N49" s="281">
        <f>K49*M49</f>
        <v>47280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49330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280</v>
      </c>
      <c r="N70" s="404">
        <f>K70/M70</f>
        <v>363.31785714285712</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280</v>
      </c>
      <c r="N71" s="404">
        <f>K71/M71</f>
        <v>363.31785714285712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726.63571428571424</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59927.568428571431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11985.513685714286</v>
      </c>
      <c r="M83" s="861"/>
      <c r="N83" s="57"/>
    </row>
    <row r="84" spans="1:14">
      <c r="B84" s="95" t="s">
        <v>1057</v>
      </c>
      <c r="C84" s="96"/>
      <c r="D84" s="96"/>
      <c r="E84" s="96"/>
      <c r="F84" s="96"/>
      <c r="G84" s="96"/>
      <c r="H84" s="96"/>
      <c r="I84" s="93"/>
      <c r="J84" s="94"/>
      <c r="K84" s="313">
        <v>0.05</v>
      </c>
      <c r="L84" s="860">
        <f>N78*K84</f>
        <v>2996.3784214285715</v>
      </c>
      <c r="M84" s="861"/>
      <c r="N84" s="57"/>
    </row>
    <row r="85" spans="1:14" ht="15" thickBot="1">
      <c r="B85" s="97" t="s">
        <v>1058</v>
      </c>
      <c r="C85" s="98"/>
      <c r="D85" s="98"/>
      <c r="E85" s="98"/>
      <c r="F85" s="98"/>
      <c r="G85" s="98"/>
      <c r="H85" s="98"/>
      <c r="I85" s="99"/>
      <c r="J85" s="100"/>
      <c r="K85" s="314">
        <v>0.05</v>
      </c>
      <c r="L85" s="862">
        <f>N78*K85</f>
        <v>2996.3784214285715</v>
      </c>
      <c r="M85" s="863"/>
      <c r="N85" s="57"/>
    </row>
    <row r="86" spans="1:14" ht="15" thickBot="1">
      <c r="B86" s="826" t="s">
        <v>1037</v>
      </c>
      <c r="C86" s="827"/>
      <c r="D86" s="827"/>
      <c r="E86" s="827"/>
      <c r="F86" s="827"/>
      <c r="G86" s="827"/>
      <c r="H86" s="827"/>
      <c r="I86" s="827"/>
      <c r="J86" s="827"/>
      <c r="K86" s="827"/>
      <c r="L86" s="827"/>
      <c r="M86" s="828"/>
      <c r="N86" s="58">
        <f>L83+L84+L85</f>
        <v>17978.270528571429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77905.838957142856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35</v>
      </c>
      <c r="N36" s="281">
        <f>K36/M36</f>
        <v>1831.5142857142857</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35</v>
      </c>
      <c r="N37" s="281">
        <f>K37/M37</f>
        <v>5015.5428571428574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35</v>
      </c>
      <c r="N38" s="281">
        <f>K38/M38</f>
        <v>3009.3428571428572</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0.02</v>
      </c>
      <c r="N41" s="353">
        <f>N76*M41</f>
        <v>14.532714285714285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9870.9327142857146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82</v>
      </c>
      <c r="N48" s="281">
        <f>K48*M48</f>
        <v>2050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280</v>
      </c>
      <c r="N70" s="404">
        <f>K70/M70</f>
        <v>363.31785714285712</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280</v>
      </c>
      <c r="N71" s="404">
        <f>K71/M71</f>
        <v>363.31785714285712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726.63571428571424</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12647.568428571429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2529.5136857142861</v>
      </c>
      <c r="M83" s="861"/>
      <c r="N83" s="57"/>
    </row>
    <row r="84" spans="1:14">
      <c r="B84" s="95" t="s">
        <v>1057</v>
      </c>
      <c r="C84" s="96"/>
      <c r="D84" s="96"/>
      <c r="E84" s="96"/>
      <c r="F84" s="96"/>
      <c r="G84" s="96"/>
      <c r="H84" s="96"/>
      <c r="I84" s="93"/>
      <c r="J84" s="94"/>
      <c r="K84" s="313">
        <v>0.05</v>
      </c>
      <c r="L84" s="860">
        <f>N78*K84</f>
        <v>632.37842142857153</v>
      </c>
      <c r="M84" s="861"/>
      <c r="N84" s="57"/>
    </row>
    <row r="85" spans="1:14" ht="15" thickBot="1">
      <c r="B85" s="97" t="s">
        <v>1058</v>
      </c>
      <c r="C85" s="98"/>
      <c r="D85" s="98"/>
      <c r="E85" s="98"/>
      <c r="F85" s="98"/>
      <c r="G85" s="98"/>
      <c r="H85" s="98"/>
      <c r="I85" s="99"/>
      <c r="J85" s="100"/>
      <c r="K85" s="314">
        <v>0.05</v>
      </c>
      <c r="L85" s="862">
        <f>N78*K85</f>
        <v>632.37842142857153</v>
      </c>
      <c r="M85" s="863"/>
      <c r="N85" s="57"/>
    </row>
    <row r="86" spans="1:14" ht="15" thickBot="1">
      <c r="B86" s="826" t="s">
        <v>1037</v>
      </c>
      <c r="C86" s="827"/>
      <c r="D86" s="827"/>
      <c r="E86" s="827"/>
      <c r="F86" s="827"/>
      <c r="G86" s="827"/>
      <c r="H86" s="827"/>
      <c r="I86" s="827"/>
      <c r="J86" s="827"/>
      <c r="K86" s="827"/>
      <c r="L86" s="827"/>
      <c r="M86" s="828"/>
      <c r="N86" s="58">
        <f>L83+L84+L85</f>
        <v>3794.2705285714292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16441.838957142856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591</v>
      </c>
      <c r="N48" s="281">
        <f>K48*M48</f>
        <v>591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591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f>SUM(N70:N75)</f>
        <v>0</v>
      </c>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591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118.2</v>
      </c>
      <c r="M83" s="861"/>
      <c r="N83" s="57"/>
    </row>
    <row r="84" spans="1:14">
      <c r="B84" s="95" t="s">
        <v>1057</v>
      </c>
      <c r="C84" s="96"/>
      <c r="D84" s="96"/>
      <c r="E84" s="96"/>
      <c r="F84" s="96"/>
      <c r="G84" s="96"/>
      <c r="H84" s="96"/>
      <c r="I84" s="93"/>
      <c r="J84" s="94"/>
      <c r="K84" s="313">
        <v>0.05</v>
      </c>
      <c r="L84" s="860">
        <f>N78*K84</f>
        <v>29.55</v>
      </c>
      <c r="M84" s="861"/>
      <c r="N84" s="57"/>
    </row>
    <row r="85" spans="1:14" ht="15" thickBot="1">
      <c r="B85" s="97" t="s">
        <v>1058</v>
      </c>
      <c r="C85" s="98"/>
      <c r="D85" s="98"/>
      <c r="E85" s="98"/>
      <c r="F85" s="98"/>
      <c r="G85" s="98"/>
      <c r="H85" s="98"/>
      <c r="I85" s="99"/>
      <c r="J85" s="100"/>
      <c r="K85" s="314">
        <v>0.05</v>
      </c>
      <c r="L85" s="862">
        <f>N78*K85</f>
        <v>29.55</v>
      </c>
      <c r="M85" s="863"/>
      <c r="N85" s="57"/>
    </row>
    <row r="86" spans="1:14" ht="15" thickBot="1">
      <c r="B86" s="826" t="s">
        <v>1037</v>
      </c>
      <c r="C86" s="827"/>
      <c r="D86" s="827"/>
      <c r="E86" s="827"/>
      <c r="F86" s="827"/>
      <c r="G86" s="827"/>
      <c r="H86" s="827"/>
      <c r="I86" s="827"/>
      <c r="J86" s="827"/>
      <c r="K86" s="827"/>
      <c r="L86" s="827"/>
      <c r="M86" s="828"/>
      <c r="N86" s="58">
        <f>L83+L84+L85</f>
        <v>177.3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768.3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35</v>
      </c>
      <c r="N36" s="281">
        <f>K36/M36</f>
        <v>1831.5142857142857</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35</v>
      </c>
      <c r="N37" s="281">
        <f>K37/M37</f>
        <v>5015.5428571428574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35</v>
      </c>
      <c r="N38" s="281">
        <f>K38/M38</f>
        <v>3009.3428571428572</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0.02</v>
      </c>
      <c r="N41" s="353">
        <f>N76*M41</f>
        <v>14.532714285714285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9870.9327142857146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1200</v>
      </c>
      <c r="N48" s="281">
        <f>K48*M48</f>
        <v>96000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82</v>
      </c>
      <c r="N49" s="281">
        <f>K49*M49</f>
        <v>2050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98050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280</v>
      </c>
      <c r="N70" s="404">
        <f>K70/M70</f>
        <v>363.31785714285712</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280</v>
      </c>
      <c r="N71" s="404">
        <f>K71/M71</f>
        <v>363.31785714285712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726.63571428571424</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108647.56842857142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21729.513685714286</v>
      </c>
      <c r="M83" s="861"/>
      <c r="N83" s="57"/>
    </row>
    <row r="84" spans="1:14">
      <c r="B84" s="95" t="s">
        <v>1057</v>
      </c>
      <c r="C84" s="96"/>
      <c r="D84" s="96"/>
      <c r="E84" s="96"/>
      <c r="F84" s="96"/>
      <c r="G84" s="96"/>
      <c r="H84" s="96"/>
      <c r="I84" s="93"/>
      <c r="J84" s="94"/>
      <c r="K84" s="313">
        <v>0.05</v>
      </c>
      <c r="L84" s="860">
        <f>N78*K84</f>
        <v>5432.3784214285715</v>
      </c>
      <c r="M84" s="861"/>
      <c r="N84" s="57"/>
    </row>
    <row r="85" spans="1:14" ht="15" thickBot="1">
      <c r="B85" s="97" t="s">
        <v>1058</v>
      </c>
      <c r="C85" s="98"/>
      <c r="D85" s="98"/>
      <c r="E85" s="98"/>
      <c r="F85" s="98"/>
      <c r="G85" s="98"/>
      <c r="H85" s="98"/>
      <c r="I85" s="99"/>
      <c r="J85" s="100"/>
      <c r="K85" s="314">
        <v>0.05</v>
      </c>
      <c r="L85" s="862">
        <f>N78*K85</f>
        <v>5432.3784214285715</v>
      </c>
      <c r="M85" s="863"/>
      <c r="N85" s="57"/>
    </row>
    <row r="86" spans="1:14" ht="15" thickBot="1">
      <c r="B86" s="826" t="s">
        <v>1037</v>
      </c>
      <c r="C86" s="827"/>
      <c r="D86" s="827"/>
      <c r="E86" s="827"/>
      <c r="F86" s="827"/>
      <c r="G86" s="827"/>
      <c r="H86" s="827"/>
      <c r="I86" s="827"/>
      <c r="J86" s="827"/>
      <c r="K86" s="827"/>
      <c r="L86" s="827"/>
      <c r="M86" s="828"/>
      <c r="N86" s="58">
        <f>L83+L84+L85</f>
        <v>32594.270528571426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141241.83895714284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35</v>
      </c>
      <c r="N36" s="281">
        <f>K36/M36</f>
        <v>1831.5142857142857</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35</v>
      </c>
      <c r="N37" s="281">
        <f>K37/M37</f>
        <v>5015.5428571428574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35</v>
      </c>
      <c r="N38" s="281">
        <f>K38/M38</f>
        <v>3009.3428571428572</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0.02</v>
      </c>
      <c r="N41" s="353">
        <f>N75*M41</f>
        <v>14.532714285714285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9870.9327142857146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82</v>
      </c>
      <c r="N48" s="281">
        <f>K48*M48</f>
        <v>2050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2050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304">
        <v>280</v>
      </c>
      <c r="N69" s="404">
        <f>K69/M69</f>
        <v>363.31785714285712</v>
      </c>
      <c r="O69" s="112"/>
    </row>
    <row r="70" spans="1:15">
      <c r="A70" t="s">
        <v>7</v>
      </c>
      <c r="B70" s="55" t="str">
        <f>VLOOKUP(A70,'MANO DE OBRA'!A8:D69,3,FALSE)</f>
        <v>Obrero (2)</v>
      </c>
      <c r="C70" s="53"/>
      <c r="D70" s="53"/>
      <c r="E70" s="53"/>
      <c r="F70" s="53"/>
      <c r="G70" s="53"/>
      <c r="H70" s="53"/>
      <c r="I70" s="301">
        <f>K70/J70*100</f>
        <v>54988.648648648646</v>
      </c>
      <c r="J70" s="302">
        <v>185</v>
      </c>
      <c r="K70" s="303">
        <f>VLOOKUP(A70,'MANO DE OBRA'!A8:D100,4,FALSE)</f>
        <v>101729</v>
      </c>
      <c r="L70" s="56"/>
      <c r="M70" s="308">
        <v>280</v>
      </c>
      <c r="N70" s="404">
        <f>K70/M70</f>
        <v>363.31785714285712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26" t="s">
        <v>1037</v>
      </c>
      <c r="C75" s="827"/>
      <c r="D75" s="827"/>
      <c r="E75" s="827"/>
      <c r="F75" s="827"/>
      <c r="G75" s="827"/>
      <c r="H75" s="827"/>
      <c r="I75" s="833"/>
      <c r="J75" s="833"/>
      <c r="K75" s="833"/>
      <c r="L75" s="833"/>
      <c r="M75" s="834"/>
      <c r="N75" s="310">
        <f>SUM(N69:N74)</f>
        <v>726.63571428571424</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12647.568428571429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2529.5136857142861</v>
      </c>
      <c r="M82" s="861"/>
      <c r="N82" s="57"/>
    </row>
    <row r="83" spans="1:14">
      <c r="B83" s="95" t="s">
        <v>1057</v>
      </c>
      <c r="C83" s="96"/>
      <c r="D83" s="96"/>
      <c r="E83" s="96"/>
      <c r="F83" s="96"/>
      <c r="G83" s="96"/>
      <c r="H83" s="96"/>
      <c r="I83" s="93"/>
      <c r="J83" s="94"/>
      <c r="K83" s="313">
        <v>0.05</v>
      </c>
      <c r="L83" s="860">
        <f>N77*K83</f>
        <v>632.37842142857153</v>
      </c>
      <c r="M83" s="861"/>
      <c r="N83" s="57"/>
    </row>
    <row r="84" spans="1:14" ht="15" thickBot="1">
      <c r="B84" s="97" t="s">
        <v>1058</v>
      </c>
      <c r="C84" s="98"/>
      <c r="D84" s="98"/>
      <c r="E84" s="98"/>
      <c r="F84" s="98"/>
      <c r="G84" s="98"/>
      <c r="H84" s="98"/>
      <c r="I84" s="99"/>
      <c r="J84" s="100"/>
      <c r="K84" s="314">
        <v>0.05</v>
      </c>
      <c r="L84" s="862">
        <f>N77*K84</f>
        <v>632.37842142857153</v>
      </c>
      <c r="M84" s="863"/>
      <c r="N84" s="57"/>
    </row>
    <row r="85" spans="1:14" ht="15" thickBot="1">
      <c r="B85" s="826" t="s">
        <v>1037</v>
      </c>
      <c r="C85" s="827"/>
      <c r="D85" s="827"/>
      <c r="E85" s="827"/>
      <c r="F85" s="827"/>
      <c r="G85" s="827"/>
      <c r="H85" s="827"/>
      <c r="I85" s="827"/>
      <c r="J85" s="827"/>
      <c r="K85" s="827"/>
      <c r="L85" s="827"/>
      <c r="M85" s="828"/>
      <c r="N85" s="58">
        <f>L82+L83+L84</f>
        <v>3794.2705285714292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16441.838957142856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ht="21"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1200</v>
      </c>
      <c r="N48" s="281">
        <f>K48*M48</f>
        <v>1200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1200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1200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240</v>
      </c>
      <c r="M83" s="861"/>
      <c r="N83" s="57"/>
    </row>
    <row r="84" spans="1:14">
      <c r="B84" s="95" t="s">
        <v>1057</v>
      </c>
      <c r="C84" s="96"/>
      <c r="D84" s="96"/>
      <c r="E84" s="96"/>
      <c r="F84" s="96"/>
      <c r="G84" s="96"/>
      <c r="H84" s="96"/>
      <c r="I84" s="93"/>
      <c r="J84" s="94"/>
      <c r="K84" s="313">
        <v>0.05</v>
      </c>
      <c r="L84" s="860">
        <f>N78*K84</f>
        <v>60</v>
      </c>
      <c r="M84" s="861"/>
      <c r="N84" s="57"/>
    </row>
    <row r="85" spans="1:14" ht="15" thickBot="1">
      <c r="B85" s="97" t="s">
        <v>1058</v>
      </c>
      <c r="C85" s="98"/>
      <c r="D85" s="98"/>
      <c r="E85" s="98"/>
      <c r="F85" s="98"/>
      <c r="G85" s="98"/>
      <c r="H85" s="98"/>
      <c r="I85" s="99"/>
      <c r="J85" s="100"/>
      <c r="K85" s="314">
        <v>0.05</v>
      </c>
      <c r="L85" s="862">
        <f>N78*K85</f>
        <v>60</v>
      </c>
      <c r="M85" s="863"/>
      <c r="N85" s="57"/>
    </row>
    <row r="86" spans="1:14" ht="15" thickBot="1">
      <c r="B86" s="826" t="s">
        <v>1037</v>
      </c>
      <c r="C86" s="827"/>
      <c r="D86" s="827"/>
      <c r="E86" s="827"/>
      <c r="F86" s="827"/>
      <c r="G86" s="827"/>
      <c r="H86" s="827"/>
      <c r="I86" s="827"/>
      <c r="J86" s="827"/>
      <c r="K86" s="827"/>
      <c r="L86" s="827"/>
      <c r="M86" s="828"/>
      <c r="N86" s="58">
        <f>L83+L84+L85</f>
        <v>360</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1560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7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600</v>
      </c>
      <c r="N36" s="281">
        <f>K36/M36</f>
        <v>106.83833333333334</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600</v>
      </c>
      <c r="N37" s="281">
        <f>K37/M37</f>
        <v>292.57333333333332</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600</v>
      </c>
      <c r="N38" s="281">
        <f>K38/M38</f>
        <v>175.54499999999999</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N75*M41</f>
        <v>0.42387083333333336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575.38053749999995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82</v>
      </c>
      <c r="N48" s="281">
        <f>K48*M48</f>
        <v>246</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246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304">
        <v>4800</v>
      </c>
      <c r="N69" s="404">
        <f>K69/M69</f>
        <v>21.193541666666668</v>
      </c>
      <c r="O69" s="112"/>
    </row>
    <row r="70" spans="1:15">
      <c r="A70" t="s">
        <v>7</v>
      </c>
      <c r="B70" s="55" t="str">
        <f>VLOOKUP(A70,'MANO DE OBRA'!A8:D69,3,FALSE)</f>
        <v>Obrero (2)</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26" t="s">
        <v>1037</v>
      </c>
      <c r="C75" s="827"/>
      <c r="D75" s="827"/>
      <c r="E75" s="827"/>
      <c r="F75" s="827"/>
      <c r="G75" s="827"/>
      <c r="H75" s="827"/>
      <c r="I75" s="833"/>
      <c r="J75" s="833"/>
      <c r="K75" s="833"/>
      <c r="L75" s="833"/>
      <c r="M75" s="834"/>
      <c r="N75" s="310">
        <f>SUM(N69:N74)</f>
        <v>42.387083333333337</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863.76762083333324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172.75352416666666</v>
      </c>
      <c r="M82" s="861"/>
      <c r="N82" s="57"/>
    </row>
    <row r="83" spans="1:14">
      <c r="B83" s="95" t="s">
        <v>1057</v>
      </c>
      <c r="C83" s="96"/>
      <c r="D83" s="96"/>
      <c r="E83" s="96"/>
      <c r="F83" s="96"/>
      <c r="G83" s="96"/>
      <c r="H83" s="96"/>
      <c r="I83" s="93"/>
      <c r="J83" s="94"/>
      <c r="K83" s="313">
        <v>0.05</v>
      </c>
      <c r="L83" s="860">
        <f>N77*K83</f>
        <v>43.188381041666666</v>
      </c>
      <c r="M83" s="861"/>
      <c r="N83" s="57"/>
    </row>
    <row r="84" spans="1:14" ht="15" thickBot="1">
      <c r="B84" s="97" t="s">
        <v>1058</v>
      </c>
      <c r="C84" s="98"/>
      <c r="D84" s="98"/>
      <c r="E84" s="98"/>
      <c r="F84" s="98"/>
      <c r="G84" s="98"/>
      <c r="H84" s="98"/>
      <c r="I84" s="99"/>
      <c r="J84" s="100"/>
      <c r="K84" s="314">
        <v>0.05</v>
      </c>
      <c r="L84" s="862">
        <f>N77*K84</f>
        <v>43.188381041666666</v>
      </c>
      <c r="M84" s="863"/>
      <c r="N84" s="57"/>
    </row>
    <row r="85" spans="1:14" ht="15" thickBot="1">
      <c r="B85" s="826" t="s">
        <v>1037</v>
      </c>
      <c r="C85" s="827"/>
      <c r="D85" s="827"/>
      <c r="E85" s="827"/>
      <c r="F85" s="827"/>
      <c r="G85" s="827"/>
      <c r="H85" s="827"/>
      <c r="I85" s="827"/>
      <c r="J85" s="827"/>
      <c r="K85" s="827"/>
      <c r="L85" s="827"/>
      <c r="M85" s="828"/>
      <c r="N85" s="58">
        <f>L82+L83+L84</f>
        <v>259.13028624999998</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1122.8979070833332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0.02</v>
      </c>
      <c r="N41" s="353">
        <f>N75*M41</f>
        <v>11.303222222222223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7677.3921111111113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82</v>
      </c>
      <c r="N48" s="281">
        <f>K48*M48</f>
        <v>2050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60000</v>
      </c>
      <c r="N49" s="281">
        <f>K49*M49</f>
        <v>75000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77050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30">
        <f>VLOOKUP(A58,TRANSPORTE!A5:D117,4,FALSE)</f>
        <v>1255</v>
      </c>
      <c r="M58" s="831"/>
      <c r="N58" s="296">
        <f>K58*L58</f>
        <v>1568.75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1568.75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304">
        <v>360</v>
      </c>
      <c r="N69" s="404">
        <f>K69/M69</f>
        <v>282.58055555555558</v>
      </c>
      <c r="O69" s="112"/>
    </row>
    <row r="70" spans="1:15">
      <c r="A70" t="s">
        <v>7</v>
      </c>
      <c r="B70" s="55" t="str">
        <f>VLOOKUP(A70,'MANO DE OBRA'!A8:D69,3,FALSE)</f>
        <v>Obrero (2)</v>
      </c>
      <c r="C70" s="53"/>
      <c r="D70" s="53"/>
      <c r="E70" s="53"/>
      <c r="F70" s="53"/>
      <c r="G70" s="53"/>
      <c r="H70" s="53"/>
      <c r="I70" s="301">
        <f>K70/J70*100</f>
        <v>54988.648648648646</v>
      </c>
      <c r="J70" s="302">
        <v>185</v>
      </c>
      <c r="K70" s="303">
        <f>VLOOKUP(A70,'MANO DE OBRA'!A8:D100,4,FALSE)</f>
        <v>101729</v>
      </c>
      <c r="L70" s="56"/>
      <c r="M70" s="308">
        <v>360</v>
      </c>
      <c r="N70" s="404">
        <f>K70/M70</f>
        <v>282.58055555555558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26" t="s">
        <v>1037</v>
      </c>
      <c r="C75" s="827"/>
      <c r="D75" s="827"/>
      <c r="E75" s="827"/>
      <c r="F75" s="827"/>
      <c r="G75" s="827"/>
      <c r="H75" s="827"/>
      <c r="I75" s="833"/>
      <c r="J75" s="833"/>
      <c r="K75" s="833"/>
      <c r="L75" s="833"/>
      <c r="M75" s="834"/>
      <c r="N75" s="310">
        <f>SUM(N69:N74)</f>
        <v>565.16111111111115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86861.303222222225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17372.260644444446</v>
      </c>
      <c r="M82" s="861"/>
      <c r="N82" s="57"/>
    </row>
    <row r="83" spans="1:14">
      <c r="B83" s="95" t="s">
        <v>1057</v>
      </c>
      <c r="C83" s="96"/>
      <c r="D83" s="96"/>
      <c r="E83" s="96"/>
      <c r="F83" s="96"/>
      <c r="G83" s="96"/>
      <c r="H83" s="96"/>
      <c r="I83" s="93"/>
      <c r="J83" s="94"/>
      <c r="K83" s="313">
        <v>0.05</v>
      </c>
      <c r="L83" s="860">
        <f>N77*K83</f>
        <v>4343.0651611111116</v>
      </c>
      <c r="M83" s="861"/>
      <c r="N83" s="57"/>
    </row>
    <row r="84" spans="1:14" ht="15" thickBot="1">
      <c r="B84" s="97" t="s">
        <v>1058</v>
      </c>
      <c r="C84" s="98"/>
      <c r="D84" s="98"/>
      <c r="E84" s="98"/>
      <c r="F84" s="98"/>
      <c r="G84" s="98"/>
      <c r="H84" s="98"/>
      <c r="I84" s="99"/>
      <c r="J84" s="100"/>
      <c r="K84" s="314">
        <v>0.05</v>
      </c>
      <c r="L84" s="862">
        <f>N77*K84</f>
        <v>4343.0651611111116</v>
      </c>
      <c r="M84" s="863"/>
      <c r="N84" s="57"/>
    </row>
    <row r="85" spans="1:14" ht="15" thickBot="1">
      <c r="B85" s="826" t="s">
        <v>1037</v>
      </c>
      <c r="C85" s="827"/>
      <c r="D85" s="827"/>
      <c r="E85" s="827"/>
      <c r="F85" s="827"/>
      <c r="G85" s="827"/>
      <c r="H85" s="827"/>
      <c r="I85" s="827"/>
      <c r="J85" s="827"/>
      <c r="K85" s="827"/>
      <c r="L85" s="827"/>
      <c r="M85" s="828"/>
      <c r="N85" s="58">
        <f>L82+L83+L84</f>
        <v>26058.390966666666</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112919.69418888888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29.25"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3344</v>
      </c>
      <c r="N48" s="281">
        <f>K48*M48</f>
        <v>3344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3344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3344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668.80000000000007</v>
      </c>
      <c r="M83" s="861"/>
      <c r="N83" s="57"/>
    </row>
    <row r="84" spans="1:14">
      <c r="B84" s="95" t="s">
        <v>1057</v>
      </c>
      <c r="C84" s="96"/>
      <c r="D84" s="96"/>
      <c r="E84" s="96"/>
      <c r="F84" s="96"/>
      <c r="G84" s="96"/>
      <c r="H84" s="96"/>
      <c r="I84" s="93"/>
      <c r="J84" s="94"/>
      <c r="K84" s="313">
        <v>0.05</v>
      </c>
      <c r="L84" s="860">
        <f>N78*K84</f>
        <v>167.20000000000002</v>
      </c>
      <c r="M84" s="861"/>
      <c r="N84" s="57"/>
    </row>
    <row r="85" spans="1:14" ht="15" thickBot="1">
      <c r="B85" s="97" t="s">
        <v>1058</v>
      </c>
      <c r="C85" s="98"/>
      <c r="D85" s="98"/>
      <c r="E85" s="98"/>
      <c r="F85" s="98"/>
      <c r="G85" s="98"/>
      <c r="H85" s="98"/>
      <c r="I85" s="99"/>
      <c r="J85" s="100"/>
      <c r="K85" s="314">
        <v>0.05</v>
      </c>
      <c r="L85" s="862">
        <f>N78*K85</f>
        <v>167.20000000000002</v>
      </c>
      <c r="M85" s="863"/>
      <c r="N85" s="57"/>
    </row>
    <row r="86" spans="1:14" ht="15" thickBot="1">
      <c r="B86" s="826" t="s">
        <v>1037</v>
      </c>
      <c r="C86" s="827"/>
      <c r="D86" s="827"/>
      <c r="E86" s="827"/>
      <c r="F86" s="827"/>
      <c r="G86" s="827"/>
      <c r="H86" s="827"/>
      <c r="I86" s="827"/>
      <c r="J86" s="827"/>
      <c r="K86" s="827"/>
      <c r="L86" s="827"/>
      <c r="M86" s="828"/>
      <c r="N86" s="58">
        <f>L83+L84+L85</f>
        <v>1003.2000000000002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4347.2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3"/>
      <c r="K118" s="803"/>
      <c r="L118" s="803"/>
      <c r="M118" s="803"/>
      <c r="N118" s="804"/>
    </row>
    <row r="119" spans="2:14" ht="15.75" customHeight="1"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2632</v>
      </c>
      <c r="N48" s="281">
        <f>K48*M48</f>
        <v>2632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526.4</v>
      </c>
      <c r="M83" s="861"/>
      <c r="N83" s="57"/>
    </row>
    <row r="84" spans="1:14">
      <c r="B84" s="95" t="s">
        <v>1057</v>
      </c>
      <c r="C84" s="96"/>
      <c r="D84" s="96"/>
      <c r="E84" s="96"/>
      <c r="F84" s="96"/>
      <c r="G84" s="96"/>
      <c r="H84" s="96"/>
      <c r="I84" s="93"/>
      <c r="J84" s="94"/>
      <c r="K84" s="313">
        <v>0.05</v>
      </c>
      <c r="L84" s="860">
        <f>N78*K84</f>
        <v>131.6</v>
      </c>
      <c r="M84" s="861"/>
      <c r="N84" s="57"/>
    </row>
    <row r="85" spans="1:14" ht="15" thickBot="1">
      <c r="B85" s="97" t="s">
        <v>1058</v>
      </c>
      <c r="C85" s="98"/>
      <c r="D85" s="98"/>
      <c r="E85" s="98"/>
      <c r="F85" s="98"/>
      <c r="G85" s="98"/>
      <c r="H85" s="98"/>
      <c r="I85" s="99"/>
      <c r="J85" s="100"/>
      <c r="K85" s="314">
        <v>0.05</v>
      </c>
      <c r="L85" s="862">
        <f>N78*K85</f>
        <v>131.6</v>
      </c>
      <c r="M85" s="863"/>
      <c r="N85" s="57"/>
    </row>
    <row r="86" spans="1:14" ht="15" thickBot="1">
      <c r="B86" s="826" t="s">
        <v>1037</v>
      </c>
      <c r="C86" s="827"/>
      <c r="D86" s="827"/>
      <c r="E86" s="827"/>
      <c r="F86" s="827"/>
      <c r="G86" s="827"/>
      <c r="H86" s="827"/>
      <c r="I86" s="827"/>
      <c r="J86" s="827"/>
      <c r="K86" s="827"/>
      <c r="L86" s="827"/>
      <c r="M86" s="828"/>
      <c r="N86" s="58">
        <f>L83+L84+L85</f>
        <v>789.6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3421.6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ht="18.7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82</v>
      </c>
      <c r="N48" s="281">
        <f>K48*M48</f>
        <v>82</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2632</v>
      </c>
      <c r="N49" s="281">
        <f>K49*M49</f>
        <v>947.52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1029.52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2" t="s">
        <v>1047</v>
      </c>
      <c r="C68" s="853"/>
      <c r="D68" s="853"/>
      <c r="E68" s="853"/>
      <c r="F68" s="853"/>
      <c r="G68" s="853"/>
      <c r="H68" s="853"/>
      <c r="I68" s="79" t="s">
        <v>1048</v>
      </c>
      <c r="J68" s="81" t="s">
        <v>1494</v>
      </c>
      <c r="K68" s="80" t="s">
        <v>1050</v>
      </c>
      <c r="L68" s="854" t="s">
        <v>1034</v>
      </c>
      <c r="M68" s="855"/>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13"/>
      <c r="C74" s="814"/>
      <c r="D74" s="814"/>
      <c r="E74" s="814"/>
      <c r="F74" s="814"/>
      <c r="G74" s="814"/>
      <c r="H74" s="814"/>
      <c r="I74" s="132"/>
      <c r="J74" s="132"/>
      <c r="K74" s="132"/>
      <c r="L74" s="914"/>
      <c r="M74" s="914"/>
      <c r="N74" s="51"/>
    </row>
    <row r="75" spans="2:15" ht="15" thickBot="1">
      <c r="B75" s="826" t="s">
        <v>1037</v>
      </c>
      <c r="C75" s="827"/>
      <c r="D75" s="827"/>
      <c r="E75" s="827"/>
      <c r="F75" s="827"/>
      <c r="G75" s="827"/>
      <c r="H75" s="827"/>
      <c r="I75" s="833"/>
      <c r="J75" s="833"/>
      <c r="K75" s="833"/>
      <c r="L75" s="833"/>
      <c r="M75" s="834"/>
      <c r="N75" s="310"/>
    </row>
    <row r="76" spans="2:15" ht="15" thickBot="1">
      <c r="B76" s="39"/>
      <c r="C76" s="40"/>
      <c r="D76" s="40"/>
      <c r="E76" s="40"/>
      <c r="F76" s="40"/>
      <c r="G76" s="40"/>
      <c r="H76" s="40"/>
      <c r="I76" s="40"/>
      <c r="J76" s="40"/>
      <c r="K76" s="40"/>
      <c r="L76" s="40"/>
      <c r="M76" s="40"/>
      <c r="N76" s="41"/>
    </row>
    <row r="77" spans="2:15" ht="15" thickBot="1">
      <c r="B77" s="826" t="s">
        <v>1051</v>
      </c>
      <c r="C77" s="827"/>
      <c r="D77" s="827"/>
      <c r="E77" s="827"/>
      <c r="F77" s="827"/>
      <c r="G77" s="827"/>
      <c r="H77" s="827"/>
      <c r="I77" s="827"/>
      <c r="J77" s="827"/>
      <c r="K77" s="827"/>
      <c r="L77" s="827"/>
      <c r="M77" s="828"/>
      <c r="N77" s="105">
        <f>N43+N53+N64+N75</f>
        <v>1029.52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205.904</v>
      </c>
      <c r="M82" s="861"/>
      <c r="N82" s="57"/>
    </row>
    <row r="83" spans="1:14">
      <c r="B83" s="95" t="s">
        <v>1057</v>
      </c>
      <c r="C83" s="96"/>
      <c r="D83" s="96"/>
      <c r="E83" s="96"/>
      <c r="F83" s="96"/>
      <c r="G83" s="96"/>
      <c r="H83" s="96"/>
      <c r="I83" s="93"/>
      <c r="J83" s="94"/>
      <c r="K83" s="313">
        <v>0.05</v>
      </c>
      <c r="L83" s="860">
        <f>N77*K83</f>
        <v>51.475999999999999</v>
      </c>
      <c r="M83" s="861"/>
      <c r="N83" s="57"/>
    </row>
    <row r="84" spans="1:14" ht="15" thickBot="1">
      <c r="B84" s="97" t="s">
        <v>1058</v>
      </c>
      <c r="C84" s="98"/>
      <c r="D84" s="98"/>
      <c r="E84" s="98"/>
      <c r="F84" s="98"/>
      <c r="G84" s="98"/>
      <c r="H84" s="98"/>
      <c r="I84" s="99"/>
      <c r="J84" s="100"/>
      <c r="K84" s="314">
        <v>0.05</v>
      </c>
      <c r="L84" s="862">
        <f>N77*K84</f>
        <v>51.475999999999999</v>
      </c>
      <c r="M84" s="863"/>
      <c r="N84" s="57"/>
    </row>
    <row r="85" spans="1:14" ht="15" thickBot="1">
      <c r="B85" s="826" t="s">
        <v>1037</v>
      </c>
      <c r="C85" s="827"/>
      <c r="D85" s="827"/>
      <c r="E85" s="827"/>
      <c r="F85" s="827"/>
      <c r="G85" s="827"/>
      <c r="H85" s="827"/>
      <c r="I85" s="827"/>
      <c r="J85" s="827"/>
      <c r="K85" s="827"/>
      <c r="L85" s="827"/>
      <c r="M85" s="828"/>
      <c r="N85" s="58">
        <f>L82+L83+L84</f>
        <v>308.85599999999999</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1338.376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60000</v>
      </c>
      <c r="N48" s="281">
        <f>K48*M48</f>
        <v>75000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82</v>
      </c>
      <c r="N49" s="281">
        <f>K49*M49</f>
        <v>2050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77050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30">
        <f>VLOOKUP(A59,TRANSPORTE!A5:D123,4,FALSE)</f>
        <v>1255</v>
      </c>
      <c r="M59" s="831"/>
      <c r="N59" s="296">
        <f>K59*L59</f>
        <v>1568.75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86855.651611111112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17371.130322222223</v>
      </c>
      <c r="M83" s="861"/>
      <c r="N83" s="57"/>
    </row>
    <row r="84" spans="1:14">
      <c r="B84" s="95" t="s">
        <v>1057</v>
      </c>
      <c r="C84" s="96"/>
      <c r="D84" s="96"/>
      <c r="E84" s="96"/>
      <c r="F84" s="96"/>
      <c r="G84" s="96"/>
      <c r="H84" s="96"/>
      <c r="I84" s="93"/>
      <c r="J84" s="94"/>
      <c r="K84" s="313">
        <v>0.05</v>
      </c>
      <c r="L84" s="860">
        <f>N78*K84</f>
        <v>4342.7825805555558</v>
      </c>
      <c r="M84" s="861"/>
      <c r="N84" s="57"/>
    </row>
    <row r="85" spans="1:14" ht="15" thickBot="1">
      <c r="B85" s="97" t="s">
        <v>1058</v>
      </c>
      <c r="C85" s="98"/>
      <c r="D85" s="98"/>
      <c r="E85" s="98"/>
      <c r="F85" s="98"/>
      <c r="G85" s="98"/>
      <c r="H85" s="98"/>
      <c r="I85" s="99"/>
      <c r="J85" s="100"/>
      <c r="K85" s="314">
        <v>0.05</v>
      </c>
      <c r="L85" s="862">
        <f>N78*K85</f>
        <v>4342.7825805555558</v>
      </c>
      <c r="M85" s="863"/>
      <c r="N85" s="57"/>
    </row>
    <row r="86" spans="1:14" ht="15" thickBot="1">
      <c r="B86" s="826" t="s">
        <v>1037</v>
      </c>
      <c r="C86" s="827"/>
      <c r="D86" s="827"/>
      <c r="E86" s="827"/>
      <c r="F86" s="827"/>
      <c r="G86" s="827"/>
      <c r="H86" s="827"/>
      <c r="I86" s="827"/>
      <c r="J86" s="827"/>
      <c r="K86" s="827"/>
      <c r="L86" s="827"/>
      <c r="M86" s="828"/>
      <c r="N86" s="58">
        <f>L83+L84+L85</f>
        <v>26056.695483333333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112912.34709444444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50986</v>
      </c>
      <c r="N48" s="281">
        <f>K48*M48</f>
        <v>66281.8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68249.8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78118.201611111115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15623.640322222223</v>
      </c>
      <c r="M83" s="861"/>
      <c r="N83" s="57"/>
    </row>
    <row r="84" spans="1:14">
      <c r="B84" s="95" t="s">
        <v>1057</v>
      </c>
      <c r="C84" s="96"/>
      <c r="D84" s="96"/>
      <c r="E84" s="96"/>
      <c r="F84" s="96"/>
      <c r="G84" s="96"/>
      <c r="H84" s="96"/>
      <c r="I84" s="93"/>
      <c r="J84" s="94"/>
      <c r="K84" s="313">
        <v>0.05</v>
      </c>
      <c r="L84" s="860">
        <f>N78*K84</f>
        <v>3905.9100805555559</v>
      </c>
      <c r="M84" s="861"/>
      <c r="N84" s="57"/>
    </row>
    <row r="85" spans="1:14" ht="15" thickBot="1">
      <c r="B85" s="97" t="s">
        <v>1058</v>
      </c>
      <c r="C85" s="98"/>
      <c r="D85" s="98"/>
      <c r="E85" s="98"/>
      <c r="F85" s="98"/>
      <c r="G85" s="98"/>
      <c r="H85" s="98"/>
      <c r="I85" s="99"/>
      <c r="J85" s="100"/>
      <c r="K85" s="314">
        <v>0.05</v>
      </c>
      <c r="L85" s="862">
        <f>N78*K85</f>
        <v>3905.9100805555559</v>
      </c>
      <c r="M85" s="863"/>
      <c r="N85" s="57"/>
    </row>
    <row r="86" spans="1:14" ht="15" thickBot="1">
      <c r="B86" s="826" t="s">
        <v>1037</v>
      </c>
      <c r="C86" s="827"/>
      <c r="D86" s="827"/>
      <c r="E86" s="827"/>
      <c r="F86" s="827"/>
      <c r="G86" s="827"/>
      <c r="H86" s="827"/>
      <c r="I86" s="827"/>
      <c r="J86" s="827"/>
      <c r="K86" s="827"/>
      <c r="L86" s="827"/>
      <c r="M86" s="828"/>
      <c r="N86" s="58">
        <f>L83+L84+L85</f>
        <v>23435.460483333336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101553.66209444444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37852</v>
      </c>
      <c r="N48" s="281">
        <f>K48*M48</f>
        <v>49207.6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51175.6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61044.001611111111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12208.800322222223</v>
      </c>
      <c r="M83" s="861"/>
      <c r="N83" s="57"/>
    </row>
    <row r="84" spans="1:14">
      <c r="B84" s="95" t="s">
        <v>1057</v>
      </c>
      <c r="C84" s="96"/>
      <c r="D84" s="96"/>
      <c r="E84" s="96"/>
      <c r="F84" s="96"/>
      <c r="G84" s="96"/>
      <c r="H84" s="96"/>
      <c r="I84" s="93"/>
      <c r="J84" s="94"/>
      <c r="K84" s="313">
        <v>0.05</v>
      </c>
      <c r="L84" s="860">
        <f>N78*K84</f>
        <v>3052.2000805555558</v>
      </c>
      <c r="M84" s="861"/>
      <c r="N84" s="57"/>
    </row>
    <row r="85" spans="1:14" ht="15" thickBot="1">
      <c r="B85" s="97" t="s">
        <v>1058</v>
      </c>
      <c r="C85" s="98"/>
      <c r="D85" s="98"/>
      <c r="E85" s="98"/>
      <c r="F85" s="98"/>
      <c r="G85" s="98"/>
      <c r="H85" s="98"/>
      <c r="I85" s="99"/>
      <c r="J85" s="100"/>
      <c r="K85" s="314">
        <v>0.05</v>
      </c>
      <c r="L85" s="862">
        <f>N78*K85</f>
        <v>3052.2000805555558</v>
      </c>
      <c r="M85" s="863"/>
      <c r="N85" s="57"/>
    </row>
    <row r="86" spans="1:14" ht="15" thickBot="1">
      <c r="B86" s="826" t="s">
        <v>1037</v>
      </c>
      <c r="C86" s="827"/>
      <c r="D86" s="827"/>
      <c r="E86" s="827"/>
      <c r="F86" s="827"/>
      <c r="G86" s="827"/>
      <c r="H86" s="827"/>
      <c r="I86" s="827"/>
      <c r="J86" s="827"/>
      <c r="K86" s="827"/>
      <c r="L86" s="827"/>
      <c r="M86" s="828"/>
      <c r="N86" s="58">
        <f>L83+L84+L85</f>
        <v>18313.200483333334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79357.202094444452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34304</v>
      </c>
      <c r="N48" s="281">
        <f>K48*M48</f>
        <v>44595.200000000004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46563.200000000004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56431.601611111117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11286.320322222224</v>
      </c>
      <c r="M83" s="861"/>
      <c r="N83" s="57"/>
    </row>
    <row r="84" spans="1:14">
      <c r="B84" s="95" t="s">
        <v>1057</v>
      </c>
      <c r="C84" s="96"/>
      <c r="D84" s="96"/>
      <c r="E84" s="96"/>
      <c r="F84" s="96"/>
      <c r="G84" s="96"/>
      <c r="H84" s="96"/>
      <c r="I84" s="93"/>
      <c r="J84" s="94"/>
      <c r="K84" s="313">
        <v>0.05</v>
      </c>
      <c r="L84" s="860">
        <f>N78*K84</f>
        <v>2821.5800805555559</v>
      </c>
      <c r="M84" s="861"/>
      <c r="N84" s="57"/>
    </row>
    <row r="85" spans="1:14" ht="15" thickBot="1">
      <c r="B85" s="97" t="s">
        <v>1058</v>
      </c>
      <c r="C85" s="98"/>
      <c r="D85" s="98"/>
      <c r="E85" s="98"/>
      <c r="F85" s="98"/>
      <c r="G85" s="98"/>
      <c r="H85" s="98"/>
      <c r="I85" s="99"/>
      <c r="J85" s="100"/>
      <c r="K85" s="314">
        <v>0.05</v>
      </c>
      <c r="L85" s="862">
        <f>N78*K85</f>
        <v>2821.5800805555559</v>
      </c>
      <c r="M85" s="863"/>
      <c r="N85" s="57"/>
    </row>
    <row r="86" spans="1:14" ht="15" thickBot="1">
      <c r="B86" s="826" t="s">
        <v>1037</v>
      </c>
      <c r="C86" s="827"/>
      <c r="D86" s="827"/>
      <c r="E86" s="827"/>
      <c r="F86" s="827"/>
      <c r="G86" s="827"/>
      <c r="H86" s="827"/>
      <c r="I86" s="827"/>
      <c r="J86" s="827"/>
      <c r="K86" s="827"/>
      <c r="L86" s="827"/>
      <c r="M86" s="828"/>
      <c r="N86" s="58">
        <f>L83+L84+L85</f>
        <v>16929.480483333336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73361.082094444457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280">
        <v>2.5</v>
      </c>
      <c r="N36" s="281">
        <f>K36/M36</f>
        <v>3924</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412"/>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4686.97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50986</v>
      </c>
      <c r="N48" s="281">
        <f>K48*M48</f>
        <v>66281.8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68249.8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v>
      </c>
      <c r="N70" s="404">
        <f>K70/M70</f>
        <v>5086.45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20</v>
      </c>
      <c r="N71" s="404">
        <f>K71/M71</f>
        <v>10172.950000000001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15259.400000000001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89827.670000000013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17965.534000000003</v>
      </c>
      <c r="M83" s="861"/>
      <c r="N83" s="57"/>
    </row>
    <row r="84" spans="1:14">
      <c r="B84" s="95" t="s">
        <v>1057</v>
      </c>
      <c r="C84" s="96"/>
      <c r="D84" s="96"/>
      <c r="E84" s="96"/>
      <c r="F84" s="96"/>
      <c r="G84" s="96"/>
      <c r="H84" s="96"/>
      <c r="I84" s="93"/>
      <c r="J84" s="94"/>
      <c r="K84" s="313">
        <v>0.05</v>
      </c>
      <c r="L84" s="860">
        <f>N78*K84</f>
        <v>4491.3835000000008</v>
      </c>
      <c r="M84" s="861"/>
      <c r="N84" s="57"/>
    </row>
    <row r="85" spans="1:14" ht="15" thickBot="1">
      <c r="B85" s="97" t="s">
        <v>1058</v>
      </c>
      <c r="C85" s="98"/>
      <c r="D85" s="98"/>
      <c r="E85" s="98"/>
      <c r="F85" s="98"/>
      <c r="G85" s="98"/>
      <c r="H85" s="98"/>
      <c r="I85" s="99"/>
      <c r="J85" s="100"/>
      <c r="K85" s="314">
        <v>0.05</v>
      </c>
      <c r="L85" s="862">
        <f>N78*K85</f>
        <v>4491.3835000000008</v>
      </c>
      <c r="M85" s="863"/>
      <c r="N85" s="57"/>
    </row>
    <row r="86" spans="1:14" ht="15" thickBot="1">
      <c r="B86" s="826" t="s">
        <v>1037</v>
      </c>
      <c r="C86" s="827"/>
      <c r="D86" s="827"/>
      <c r="E86" s="827"/>
      <c r="F86" s="827"/>
      <c r="G86" s="827"/>
      <c r="H86" s="827"/>
      <c r="I86" s="827"/>
      <c r="J86" s="827"/>
      <c r="K86" s="827"/>
      <c r="L86" s="827"/>
      <c r="M86" s="828"/>
      <c r="N86" s="58">
        <f>L83+L84+L85</f>
        <v>26948.301000000003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116775.97100000002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280">
        <v>2.5</v>
      </c>
      <c r="N36" s="281">
        <f>K36/M36</f>
        <v>3924</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4686.97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37852</v>
      </c>
      <c r="N48" s="281">
        <f>K48*M48</f>
        <v>49207.6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51175.6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v>
      </c>
      <c r="N70" s="404">
        <f>K70/M70</f>
        <v>5086.45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20</v>
      </c>
      <c r="N71" s="404">
        <f>K71/M71</f>
        <v>10172.950000000001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15259.400000000001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72753.47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14550.694000000001</v>
      </c>
      <c r="M83" s="861"/>
      <c r="N83" s="57"/>
    </row>
    <row r="84" spans="1:14">
      <c r="B84" s="95" t="s">
        <v>1057</v>
      </c>
      <c r="C84" s="96"/>
      <c r="D84" s="96"/>
      <c r="E84" s="96"/>
      <c r="F84" s="96"/>
      <c r="G84" s="96"/>
      <c r="H84" s="96"/>
      <c r="I84" s="93"/>
      <c r="J84" s="94"/>
      <c r="K84" s="313">
        <v>0.05</v>
      </c>
      <c r="L84" s="860">
        <f>N78*K84</f>
        <v>3637.6735000000003</v>
      </c>
      <c r="M84" s="861"/>
      <c r="N84" s="57"/>
    </row>
    <row r="85" spans="1:14" ht="15" thickBot="1">
      <c r="B85" s="97" t="s">
        <v>1058</v>
      </c>
      <c r="C85" s="98"/>
      <c r="D85" s="98"/>
      <c r="E85" s="98"/>
      <c r="F85" s="98"/>
      <c r="G85" s="98"/>
      <c r="H85" s="98"/>
      <c r="I85" s="99"/>
      <c r="J85" s="100"/>
      <c r="K85" s="314">
        <v>0.05</v>
      </c>
      <c r="L85" s="862">
        <f>N78*K85</f>
        <v>3637.6735000000003</v>
      </c>
      <c r="M85" s="863"/>
      <c r="N85" s="57"/>
    </row>
    <row r="86" spans="1:14" ht="15" thickBot="1">
      <c r="B86" s="826" t="s">
        <v>1037</v>
      </c>
      <c r="C86" s="827"/>
      <c r="D86" s="827"/>
      <c r="E86" s="827"/>
      <c r="F86" s="827"/>
      <c r="G86" s="827"/>
      <c r="H86" s="827"/>
      <c r="I86" s="827"/>
      <c r="J86" s="827"/>
      <c r="K86" s="827"/>
      <c r="L86" s="827"/>
      <c r="M86" s="828"/>
      <c r="N86" s="58">
        <f>L83+L84+L85</f>
        <v>21826.041000000001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94579.510999999999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280">
        <v>2.5</v>
      </c>
      <c r="N36" s="281">
        <f>K36/M36</f>
        <v>3924</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4686.97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34304</v>
      </c>
      <c r="N48" s="281">
        <f>K48*M48</f>
        <v>44595.200000000004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46563.200000000004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v>
      </c>
      <c r="N70" s="404">
        <f>K70/M70</f>
        <v>5086.45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20</v>
      </c>
      <c r="N71" s="404">
        <f>K71/M71</f>
        <v>10172.950000000001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15259.400000000001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68141.070000000007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13628.214000000002</v>
      </c>
      <c r="M83" s="861"/>
      <c r="N83" s="57"/>
    </row>
    <row r="84" spans="1:14">
      <c r="B84" s="95" t="s">
        <v>1057</v>
      </c>
      <c r="C84" s="96"/>
      <c r="D84" s="96"/>
      <c r="E84" s="96"/>
      <c r="F84" s="96"/>
      <c r="G84" s="96"/>
      <c r="H84" s="96"/>
      <c r="I84" s="93"/>
      <c r="J84" s="94"/>
      <c r="K84" s="313">
        <v>0.05</v>
      </c>
      <c r="L84" s="860">
        <f>N78*K84</f>
        <v>3407.0535000000004</v>
      </c>
      <c r="M84" s="861"/>
      <c r="N84" s="57"/>
    </row>
    <row r="85" spans="1:14" ht="15" thickBot="1">
      <c r="B85" s="97" t="s">
        <v>1058</v>
      </c>
      <c r="C85" s="98"/>
      <c r="D85" s="98"/>
      <c r="E85" s="98"/>
      <c r="F85" s="98"/>
      <c r="G85" s="98"/>
      <c r="H85" s="98"/>
      <c r="I85" s="99"/>
      <c r="J85" s="100"/>
      <c r="K85" s="314">
        <v>0.05</v>
      </c>
      <c r="L85" s="862">
        <f>N78*K85</f>
        <v>3407.0535000000004</v>
      </c>
      <c r="M85" s="863"/>
      <c r="N85" s="57"/>
    </row>
    <row r="86" spans="1:14" ht="15" thickBot="1">
      <c r="B86" s="826" t="s">
        <v>1037</v>
      </c>
      <c r="C86" s="827"/>
      <c r="D86" s="827"/>
      <c r="E86" s="827"/>
      <c r="F86" s="827"/>
      <c r="G86" s="827"/>
      <c r="H86" s="827"/>
      <c r="I86" s="827"/>
      <c r="J86" s="827"/>
      <c r="K86" s="827"/>
      <c r="L86" s="827"/>
      <c r="M86" s="828"/>
      <c r="N86" s="58">
        <f>L83+L84+L85</f>
        <v>20442.321000000004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88583.391000000003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98749.1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108617.50161111112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21723.500322222226</v>
      </c>
      <c r="M83" s="861"/>
      <c r="N83" s="57"/>
    </row>
    <row r="84" spans="1:14">
      <c r="B84" s="95" t="s">
        <v>1057</v>
      </c>
      <c r="C84" s="96"/>
      <c r="D84" s="96"/>
      <c r="E84" s="96"/>
      <c r="F84" s="96"/>
      <c r="G84" s="96"/>
      <c r="H84" s="96"/>
      <c r="I84" s="93"/>
      <c r="J84" s="94"/>
      <c r="K84" s="313">
        <v>0.05</v>
      </c>
      <c r="L84" s="860">
        <f>N78*K84</f>
        <v>5430.8750805555565</v>
      </c>
      <c r="M84" s="861"/>
      <c r="N84" s="57"/>
    </row>
    <row r="85" spans="1:14" ht="15" thickBot="1">
      <c r="B85" s="97" t="s">
        <v>1058</v>
      </c>
      <c r="C85" s="98"/>
      <c r="D85" s="98"/>
      <c r="E85" s="98"/>
      <c r="F85" s="98"/>
      <c r="G85" s="98"/>
      <c r="H85" s="98"/>
      <c r="I85" s="99"/>
      <c r="J85" s="100"/>
      <c r="K85" s="314">
        <v>0.05</v>
      </c>
      <c r="L85" s="862">
        <f>N78*K85</f>
        <v>5430.8750805555565</v>
      </c>
      <c r="M85" s="863"/>
      <c r="N85" s="57"/>
    </row>
    <row r="86" spans="1:14" ht="15" thickBot="1">
      <c r="B86" s="826" t="s">
        <v>1037</v>
      </c>
      <c r="C86" s="827"/>
      <c r="D86" s="827"/>
      <c r="E86" s="827"/>
      <c r="F86" s="827"/>
      <c r="G86" s="827"/>
      <c r="H86" s="827"/>
      <c r="I86" s="827"/>
      <c r="J86" s="827"/>
      <c r="K86" s="827"/>
      <c r="L86" s="827"/>
      <c r="M86" s="828"/>
      <c r="N86" s="58">
        <f>L83+L84+L85</f>
        <v>32585.250483333341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141202.75209444447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98749.1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108617.50161111112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21723.500322222226</v>
      </c>
      <c r="M83" s="861"/>
      <c r="N83" s="57"/>
    </row>
    <row r="84" spans="1:14">
      <c r="B84" s="95" t="s">
        <v>1057</v>
      </c>
      <c r="C84" s="96"/>
      <c r="D84" s="96"/>
      <c r="E84" s="96"/>
      <c r="F84" s="96"/>
      <c r="G84" s="96"/>
      <c r="H84" s="96"/>
      <c r="I84" s="93"/>
      <c r="J84" s="94"/>
      <c r="K84" s="313">
        <v>0.05</v>
      </c>
      <c r="L84" s="860">
        <f>N78*K84</f>
        <v>5430.8750805555565</v>
      </c>
      <c r="M84" s="861"/>
      <c r="N84" s="57"/>
    </row>
    <row r="85" spans="1:14" ht="15" thickBot="1">
      <c r="B85" s="97" t="s">
        <v>1058</v>
      </c>
      <c r="C85" s="98"/>
      <c r="D85" s="98"/>
      <c r="E85" s="98"/>
      <c r="F85" s="98"/>
      <c r="G85" s="98"/>
      <c r="H85" s="98"/>
      <c r="I85" s="99"/>
      <c r="J85" s="100"/>
      <c r="K85" s="314">
        <v>0.05</v>
      </c>
      <c r="L85" s="862">
        <f>N78*K85</f>
        <v>5430.8750805555565</v>
      </c>
      <c r="M85" s="863"/>
      <c r="N85" s="57"/>
    </row>
    <row r="86" spans="1:14" ht="15" thickBot="1">
      <c r="B86" s="826" t="s">
        <v>1037</v>
      </c>
      <c r="C86" s="827"/>
      <c r="D86" s="827"/>
      <c r="E86" s="827"/>
      <c r="F86" s="827"/>
      <c r="G86" s="827"/>
      <c r="H86" s="827"/>
      <c r="I86" s="827"/>
      <c r="J86" s="827"/>
      <c r="K86" s="827"/>
      <c r="L86" s="827"/>
      <c r="M86" s="828"/>
      <c r="N86" s="58">
        <f>L83+L84+L85</f>
        <v>32585.250483333341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141202.75209444447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269</v>
      </c>
      <c r="B37" s="839" t="str">
        <f>VLOOKUP(A37,EQUIPOS!A7:D154,3,FALSE)</f>
        <v>Motoniveladora  potencia 215 HP, ancho de cuchilla 4,27 m, peso 18 ton.</v>
      </c>
      <c r="C37" s="840"/>
      <c r="D37" s="840"/>
      <c r="E37" s="840"/>
      <c r="F37" s="840"/>
      <c r="G37" s="840"/>
      <c r="H37" s="841"/>
      <c r="I37" s="276"/>
      <c r="J37" s="277"/>
      <c r="K37" s="278">
        <f>VLOOKUP(A37,EQUIPOS!A7:D164,4,FALSE)</f>
        <v>175544</v>
      </c>
      <c r="L37" s="279"/>
      <c r="M37" s="280">
        <v>45</v>
      </c>
      <c r="N37" s="281">
        <f>K37/M37</f>
        <v>3900.9777777777776</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7671.7405000000008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73779</v>
      </c>
      <c r="N48" s="281">
        <f>K48*M48</f>
        <v>95912.7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97880.7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107749.10161111111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21549.820322222222</v>
      </c>
      <c r="M83" s="861"/>
      <c r="N83" s="57"/>
    </row>
    <row r="84" spans="1:14">
      <c r="B84" s="95" t="s">
        <v>1057</v>
      </c>
      <c r="C84" s="96"/>
      <c r="D84" s="96"/>
      <c r="E84" s="96"/>
      <c r="F84" s="96"/>
      <c r="G84" s="96"/>
      <c r="H84" s="96"/>
      <c r="I84" s="93"/>
      <c r="J84" s="94"/>
      <c r="K84" s="313">
        <v>0.05</v>
      </c>
      <c r="L84" s="860">
        <f>N78*K84</f>
        <v>5387.4550805555555</v>
      </c>
      <c r="M84" s="861"/>
      <c r="N84" s="57"/>
    </row>
    <row r="85" spans="1:14" ht="15" thickBot="1">
      <c r="B85" s="97" t="s">
        <v>1058</v>
      </c>
      <c r="C85" s="98"/>
      <c r="D85" s="98"/>
      <c r="E85" s="98"/>
      <c r="F85" s="98"/>
      <c r="G85" s="98"/>
      <c r="H85" s="98"/>
      <c r="I85" s="99"/>
      <c r="J85" s="100"/>
      <c r="K85" s="314">
        <v>0.05</v>
      </c>
      <c r="L85" s="862">
        <f>N78*K85</f>
        <v>5387.4550805555555</v>
      </c>
      <c r="M85" s="863"/>
      <c r="N85" s="57"/>
    </row>
    <row r="86" spans="1:14" ht="15" thickBot="1">
      <c r="B86" s="826" t="s">
        <v>1037</v>
      </c>
      <c r="C86" s="827"/>
      <c r="D86" s="827"/>
      <c r="E86" s="827"/>
      <c r="F86" s="827"/>
      <c r="G86" s="827"/>
      <c r="H86" s="827"/>
      <c r="I86" s="827"/>
      <c r="J86" s="827"/>
      <c r="K86" s="827"/>
      <c r="L86" s="827"/>
      <c r="M86" s="828"/>
      <c r="N86" s="58">
        <f>L83+L84+L85</f>
        <v>32324.730483333333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140073.83209444443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280">
        <v>2.5</v>
      </c>
      <c r="N36" s="281">
        <f>K36/M36</f>
        <v>3924</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4686.97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98749.1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v>
      </c>
      <c r="N70" s="404">
        <f>K70/M70</f>
        <v>5086.45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20</v>
      </c>
      <c r="N71" s="404">
        <f>K71/M71</f>
        <v>10172.950000000001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15259.400000000001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120326.97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24065.394</v>
      </c>
      <c r="M83" s="861"/>
      <c r="N83" s="57"/>
    </row>
    <row r="84" spans="1:14">
      <c r="B84" s="95" t="s">
        <v>1057</v>
      </c>
      <c r="C84" s="96"/>
      <c r="D84" s="96"/>
      <c r="E84" s="96"/>
      <c r="F84" s="96"/>
      <c r="G84" s="96"/>
      <c r="H84" s="96"/>
      <c r="I84" s="93"/>
      <c r="J84" s="94"/>
      <c r="K84" s="313">
        <v>0.05</v>
      </c>
      <c r="L84" s="860">
        <f>N78*K84</f>
        <v>6016.3485000000001</v>
      </c>
      <c r="M84" s="861"/>
      <c r="N84" s="57"/>
    </row>
    <row r="85" spans="1:14" ht="15" thickBot="1">
      <c r="B85" s="97" t="s">
        <v>1058</v>
      </c>
      <c r="C85" s="98"/>
      <c r="D85" s="98"/>
      <c r="E85" s="98"/>
      <c r="F85" s="98"/>
      <c r="G85" s="98"/>
      <c r="H85" s="98"/>
      <c r="I85" s="99"/>
      <c r="J85" s="100"/>
      <c r="K85" s="314">
        <v>0.05</v>
      </c>
      <c r="L85" s="862">
        <f>N78*K85</f>
        <v>6016.3485000000001</v>
      </c>
      <c r="M85" s="863"/>
      <c r="N85" s="57"/>
    </row>
    <row r="86" spans="1:14" ht="15" thickBot="1">
      <c r="B86" s="826" t="s">
        <v>1037</v>
      </c>
      <c r="C86" s="827"/>
      <c r="D86" s="827"/>
      <c r="E86" s="827"/>
      <c r="F86" s="827"/>
      <c r="G86" s="827"/>
      <c r="H86" s="827"/>
      <c r="I86" s="827"/>
      <c r="J86" s="827"/>
      <c r="K86" s="827"/>
      <c r="L86" s="827"/>
      <c r="M86" s="828"/>
      <c r="N86" s="58">
        <f>L83+L84+L85</f>
        <v>36098.091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156425.06099999999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280">
        <v>2.5</v>
      </c>
      <c r="N36" s="281">
        <f>K36/M36</f>
        <v>3924</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4686.97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98749.1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v>
      </c>
      <c r="N70" s="404">
        <f>K70/M70</f>
        <v>5086.45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20</v>
      </c>
      <c r="N71" s="404">
        <f>K71/M71</f>
        <v>10172.950000000001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15259.400000000001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120326.97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24065.394</v>
      </c>
      <c r="M83" s="861"/>
      <c r="N83" s="57"/>
    </row>
    <row r="84" spans="1:14">
      <c r="B84" s="95" t="s">
        <v>1057</v>
      </c>
      <c r="C84" s="96"/>
      <c r="D84" s="96"/>
      <c r="E84" s="96"/>
      <c r="F84" s="96"/>
      <c r="G84" s="96"/>
      <c r="H84" s="96"/>
      <c r="I84" s="93"/>
      <c r="J84" s="94"/>
      <c r="K84" s="313">
        <v>0.05</v>
      </c>
      <c r="L84" s="860">
        <f>N78*K84</f>
        <v>6016.3485000000001</v>
      </c>
      <c r="M84" s="861"/>
      <c r="N84" s="57"/>
    </row>
    <row r="85" spans="1:14" ht="15" thickBot="1">
      <c r="B85" s="97" t="s">
        <v>1058</v>
      </c>
      <c r="C85" s="98"/>
      <c r="D85" s="98"/>
      <c r="E85" s="98"/>
      <c r="F85" s="98"/>
      <c r="G85" s="98"/>
      <c r="H85" s="98"/>
      <c r="I85" s="99"/>
      <c r="J85" s="100"/>
      <c r="K85" s="314">
        <v>0.05</v>
      </c>
      <c r="L85" s="862">
        <f>N78*K85</f>
        <v>6016.3485000000001</v>
      </c>
      <c r="M85" s="863"/>
      <c r="N85" s="57"/>
    </row>
    <row r="86" spans="1:14" ht="15" thickBot="1">
      <c r="B86" s="826" t="s">
        <v>1037</v>
      </c>
      <c r="C86" s="827"/>
      <c r="D86" s="827"/>
      <c r="E86" s="827"/>
      <c r="F86" s="827"/>
      <c r="G86" s="827"/>
      <c r="H86" s="827"/>
      <c r="I86" s="827"/>
      <c r="J86" s="827"/>
      <c r="K86" s="827"/>
      <c r="L86" s="827"/>
      <c r="M86" s="828"/>
      <c r="N86" s="58">
        <f>L83+L84+L85</f>
        <v>36098.091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156425.06099999999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280">
        <v>2.5</v>
      </c>
      <c r="N36" s="281">
        <f>K36/M36</f>
        <v>3924</v>
      </c>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0.05</v>
      </c>
      <c r="N41" s="353">
        <f>N76*M41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4686.97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73779</v>
      </c>
      <c r="N48" s="281">
        <f>K48*M48</f>
        <v>95912.7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82</v>
      </c>
      <c r="N49" s="281">
        <f>K49*M49</f>
        <v>1968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97880.7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20</v>
      </c>
      <c r="N70" s="404">
        <f>K70/M70</f>
        <v>5086.45</v>
      </c>
      <c r="O70" s="112"/>
    </row>
    <row r="71" spans="1:15">
      <c r="A71"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308">
        <v>20</v>
      </c>
      <c r="N71" s="404">
        <f>K71/M71</f>
        <v>10172.950000000001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15259.400000000001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119458.57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23891.714000000004</v>
      </c>
      <c r="M83" s="861"/>
      <c r="N83" s="57"/>
    </row>
    <row r="84" spans="1:14">
      <c r="B84" s="95" t="s">
        <v>1057</v>
      </c>
      <c r="C84" s="96"/>
      <c r="D84" s="96"/>
      <c r="E84" s="96"/>
      <c r="F84" s="96"/>
      <c r="G84" s="96"/>
      <c r="H84" s="96"/>
      <c r="I84" s="93"/>
      <c r="J84" s="94"/>
      <c r="K84" s="313">
        <v>0.05</v>
      </c>
      <c r="L84" s="860">
        <f>N78*K84</f>
        <v>5972.9285000000009</v>
      </c>
      <c r="M84" s="861"/>
      <c r="N84" s="57"/>
    </row>
    <row r="85" spans="1:14" ht="15" thickBot="1">
      <c r="B85" s="97" t="s">
        <v>1058</v>
      </c>
      <c r="C85" s="98"/>
      <c r="D85" s="98"/>
      <c r="E85" s="98"/>
      <c r="F85" s="98"/>
      <c r="G85" s="98"/>
      <c r="H85" s="98"/>
      <c r="I85" s="99"/>
      <c r="J85" s="100"/>
      <c r="K85" s="314">
        <v>0.05</v>
      </c>
      <c r="L85" s="862">
        <f>N78*K85</f>
        <v>5972.9285000000009</v>
      </c>
      <c r="M85" s="863"/>
      <c r="N85" s="57"/>
    </row>
    <row r="86" spans="1:14" ht="15" thickBot="1">
      <c r="B86" s="826" t="s">
        <v>1037</v>
      </c>
      <c r="C86" s="827"/>
      <c r="D86" s="827"/>
      <c r="E86" s="827"/>
      <c r="F86" s="827"/>
      <c r="G86" s="827"/>
      <c r="H86" s="827"/>
      <c r="I86" s="827"/>
      <c r="J86" s="827"/>
      <c r="K86" s="827"/>
      <c r="L86" s="827"/>
      <c r="M86" s="828"/>
      <c r="N86" s="58">
        <f>L83+L84+L85</f>
        <v>35837.571000000004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155296.141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30</v>
      </c>
      <c r="N36" s="281">
        <f>K36/M36</f>
        <v>2920.9666666666667</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30</v>
      </c>
      <c r="N37" s="281">
        <f>K37/M37</f>
        <v>3194.7666666666669</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30</v>
      </c>
      <c r="N38" s="281">
        <f>K38/M38</f>
        <v>3510.9</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8.4774166666666666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9635.1107499999998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74447</v>
      </c>
      <c r="N48" s="281">
        <f>K48*M48</f>
        <v>93058.75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93058.75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30">
        <f>VLOOKUP(A59,TRANSPORTE!A5:D123,4,FALSE)</f>
        <v>1255</v>
      </c>
      <c r="M59" s="831"/>
      <c r="N59" s="296">
        <f>K59*L59</f>
        <v>1568.75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240</v>
      </c>
      <c r="N70" s="404">
        <f>K70/M70</f>
        <v>423.87083333333334</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240</v>
      </c>
      <c r="N71" s="404">
        <f>K71/M71</f>
        <v>423.87083333333334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847.74166666666667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105110.35241666666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21022.070483333333</v>
      </c>
      <c r="M83" s="861"/>
      <c r="N83" s="57"/>
    </row>
    <row r="84" spans="1:14">
      <c r="B84" s="95" t="s">
        <v>1057</v>
      </c>
      <c r="C84" s="96"/>
      <c r="D84" s="96"/>
      <c r="E84" s="96"/>
      <c r="F84" s="96"/>
      <c r="G84" s="96"/>
      <c r="H84" s="96"/>
      <c r="I84" s="93"/>
      <c r="J84" s="94"/>
      <c r="K84" s="313">
        <v>0.05</v>
      </c>
      <c r="L84" s="860">
        <f>N78*K84</f>
        <v>5255.5176208333332</v>
      </c>
      <c r="M84" s="861"/>
      <c r="N84" s="57"/>
    </row>
    <row r="85" spans="1:14" ht="15" thickBot="1">
      <c r="B85" s="97" t="s">
        <v>1058</v>
      </c>
      <c r="C85" s="98"/>
      <c r="D85" s="98"/>
      <c r="E85" s="98"/>
      <c r="F85" s="98"/>
      <c r="G85" s="98"/>
      <c r="H85" s="98"/>
      <c r="I85" s="99"/>
      <c r="J85" s="100"/>
      <c r="K85" s="314">
        <v>0.05</v>
      </c>
      <c r="L85" s="862">
        <f>N78*K85</f>
        <v>5255.5176208333332</v>
      </c>
      <c r="M85" s="863"/>
      <c r="N85" s="57"/>
    </row>
    <row r="86" spans="1:14" ht="15" thickBot="1">
      <c r="B86" s="826" t="s">
        <v>1037</v>
      </c>
      <c r="C86" s="827"/>
      <c r="D86" s="827"/>
      <c r="E86" s="827"/>
      <c r="F86" s="827"/>
      <c r="G86" s="827"/>
      <c r="H86" s="827"/>
      <c r="I86" s="827"/>
      <c r="J86" s="827"/>
      <c r="K86" s="827"/>
      <c r="L86" s="827"/>
      <c r="M86" s="828"/>
      <c r="N86" s="58">
        <f>L83+L84+L85</f>
        <v>31533.105724999998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136643.45814166666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30</v>
      </c>
      <c r="N36" s="281">
        <f>K36/M36</f>
        <v>2920.9666666666667</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30</v>
      </c>
      <c r="N37" s="281">
        <f>K37/M37</f>
        <v>3194.7666666666669</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30</v>
      </c>
      <c r="N38" s="281">
        <f>K38/M38</f>
        <v>3510.9</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8.4774166666666666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9635.1107499999998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73779</v>
      </c>
      <c r="N48" s="281">
        <f>K48*M48</f>
        <v>92223.75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92223.75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30">
        <f>VLOOKUP(A59,TRANSPORTE!A5:D123,4,FALSE)</f>
        <v>1255</v>
      </c>
      <c r="M59" s="831"/>
      <c r="N59" s="296">
        <f>K59*L59</f>
        <v>1568.75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240</v>
      </c>
      <c r="N70" s="404">
        <f>K70/M70</f>
        <v>423.87083333333334</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240</v>
      </c>
      <c r="N71" s="404">
        <f>K71/M71</f>
        <v>423.87083333333334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847.74166666666667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104275.35241666666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20855.070483333333</v>
      </c>
      <c r="M83" s="861"/>
      <c r="N83" s="57"/>
    </row>
    <row r="84" spans="1:14">
      <c r="B84" s="95" t="s">
        <v>1057</v>
      </c>
      <c r="C84" s="96"/>
      <c r="D84" s="96"/>
      <c r="E84" s="96"/>
      <c r="F84" s="96"/>
      <c r="G84" s="96"/>
      <c r="H84" s="96"/>
      <c r="I84" s="93"/>
      <c r="J84" s="94"/>
      <c r="K84" s="313">
        <v>0.05</v>
      </c>
      <c r="L84" s="860">
        <f>N78*K84</f>
        <v>5213.7676208333332</v>
      </c>
      <c r="M84" s="861"/>
      <c r="N84" s="57"/>
    </row>
    <row r="85" spans="1:14" ht="15" thickBot="1">
      <c r="B85" s="97" t="s">
        <v>1058</v>
      </c>
      <c r="C85" s="98"/>
      <c r="D85" s="98"/>
      <c r="E85" s="98"/>
      <c r="F85" s="98"/>
      <c r="G85" s="98"/>
      <c r="H85" s="98"/>
      <c r="I85" s="99"/>
      <c r="J85" s="100"/>
      <c r="K85" s="314">
        <v>0.05</v>
      </c>
      <c r="L85" s="862">
        <f>N78*K85</f>
        <v>5213.7676208333332</v>
      </c>
      <c r="M85" s="863"/>
      <c r="N85" s="57"/>
    </row>
    <row r="86" spans="1:14" ht="15" thickBot="1">
      <c r="B86" s="826" t="s">
        <v>1037</v>
      </c>
      <c r="C86" s="827"/>
      <c r="D86" s="827"/>
      <c r="E86" s="827"/>
      <c r="F86" s="827"/>
      <c r="G86" s="827"/>
      <c r="H86" s="827"/>
      <c r="I86" s="827"/>
      <c r="J86" s="827"/>
      <c r="K86" s="827"/>
      <c r="L86" s="827"/>
      <c r="M86" s="828"/>
      <c r="N86" s="58">
        <f>L83+L84+L85</f>
        <v>31282.605724999998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135557.95814166666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30</v>
      </c>
      <c r="N36" s="281">
        <f>K36/M36</f>
        <v>2920.9666666666667</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30</v>
      </c>
      <c r="N37" s="281">
        <f>K37/M37</f>
        <v>3194.7666666666669</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30</v>
      </c>
      <c r="N38" s="281">
        <f>K38/M38</f>
        <v>3510.9</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8.4774166666666666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9635.1107499999998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73779</v>
      </c>
      <c r="N48" s="281">
        <f>K48*M48</f>
        <v>92223.75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92223.75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30">
        <f>VLOOKUP(A59,TRANSPORTE!A5:D123,4,FALSE)</f>
        <v>1255</v>
      </c>
      <c r="M59" s="831"/>
      <c r="N59" s="296">
        <f>K59*L59</f>
        <v>1568.75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1568.75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240</v>
      </c>
      <c r="N70" s="404">
        <f>K70/M70</f>
        <v>423.87083333333334</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240</v>
      </c>
      <c r="N71" s="404">
        <f>K71/M71</f>
        <v>423.87083333333334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847.74166666666667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104275.35241666666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20855.070483333333</v>
      </c>
      <c r="M83" s="861"/>
      <c r="N83" s="57"/>
    </row>
    <row r="84" spans="1:14">
      <c r="B84" s="95" t="s">
        <v>1057</v>
      </c>
      <c r="C84" s="96"/>
      <c r="D84" s="96"/>
      <c r="E84" s="96"/>
      <c r="F84" s="96"/>
      <c r="G84" s="96"/>
      <c r="H84" s="96"/>
      <c r="I84" s="93"/>
      <c r="J84" s="94"/>
      <c r="K84" s="313">
        <v>0.05</v>
      </c>
      <c r="L84" s="860">
        <f>N78*K84</f>
        <v>5213.7676208333332</v>
      </c>
      <c r="M84" s="861"/>
      <c r="N84" s="57"/>
    </row>
    <row r="85" spans="1:14" ht="15" thickBot="1">
      <c r="B85" s="97" t="s">
        <v>1058</v>
      </c>
      <c r="C85" s="98"/>
      <c r="D85" s="98"/>
      <c r="E85" s="98"/>
      <c r="F85" s="98"/>
      <c r="G85" s="98"/>
      <c r="H85" s="98"/>
      <c r="I85" s="99"/>
      <c r="J85" s="100"/>
      <c r="K85" s="314">
        <v>0.05</v>
      </c>
      <c r="L85" s="862">
        <f>N78*K85</f>
        <v>5213.7676208333332</v>
      </c>
      <c r="M85" s="863"/>
      <c r="N85" s="57"/>
    </row>
    <row r="86" spans="1:14" ht="15" thickBot="1">
      <c r="B86" s="826" t="s">
        <v>1037</v>
      </c>
      <c r="C86" s="827"/>
      <c r="D86" s="827"/>
      <c r="E86" s="827"/>
      <c r="F86" s="827"/>
      <c r="G86" s="827"/>
      <c r="H86" s="827"/>
      <c r="I86" s="827"/>
      <c r="J86" s="827"/>
      <c r="K86" s="827"/>
      <c r="L86" s="827"/>
      <c r="M86" s="828"/>
      <c r="N86" s="58">
        <f>L83+L84+L85</f>
        <v>31282.605724999998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135557.95814166666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591</v>
      </c>
      <c r="N49" s="281">
        <f>K49*M49</f>
        <v>53190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149971.1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158068.36827777777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31613.673655555554</v>
      </c>
      <c r="M83" s="861"/>
      <c r="N83" s="57"/>
    </row>
    <row r="84" spans="1:14">
      <c r="B84" s="95" t="s">
        <v>1057</v>
      </c>
      <c r="C84" s="96"/>
      <c r="D84" s="96"/>
      <c r="E84" s="96"/>
      <c r="F84" s="96"/>
      <c r="G84" s="96"/>
      <c r="H84" s="96"/>
      <c r="I84" s="93"/>
      <c r="J84" s="94"/>
      <c r="K84" s="313">
        <v>0.05</v>
      </c>
      <c r="L84" s="860">
        <f>N78*K84</f>
        <v>7903.4184138888886</v>
      </c>
      <c r="M84" s="861"/>
      <c r="N84" s="57"/>
    </row>
    <row r="85" spans="1:14" ht="15" thickBot="1">
      <c r="B85" s="97" t="s">
        <v>1058</v>
      </c>
      <c r="C85" s="98"/>
      <c r="D85" s="98"/>
      <c r="E85" s="98"/>
      <c r="F85" s="98"/>
      <c r="G85" s="98"/>
      <c r="H85" s="98"/>
      <c r="I85" s="99"/>
      <c r="J85" s="100"/>
      <c r="K85" s="314">
        <v>0.05</v>
      </c>
      <c r="L85" s="862">
        <f>N78*K85</f>
        <v>7903.4184138888886</v>
      </c>
      <c r="M85" s="863"/>
      <c r="N85" s="57"/>
    </row>
    <row r="86" spans="1:14" ht="15" thickBot="1">
      <c r="B86" s="826" t="s">
        <v>1037</v>
      </c>
      <c r="C86" s="827"/>
      <c r="D86" s="827"/>
      <c r="E86" s="827"/>
      <c r="F86" s="827"/>
      <c r="G86" s="827"/>
      <c r="H86" s="827"/>
      <c r="I86" s="827"/>
      <c r="J86" s="827"/>
      <c r="K86" s="827"/>
      <c r="L86" s="827"/>
      <c r="M86" s="828"/>
      <c r="N86" s="58">
        <f>L83+L84+L85</f>
        <v>47420.510483333332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205488.87876111112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591</v>
      </c>
      <c r="N49" s="281">
        <f>K49*M49</f>
        <v>53190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149971.1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158068.36827777777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31613.673655555554</v>
      </c>
      <c r="M83" s="861"/>
      <c r="N83" s="57"/>
    </row>
    <row r="84" spans="1:14">
      <c r="B84" s="95" t="s">
        <v>1057</v>
      </c>
      <c r="C84" s="96"/>
      <c r="D84" s="96"/>
      <c r="E84" s="96"/>
      <c r="F84" s="96"/>
      <c r="G84" s="96"/>
      <c r="H84" s="96"/>
      <c r="I84" s="93"/>
      <c r="J84" s="94"/>
      <c r="K84" s="313">
        <v>0.05</v>
      </c>
      <c r="L84" s="860">
        <f>N78*K84</f>
        <v>7903.4184138888886</v>
      </c>
      <c r="M84" s="861"/>
      <c r="N84" s="57"/>
    </row>
    <row r="85" spans="1:14" ht="15" thickBot="1">
      <c r="B85" s="97" t="s">
        <v>1058</v>
      </c>
      <c r="C85" s="98"/>
      <c r="D85" s="98"/>
      <c r="E85" s="98"/>
      <c r="F85" s="98"/>
      <c r="G85" s="98"/>
      <c r="H85" s="98"/>
      <c r="I85" s="99"/>
      <c r="J85" s="100"/>
      <c r="K85" s="314">
        <v>0.05</v>
      </c>
      <c r="L85" s="862">
        <f>N78*K85</f>
        <v>7903.4184138888886</v>
      </c>
      <c r="M85" s="863"/>
      <c r="N85" s="57"/>
    </row>
    <row r="86" spans="1:14" ht="15" thickBot="1">
      <c r="B86" s="826" t="s">
        <v>1037</v>
      </c>
      <c r="C86" s="827"/>
      <c r="D86" s="827"/>
      <c r="E86" s="827"/>
      <c r="F86" s="827"/>
      <c r="G86" s="827"/>
      <c r="H86" s="827"/>
      <c r="I86" s="827"/>
      <c r="J86" s="827"/>
      <c r="K86" s="827"/>
      <c r="L86" s="827"/>
      <c r="M86" s="828"/>
      <c r="N86" s="58">
        <f>L83+L84+L85</f>
        <v>47420.510483333332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205488.87876111112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591</v>
      </c>
      <c r="N49" s="281">
        <f>K49*M49</f>
        <v>53190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149971.1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158068.36827777777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31613.673655555554</v>
      </c>
      <c r="M83" s="861"/>
      <c r="N83" s="57"/>
    </row>
    <row r="84" spans="1:14">
      <c r="B84" s="95" t="s">
        <v>1057</v>
      </c>
      <c r="C84" s="96"/>
      <c r="D84" s="96"/>
      <c r="E84" s="96"/>
      <c r="F84" s="96"/>
      <c r="G84" s="96"/>
      <c r="H84" s="96"/>
      <c r="I84" s="93"/>
      <c r="J84" s="94"/>
      <c r="K84" s="313">
        <v>0.05</v>
      </c>
      <c r="L84" s="860">
        <f>N78*K84</f>
        <v>7903.4184138888886</v>
      </c>
      <c r="M84" s="861"/>
      <c r="N84" s="57"/>
    </row>
    <row r="85" spans="1:14" ht="15" thickBot="1">
      <c r="B85" s="97" t="s">
        <v>1058</v>
      </c>
      <c r="C85" s="98"/>
      <c r="D85" s="98"/>
      <c r="E85" s="98"/>
      <c r="F85" s="98"/>
      <c r="G85" s="98"/>
      <c r="H85" s="98"/>
      <c r="I85" s="99"/>
      <c r="J85" s="100"/>
      <c r="K85" s="314">
        <v>0.05</v>
      </c>
      <c r="L85" s="862">
        <f>N78*K85</f>
        <v>7903.4184138888886</v>
      </c>
      <c r="M85" s="863"/>
      <c r="N85" s="57"/>
    </row>
    <row r="86" spans="1:14" ht="15" thickBot="1">
      <c r="B86" s="826" t="s">
        <v>1037</v>
      </c>
      <c r="C86" s="827"/>
      <c r="D86" s="827"/>
      <c r="E86" s="827"/>
      <c r="F86" s="827"/>
      <c r="G86" s="827"/>
      <c r="H86" s="827"/>
      <c r="I86" s="827"/>
      <c r="J86" s="827"/>
      <c r="K86" s="827"/>
      <c r="L86" s="827"/>
      <c r="M86" s="828"/>
      <c r="N86" s="58">
        <f>L83+L84+L85</f>
        <v>47420.510483333332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205488.87876111112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591</v>
      </c>
      <c r="N49" s="281">
        <f>K49*M49</f>
        <v>53190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149971.1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158068.36827777777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31613.673655555554</v>
      </c>
      <c r="M83" s="861"/>
      <c r="N83" s="57"/>
    </row>
    <row r="84" spans="1:14">
      <c r="B84" s="95" t="s">
        <v>1057</v>
      </c>
      <c r="C84" s="96"/>
      <c r="D84" s="96"/>
      <c r="E84" s="96"/>
      <c r="F84" s="96"/>
      <c r="G84" s="96"/>
      <c r="H84" s="96"/>
      <c r="I84" s="93"/>
      <c r="J84" s="94"/>
      <c r="K84" s="313">
        <v>0.05</v>
      </c>
      <c r="L84" s="860">
        <f>N78*K84</f>
        <v>7903.4184138888886</v>
      </c>
      <c r="M84" s="861"/>
      <c r="N84" s="57"/>
    </row>
    <row r="85" spans="1:14" ht="15" thickBot="1">
      <c r="B85" s="97" t="s">
        <v>1058</v>
      </c>
      <c r="C85" s="98"/>
      <c r="D85" s="98"/>
      <c r="E85" s="98"/>
      <c r="F85" s="98"/>
      <c r="G85" s="98"/>
      <c r="H85" s="98"/>
      <c r="I85" s="99"/>
      <c r="J85" s="100"/>
      <c r="K85" s="314">
        <v>0.05</v>
      </c>
      <c r="L85" s="862">
        <f>N78*K85</f>
        <v>7903.4184138888886</v>
      </c>
      <c r="M85" s="863"/>
      <c r="N85" s="57"/>
    </row>
    <row r="86" spans="1:14" ht="15" thickBot="1">
      <c r="B86" s="826" t="s">
        <v>1037</v>
      </c>
      <c r="C86" s="827"/>
      <c r="D86" s="827"/>
      <c r="E86" s="827"/>
      <c r="F86" s="827"/>
      <c r="G86" s="827"/>
      <c r="H86" s="827"/>
      <c r="I86" s="827"/>
      <c r="J86" s="827"/>
      <c r="K86" s="827"/>
      <c r="L86" s="827"/>
      <c r="M86" s="828"/>
      <c r="N86" s="58">
        <f>L83+L84+L85</f>
        <v>47420.510483333332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205488.87876111112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96781.1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104878.36827777779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20975.673655555558</v>
      </c>
      <c r="M83" s="861"/>
      <c r="N83" s="57"/>
    </row>
    <row r="84" spans="1:14">
      <c r="B84" s="95" t="s">
        <v>1057</v>
      </c>
      <c r="C84" s="96"/>
      <c r="D84" s="96"/>
      <c r="E84" s="96"/>
      <c r="F84" s="96"/>
      <c r="G84" s="96"/>
      <c r="H84" s="96"/>
      <c r="I84" s="93"/>
      <c r="J84" s="94"/>
      <c r="K84" s="313">
        <v>0.05</v>
      </c>
      <c r="L84" s="860">
        <f>N78*K84</f>
        <v>5243.9184138888895</v>
      </c>
      <c r="M84" s="861"/>
      <c r="N84" s="57"/>
    </row>
    <row r="85" spans="1:14" ht="15" thickBot="1">
      <c r="B85" s="97" t="s">
        <v>1058</v>
      </c>
      <c r="C85" s="98"/>
      <c r="D85" s="98"/>
      <c r="E85" s="98"/>
      <c r="F85" s="98"/>
      <c r="G85" s="98"/>
      <c r="H85" s="98"/>
      <c r="I85" s="99"/>
      <c r="J85" s="100"/>
      <c r="K85" s="314">
        <v>0.05</v>
      </c>
      <c r="L85" s="862">
        <f>N78*K85</f>
        <v>5243.9184138888895</v>
      </c>
      <c r="M85" s="863"/>
      <c r="N85" s="57"/>
    </row>
    <row r="86" spans="1:14" ht="15" thickBot="1">
      <c r="B86" s="826" t="s">
        <v>1037</v>
      </c>
      <c r="C86" s="827"/>
      <c r="D86" s="827"/>
      <c r="E86" s="827"/>
      <c r="F86" s="827"/>
      <c r="G86" s="827"/>
      <c r="H86" s="827"/>
      <c r="I86" s="827"/>
      <c r="J86" s="827"/>
      <c r="K86" s="827"/>
      <c r="L86" s="827"/>
      <c r="M86" s="828"/>
      <c r="N86" s="58">
        <f>L83+L84+L85</f>
        <v>31463.510483333335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136341.87876111112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96781.1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104878.36827777779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20975.673655555558</v>
      </c>
      <c r="M83" s="861"/>
      <c r="N83" s="57"/>
    </row>
    <row r="84" spans="1:14">
      <c r="B84" s="95" t="s">
        <v>1057</v>
      </c>
      <c r="C84" s="96"/>
      <c r="D84" s="96"/>
      <c r="E84" s="96"/>
      <c r="F84" s="96"/>
      <c r="G84" s="96"/>
      <c r="H84" s="96"/>
      <c r="I84" s="93"/>
      <c r="J84" s="94"/>
      <c r="K84" s="313">
        <v>0.05</v>
      </c>
      <c r="L84" s="860">
        <f>N78*K84</f>
        <v>5243.9184138888895</v>
      </c>
      <c r="M84" s="861"/>
      <c r="N84" s="57"/>
    </row>
    <row r="85" spans="1:14" ht="15" thickBot="1">
      <c r="B85" s="97" t="s">
        <v>1058</v>
      </c>
      <c r="C85" s="98"/>
      <c r="D85" s="98"/>
      <c r="E85" s="98"/>
      <c r="F85" s="98"/>
      <c r="G85" s="98"/>
      <c r="H85" s="98"/>
      <c r="I85" s="99"/>
      <c r="J85" s="100"/>
      <c r="K85" s="314">
        <v>0.05</v>
      </c>
      <c r="L85" s="862">
        <f>N78*K85</f>
        <v>5243.9184138888895</v>
      </c>
      <c r="M85" s="863"/>
      <c r="N85" s="57"/>
    </row>
    <row r="86" spans="1:14" ht="15" thickBot="1">
      <c r="B86" s="826" t="s">
        <v>1037</v>
      </c>
      <c r="C86" s="827"/>
      <c r="D86" s="827"/>
      <c r="E86" s="827"/>
      <c r="F86" s="827"/>
      <c r="G86" s="827"/>
      <c r="H86" s="827"/>
      <c r="I86" s="827"/>
      <c r="J86" s="827"/>
      <c r="K86" s="827"/>
      <c r="L86" s="827"/>
      <c r="M86" s="828"/>
      <c r="N86" s="58">
        <f>L83+L84+L85</f>
        <v>31463.510483333335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136341.87876111112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96781.1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104878.36827777779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20975.673655555558</v>
      </c>
      <c r="M83" s="861"/>
      <c r="N83" s="57"/>
    </row>
    <row r="84" spans="1:14">
      <c r="B84" s="95" t="s">
        <v>1057</v>
      </c>
      <c r="C84" s="96"/>
      <c r="D84" s="96"/>
      <c r="E84" s="96"/>
      <c r="F84" s="96"/>
      <c r="G84" s="96"/>
      <c r="H84" s="96"/>
      <c r="I84" s="93"/>
      <c r="J84" s="94"/>
      <c r="K84" s="313">
        <v>0.05</v>
      </c>
      <c r="L84" s="860">
        <f>N78*K84</f>
        <v>5243.9184138888895</v>
      </c>
      <c r="M84" s="861"/>
      <c r="N84" s="57"/>
    </row>
    <row r="85" spans="1:14" ht="15" thickBot="1">
      <c r="B85" s="97" t="s">
        <v>1058</v>
      </c>
      <c r="C85" s="98"/>
      <c r="D85" s="98"/>
      <c r="E85" s="98"/>
      <c r="F85" s="98"/>
      <c r="G85" s="98"/>
      <c r="H85" s="98"/>
      <c r="I85" s="99"/>
      <c r="J85" s="100"/>
      <c r="K85" s="314">
        <v>0.05</v>
      </c>
      <c r="L85" s="862">
        <f>N78*K85</f>
        <v>5243.9184138888895</v>
      </c>
      <c r="M85" s="863"/>
      <c r="N85" s="57"/>
    </row>
    <row r="86" spans="1:14" ht="15" thickBot="1">
      <c r="B86" s="826" t="s">
        <v>1037</v>
      </c>
      <c r="C86" s="827"/>
      <c r="D86" s="827"/>
      <c r="E86" s="827"/>
      <c r="F86" s="827"/>
      <c r="G86" s="827"/>
      <c r="H86" s="827"/>
      <c r="I86" s="827"/>
      <c r="J86" s="827"/>
      <c r="K86" s="827"/>
      <c r="L86" s="827"/>
      <c r="M86" s="828"/>
      <c r="N86" s="58">
        <f>L83+L84+L85</f>
        <v>31463.510483333335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136341.87876111112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96781.1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104878.36827777779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20975.673655555558</v>
      </c>
      <c r="M83" s="861"/>
      <c r="N83" s="57"/>
    </row>
    <row r="84" spans="1:14">
      <c r="B84" s="95" t="s">
        <v>1057</v>
      </c>
      <c r="C84" s="96"/>
      <c r="D84" s="96"/>
      <c r="E84" s="96"/>
      <c r="F84" s="96"/>
      <c r="G84" s="96"/>
      <c r="H84" s="96"/>
      <c r="I84" s="93"/>
      <c r="J84" s="94"/>
      <c r="K84" s="313">
        <v>0.05</v>
      </c>
      <c r="L84" s="860">
        <f>N78*K84</f>
        <v>5243.9184138888895</v>
      </c>
      <c r="M84" s="861"/>
      <c r="N84" s="57"/>
    </row>
    <row r="85" spans="1:14" ht="15" thickBot="1">
      <c r="B85" s="97" t="s">
        <v>1058</v>
      </c>
      <c r="C85" s="98"/>
      <c r="D85" s="98"/>
      <c r="E85" s="98"/>
      <c r="F85" s="98"/>
      <c r="G85" s="98"/>
      <c r="H85" s="98"/>
      <c r="I85" s="99"/>
      <c r="J85" s="100"/>
      <c r="K85" s="314">
        <v>0.05</v>
      </c>
      <c r="L85" s="862">
        <f>N78*K85</f>
        <v>5243.9184138888895</v>
      </c>
      <c r="M85" s="863"/>
      <c r="N85" s="57"/>
    </row>
    <row r="86" spans="1:14" ht="15" thickBot="1">
      <c r="B86" s="826" t="s">
        <v>1037</v>
      </c>
      <c r="C86" s="827"/>
      <c r="D86" s="827"/>
      <c r="E86" s="827"/>
      <c r="F86" s="827"/>
      <c r="G86" s="827"/>
      <c r="H86" s="827"/>
      <c r="I86" s="827"/>
      <c r="J86" s="827"/>
      <c r="K86" s="827"/>
      <c r="L86" s="827"/>
      <c r="M86" s="828"/>
      <c r="N86" s="58">
        <f>L83+L84+L85</f>
        <v>31463.510483333335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136341.87876111112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591</v>
      </c>
      <c r="N48" s="281">
        <f>K48*M48</f>
        <v>591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591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591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118.2</v>
      </c>
      <c r="M83" s="861"/>
      <c r="N83" s="57"/>
    </row>
    <row r="84" spans="1:14">
      <c r="B84" s="95" t="s">
        <v>1057</v>
      </c>
      <c r="C84" s="96"/>
      <c r="D84" s="96"/>
      <c r="E84" s="96"/>
      <c r="F84" s="96"/>
      <c r="G84" s="96"/>
      <c r="H84" s="96"/>
      <c r="I84" s="93"/>
      <c r="J84" s="94"/>
      <c r="K84" s="313">
        <v>0.05</v>
      </c>
      <c r="L84" s="860">
        <f>N78*K84</f>
        <v>29.55</v>
      </c>
      <c r="M84" s="861"/>
      <c r="N84" s="57"/>
    </row>
    <row r="85" spans="1:14" ht="15" thickBot="1">
      <c r="B85" s="97" t="s">
        <v>1058</v>
      </c>
      <c r="C85" s="98"/>
      <c r="D85" s="98"/>
      <c r="E85" s="98"/>
      <c r="F85" s="98"/>
      <c r="G85" s="98"/>
      <c r="H85" s="98"/>
      <c r="I85" s="99"/>
      <c r="J85" s="100"/>
      <c r="K85" s="314">
        <v>0.05</v>
      </c>
      <c r="L85" s="862">
        <f>N78*K85</f>
        <v>29.55</v>
      </c>
      <c r="M85" s="863"/>
      <c r="N85" s="57"/>
    </row>
    <row r="86" spans="1:14" ht="15" thickBot="1">
      <c r="B86" s="826" t="s">
        <v>1037</v>
      </c>
      <c r="C86" s="827"/>
      <c r="D86" s="827"/>
      <c r="E86" s="827"/>
      <c r="F86" s="827"/>
      <c r="G86" s="827"/>
      <c r="H86" s="827"/>
      <c r="I86" s="827"/>
      <c r="J86" s="827"/>
      <c r="K86" s="827"/>
      <c r="L86" s="827"/>
      <c r="M86" s="828"/>
      <c r="N86" s="58">
        <f>L83+L84+L85</f>
        <v>177.3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768.3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591</v>
      </c>
      <c r="N49" s="281">
        <f>K49*M49</f>
        <v>53190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149971.1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158068.36827777777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31613.673655555554</v>
      </c>
      <c r="M83" s="861"/>
      <c r="N83" s="57"/>
    </row>
    <row r="84" spans="1:14">
      <c r="B84" s="95" t="s">
        <v>1057</v>
      </c>
      <c r="C84" s="96"/>
      <c r="D84" s="96"/>
      <c r="E84" s="96"/>
      <c r="F84" s="96"/>
      <c r="G84" s="96"/>
      <c r="H84" s="96"/>
      <c r="I84" s="93"/>
      <c r="J84" s="94"/>
      <c r="K84" s="313">
        <v>0.05</v>
      </c>
      <c r="L84" s="860">
        <f>N78*K84</f>
        <v>7903.4184138888886</v>
      </c>
      <c r="M84" s="861"/>
      <c r="N84" s="57"/>
    </row>
    <row r="85" spans="1:14" ht="15" thickBot="1">
      <c r="B85" s="97" t="s">
        <v>1058</v>
      </c>
      <c r="C85" s="98"/>
      <c r="D85" s="98"/>
      <c r="E85" s="98"/>
      <c r="F85" s="98"/>
      <c r="G85" s="98"/>
      <c r="H85" s="98"/>
      <c r="I85" s="99"/>
      <c r="J85" s="100"/>
      <c r="K85" s="314">
        <v>0.05</v>
      </c>
      <c r="L85" s="862">
        <f>N78*K85</f>
        <v>7903.4184138888886</v>
      </c>
      <c r="M85" s="863"/>
      <c r="N85" s="57"/>
    </row>
    <row r="86" spans="1:14" ht="15" thickBot="1">
      <c r="B86" s="826" t="s">
        <v>1037</v>
      </c>
      <c r="C86" s="827"/>
      <c r="D86" s="827"/>
      <c r="E86" s="827"/>
      <c r="F86" s="827"/>
      <c r="G86" s="827"/>
      <c r="H86" s="827"/>
      <c r="I86" s="827"/>
      <c r="J86" s="827"/>
      <c r="K86" s="827"/>
      <c r="L86" s="827"/>
      <c r="M86" s="828"/>
      <c r="N86" s="58">
        <f>L83+L84+L85</f>
        <v>47420.510483333332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205488.87876111112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591</v>
      </c>
      <c r="N49" s="281">
        <f>K49*M49</f>
        <v>53190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149971.1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158068.36827777777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31613.673655555554</v>
      </c>
      <c r="M83" s="861"/>
      <c r="N83" s="57"/>
    </row>
    <row r="84" spans="1:14">
      <c r="B84" s="95" t="s">
        <v>1057</v>
      </c>
      <c r="C84" s="96"/>
      <c r="D84" s="96"/>
      <c r="E84" s="96"/>
      <c r="F84" s="96"/>
      <c r="G84" s="96"/>
      <c r="H84" s="96"/>
      <c r="I84" s="93"/>
      <c r="J84" s="94"/>
      <c r="K84" s="313">
        <v>0.05</v>
      </c>
      <c r="L84" s="860">
        <f>N78*K84</f>
        <v>7903.4184138888886</v>
      </c>
      <c r="M84" s="861"/>
      <c r="N84" s="57"/>
    </row>
    <row r="85" spans="1:14" ht="15" thickBot="1">
      <c r="B85" s="97" t="s">
        <v>1058</v>
      </c>
      <c r="C85" s="98"/>
      <c r="D85" s="98"/>
      <c r="E85" s="98"/>
      <c r="F85" s="98"/>
      <c r="G85" s="98"/>
      <c r="H85" s="98"/>
      <c r="I85" s="99"/>
      <c r="J85" s="100"/>
      <c r="K85" s="314">
        <v>0.05</v>
      </c>
      <c r="L85" s="862">
        <f>N78*K85</f>
        <v>7903.4184138888886</v>
      </c>
      <c r="M85" s="863"/>
      <c r="N85" s="57"/>
    </row>
    <row r="86" spans="1:14" ht="15" thickBot="1">
      <c r="B86" s="826" t="s">
        <v>1037</v>
      </c>
      <c r="C86" s="827"/>
      <c r="D86" s="827"/>
      <c r="E86" s="827"/>
      <c r="F86" s="827"/>
      <c r="G86" s="827"/>
      <c r="H86" s="827"/>
      <c r="I86" s="827"/>
      <c r="J86" s="827"/>
      <c r="K86" s="827"/>
      <c r="L86" s="827"/>
      <c r="M86" s="828"/>
      <c r="N86" s="58">
        <f>L83+L84+L85</f>
        <v>47420.510483333332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205488.87876111112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96781.1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104878.36827777779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20975.673655555558</v>
      </c>
      <c r="M83" s="861"/>
      <c r="N83" s="57"/>
    </row>
    <row r="84" spans="1:14">
      <c r="B84" s="95" t="s">
        <v>1057</v>
      </c>
      <c r="C84" s="96"/>
      <c r="D84" s="96"/>
      <c r="E84" s="96"/>
      <c r="F84" s="96"/>
      <c r="G84" s="96"/>
      <c r="H84" s="96"/>
      <c r="I84" s="93"/>
      <c r="J84" s="94"/>
      <c r="K84" s="313">
        <v>0.05</v>
      </c>
      <c r="L84" s="860">
        <f>N78*K84</f>
        <v>5243.9184138888895</v>
      </c>
      <c r="M84" s="861"/>
      <c r="N84" s="57"/>
    </row>
    <row r="85" spans="1:14" ht="15" thickBot="1">
      <c r="B85" s="97" t="s">
        <v>1058</v>
      </c>
      <c r="C85" s="98"/>
      <c r="D85" s="98"/>
      <c r="E85" s="98"/>
      <c r="F85" s="98"/>
      <c r="G85" s="98"/>
      <c r="H85" s="98"/>
      <c r="I85" s="99"/>
      <c r="J85" s="100"/>
      <c r="K85" s="314">
        <v>0.05</v>
      </c>
      <c r="L85" s="862">
        <f>N78*K85</f>
        <v>5243.9184138888895</v>
      </c>
      <c r="M85" s="863"/>
      <c r="N85" s="57"/>
    </row>
    <row r="86" spans="1:14" ht="15" thickBot="1">
      <c r="B86" s="826" t="s">
        <v>1037</v>
      </c>
      <c r="C86" s="827"/>
      <c r="D86" s="827"/>
      <c r="E86" s="827"/>
      <c r="F86" s="827"/>
      <c r="G86" s="827"/>
      <c r="H86" s="827"/>
      <c r="I86" s="827"/>
      <c r="J86" s="827"/>
      <c r="K86" s="827"/>
      <c r="L86" s="827"/>
      <c r="M86" s="828"/>
      <c r="N86" s="58">
        <f>L83+L84+L85</f>
        <v>31463.510483333335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136341.87876111112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45</v>
      </c>
      <c r="N36" s="281">
        <f>K36/M36</f>
        <v>1424.5111111111112</v>
      </c>
    </row>
    <row r="37" spans="1:14">
      <c r="A37" s="119" t="s">
        <v>271</v>
      </c>
      <c r="B37" s="839" t="str">
        <f>VLOOKUP(A37,EQUIPOS!A7:D154,3,FALSE)</f>
        <v>Motoniveladora, potencia 140 HP, ancho de cuchilla 3,66 m, peso 11 ton.</v>
      </c>
      <c r="C37" s="840"/>
      <c r="D37" s="840"/>
      <c r="E37" s="840"/>
      <c r="F37" s="840"/>
      <c r="G37" s="840"/>
      <c r="H37" s="841"/>
      <c r="I37" s="276"/>
      <c r="J37" s="277"/>
      <c r="K37" s="278">
        <f>VLOOKUP(A37,EQUIPOS!A7:D164,4,FALSE)</f>
        <v>95843</v>
      </c>
      <c r="L37" s="279"/>
      <c r="M37" s="280">
        <v>45</v>
      </c>
      <c r="N37" s="281">
        <f>K37/M37</f>
        <v>2129.8444444444444</v>
      </c>
    </row>
    <row r="38" spans="1:14">
      <c r="A38" t="s">
        <v>365</v>
      </c>
      <c r="B38" s="839" t="str">
        <f>VLOOKUP(A38,EQUIPOS!A8:D154,3,FALSE)</f>
        <v xml:space="preserve">Vibrocompatador, potencia 153 HP, peso 10 Ton. </v>
      </c>
      <c r="C38" s="840"/>
      <c r="D38" s="840"/>
      <c r="E38" s="840"/>
      <c r="F38" s="840"/>
      <c r="G38" s="840"/>
      <c r="H38" s="841"/>
      <c r="I38" s="276"/>
      <c r="J38" s="277"/>
      <c r="K38" s="278">
        <f>VLOOKUP(A38,EQUIPOS!A8:D165,4,FALSE)</f>
        <v>105327</v>
      </c>
      <c r="L38" s="279"/>
      <c r="M38" s="280">
        <v>45</v>
      </c>
      <c r="N38" s="281">
        <f>K38/M38</f>
        <v>2340.6</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5.6516111111111114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5900.6071666666676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74447</v>
      </c>
      <c r="N48" s="281">
        <f>K48*M48</f>
        <v>96781.1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96781.1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30">
        <f>VLOOKUP(A59,TRANSPORTE!A5:D123,4,FALSE)</f>
        <v>1255</v>
      </c>
      <c r="M59" s="831"/>
      <c r="N59" s="296">
        <f>K59*L59</f>
        <v>1631.5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54988.648648648646</v>
      </c>
      <c r="J70" s="302">
        <v>185</v>
      </c>
      <c r="K70" s="303">
        <f>VLOOKUP(A70,'MANO DE OBRA'!A8:D99,4,FALSE)</f>
        <v>101729</v>
      </c>
      <c r="L70" s="56"/>
      <c r="M70" s="304">
        <v>360</v>
      </c>
      <c r="N70" s="404">
        <f>K70/M70</f>
        <v>282.58055555555558</v>
      </c>
      <c r="O70" s="112"/>
    </row>
    <row r="71" spans="1:15">
      <c r="A71" t="s">
        <v>7</v>
      </c>
      <c r="B71" s="55" t="str">
        <f>VLOOKUP(A71,'MANO DE OBRA'!A8:D69,3,FALSE)</f>
        <v>Obrero (2)</v>
      </c>
      <c r="C71" s="53"/>
      <c r="D71" s="53"/>
      <c r="E71" s="53"/>
      <c r="F71" s="53"/>
      <c r="G71" s="53"/>
      <c r="H71" s="53"/>
      <c r="I71" s="301">
        <f>K71/J71*100</f>
        <v>54988.648648648646</v>
      </c>
      <c r="J71" s="302">
        <v>185</v>
      </c>
      <c r="K71" s="303">
        <f>VLOOKUP(A71,'MANO DE OBRA'!A8:D100,4,FALSE)</f>
        <v>101729</v>
      </c>
      <c r="L71" s="56"/>
      <c r="M71" s="308">
        <v>360</v>
      </c>
      <c r="N71" s="404">
        <f>K71/M71</f>
        <v>282.58055555555558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26" t="s">
        <v>1037</v>
      </c>
      <c r="C76" s="827"/>
      <c r="D76" s="827"/>
      <c r="E76" s="827"/>
      <c r="F76" s="827"/>
      <c r="G76" s="827"/>
      <c r="H76" s="827"/>
      <c r="I76" s="833"/>
      <c r="J76" s="833"/>
      <c r="K76" s="833"/>
      <c r="L76" s="833"/>
      <c r="M76" s="834"/>
      <c r="N76" s="469">
        <f>SUM(N70:N75)</f>
        <v>565.16111111111115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104878.36827777779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20975.673655555558</v>
      </c>
      <c r="M83" s="861"/>
      <c r="N83" s="57"/>
    </row>
    <row r="84" spans="1:14">
      <c r="B84" s="95" t="s">
        <v>1057</v>
      </c>
      <c r="C84" s="96"/>
      <c r="D84" s="96"/>
      <c r="E84" s="96"/>
      <c r="F84" s="96"/>
      <c r="G84" s="96"/>
      <c r="H84" s="96"/>
      <c r="I84" s="93"/>
      <c r="J84" s="94"/>
      <c r="K84" s="313">
        <v>0.05</v>
      </c>
      <c r="L84" s="860">
        <f>N78*K84</f>
        <v>5243.9184138888895</v>
      </c>
      <c r="M84" s="861"/>
      <c r="N84" s="57"/>
    </row>
    <row r="85" spans="1:14" ht="15" thickBot="1">
      <c r="B85" s="97" t="s">
        <v>1058</v>
      </c>
      <c r="C85" s="98"/>
      <c r="D85" s="98"/>
      <c r="E85" s="98"/>
      <c r="F85" s="98"/>
      <c r="G85" s="98"/>
      <c r="H85" s="98"/>
      <c r="I85" s="99"/>
      <c r="J85" s="100"/>
      <c r="K85" s="314">
        <v>0.05</v>
      </c>
      <c r="L85" s="862">
        <f>N78*K85</f>
        <v>5243.9184138888895</v>
      </c>
      <c r="M85" s="863"/>
      <c r="N85" s="57"/>
    </row>
    <row r="86" spans="1:14" ht="15" thickBot="1">
      <c r="B86" s="826" t="s">
        <v>1037</v>
      </c>
      <c r="C86" s="827"/>
      <c r="D86" s="827"/>
      <c r="E86" s="827"/>
      <c r="F86" s="827"/>
      <c r="G86" s="827"/>
      <c r="H86" s="827"/>
      <c r="I86" s="827"/>
      <c r="J86" s="827"/>
      <c r="K86" s="827"/>
      <c r="L86" s="827"/>
      <c r="M86" s="828"/>
      <c r="N86" s="58">
        <f>L83+L84+L85</f>
        <v>31463.510483333335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136341.87876111112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591</v>
      </c>
      <c r="N48" s="281">
        <f>K48*M48</f>
        <v>591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591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591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118.2</v>
      </c>
      <c r="M83" s="861"/>
      <c r="N83" s="57"/>
    </row>
    <row r="84" spans="1:14">
      <c r="B84" s="95" t="s">
        <v>1057</v>
      </c>
      <c r="C84" s="96"/>
      <c r="D84" s="96"/>
      <c r="E84" s="96"/>
      <c r="F84" s="96"/>
      <c r="G84" s="96"/>
      <c r="H84" s="96"/>
      <c r="I84" s="93"/>
      <c r="J84" s="94"/>
      <c r="K84" s="313">
        <v>0.05</v>
      </c>
      <c r="L84" s="860">
        <f>N78*K84</f>
        <v>29.55</v>
      </c>
      <c r="M84" s="861"/>
      <c r="N84" s="57"/>
    </row>
    <row r="85" spans="1:14" ht="15" thickBot="1">
      <c r="B85" s="97" t="s">
        <v>1058</v>
      </c>
      <c r="C85" s="98"/>
      <c r="D85" s="98"/>
      <c r="E85" s="98"/>
      <c r="F85" s="98"/>
      <c r="G85" s="98"/>
      <c r="H85" s="98"/>
      <c r="I85" s="99"/>
      <c r="J85" s="100"/>
      <c r="K85" s="314">
        <v>0.05</v>
      </c>
      <c r="L85" s="862">
        <f>N78*K85</f>
        <v>29.55</v>
      </c>
      <c r="M85" s="863"/>
      <c r="N85" s="57"/>
    </row>
    <row r="86" spans="1:14" ht="15" thickBot="1">
      <c r="B86" s="826" t="s">
        <v>1037</v>
      </c>
      <c r="C86" s="827"/>
      <c r="D86" s="827"/>
      <c r="E86" s="827"/>
      <c r="F86" s="827"/>
      <c r="G86" s="827"/>
      <c r="H86" s="827"/>
      <c r="I86" s="827"/>
      <c r="J86" s="827"/>
      <c r="K86" s="827"/>
      <c r="L86" s="827"/>
      <c r="M86" s="828"/>
      <c r="N86" s="58">
        <f>L83+L84+L85</f>
        <v>177.3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768.3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461"/>
      <c r="L30" s="837" t="s">
        <v>1029</v>
      </c>
      <c r="M30" s="838"/>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1193</v>
      </c>
      <c r="N48" s="281">
        <f>K48*M48</f>
        <v>1193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1193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1193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238.60000000000002</v>
      </c>
      <c r="M83" s="861"/>
      <c r="N83" s="57"/>
    </row>
    <row r="84" spans="1:14">
      <c r="B84" s="95" t="s">
        <v>1057</v>
      </c>
      <c r="C84" s="96"/>
      <c r="D84" s="96"/>
      <c r="E84" s="96"/>
      <c r="F84" s="96"/>
      <c r="G84" s="96"/>
      <c r="H84" s="96"/>
      <c r="I84" s="93"/>
      <c r="J84" s="94"/>
      <c r="K84" s="313">
        <v>0.05</v>
      </c>
      <c r="L84" s="860">
        <f>N78*K84</f>
        <v>59.650000000000006</v>
      </c>
      <c r="M84" s="861"/>
      <c r="N84" s="57"/>
    </row>
    <row r="85" spans="1:14" ht="15" thickBot="1">
      <c r="B85" s="97" t="s">
        <v>1058</v>
      </c>
      <c r="C85" s="98"/>
      <c r="D85" s="98"/>
      <c r="E85" s="98"/>
      <c r="F85" s="98"/>
      <c r="G85" s="98"/>
      <c r="H85" s="98"/>
      <c r="I85" s="99"/>
      <c r="J85" s="100"/>
      <c r="K85" s="314">
        <v>0.05</v>
      </c>
      <c r="L85" s="862">
        <f>N78*K85</f>
        <v>59.650000000000006</v>
      </c>
      <c r="M85" s="863"/>
      <c r="N85" s="57"/>
    </row>
    <row r="86" spans="1:14" ht="15" thickBot="1">
      <c r="B86" s="826" t="s">
        <v>1037</v>
      </c>
      <c r="C86" s="827"/>
      <c r="D86" s="827"/>
      <c r="E86" s="827"/>
      <c r="F86" s="827"/>
      <c r="G86" s="827"/>
      <c r="H86" s="827"/>
      <c r="I86" s="827"/>
      <c r="J86" s="827"/>
      <c r="K86" s="827"/>
      <c r="L86" s="827"/>
      <c r="M86" s="828"/>
      <c r="N86" s="58">
        <f>L83+L84+L85</f>
        <v>357.9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1069</v>
      </c>
      <c r="N48" s="281">
        <f>K48*M48</f>
        <v>1069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1069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213.8</v>
      </c>
      <c r="M83" s="861"/>
      <c r="N83" s="57"/>
    </row>
    <row r="84" spans="1:14">
      <c r="B84" s="95" t="s">
        <v>1057</v>
      </c>
      <c r="C84" s="96"/>
      <c r="D84" s="96"/>
      <c r="E84" s="96"/>
      <c r="F84" s="96"/>
      <c r="G84" s="96"/>
      <c r="H84" s="96"/>
      <c r="I84" s="93"/>
      <c r="J84" s="94"/>
      <c r="K84" s="313">
        <v>0.05</v>
      </c>
      <c r="L84" s="860">
        <f>N78*K84</f>
        <v>53.45</v>
      </c>
      <c r="M84" s="861"/>
      <c r="N84" s="57"/>
    </row>
    <row r="85" spans="1:14" ht="15" thickBot="1">
      <c r="B85" s="97" t="s">
        <v>1058</v>
      </c>
      <c r="C85" s="98"/>
      <c r="D85" s="98"/>
      <c r="E85" s="98"/>
      <c r="F85" s="98"/>
      <c r="G85" s="98"/>
      <c r="H85" s="98"/>
      <c r="I85" s="99"/>
      <c r="J85" s="100"/>
      <c r="K85" s="314">
        <v>0.05</v>
      </c>
      <c r="L85" s="862">
        <f>N78*K85</f>
        <v>53.45</v>
      </c>
      <c r="M85" s="863"/>
      <c r="N85" s="57"/>
    </row>
    <row r="86" spans="1:14" ht="15" thickBot="1">
      <c r="B86" s="826" t="s">
        <v>1037</v>
      </c>
      <c r="C86" s="827"/>
      <c r="D86" s="827"/>
      <c r="E86" s="827"/>
      <c r="F86" s="827"/>
      <c r="G86" s="827"/>
      <c r="H86" s="827"/>
      <c r="I86" s="827"/>
      <c r="J86" s="827"/>
      <c r="K86" s="827"/>
      <c r="L86" s="827"/>
      <c r="M86" s="828"/>
      <c r="N86" s="58">
        <f>L83+L84+L85</f>
        <v>320.7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1389.7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1193</v>
      </c>
      <c r="N48" s="281">
        <f>K48*M48</f>
        <v>1193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1193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1193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238.60000000000002</v>
      </c>
      <c r="M83" s="861"/>
      <c r="N83" s="57"/>
    </row>
    <row r="84" spans="1:14">
      <c r="B84" s="95" t="s">
        <v>1057</v>
      </c>
      <c r="C84" s="96"/>
      <c r="D84" s="96"/>
      <c r="E84" s="96"/>
      <c r="F84" s="96"/>
      <c r="G84" s="96"/>
      <c r="H84" s="96"/>
      <c r="I84" s="93"/>
      <c r="J84" s="94"/>
      <c r="K84" s="313">
        <v>0.05</v>
      </c>
      <c r="L84" s="860">
        <f>N78*K84</f>
        <v>59.650000000000006</v>
      </c>
      <c r="M84" s="861"/>
      <c r="N84" s="57"/>
    </row>
    <row r="85" spans="1:14" ht="15" thickBot="1">
      <c r="B85" s="97" t="s">
        <v>1058</v>
      </c>
      <c r="C85" s="98"/>
      <c r="D85" s="98"/>
      <c r="E85" s="98"/>
      <c r="F85" s="98"/>
      <c r="G85" s="98"/>
      <c r="H85" s="98"/>
      <c r="I85" s="99"/>
      <c r="J85" s="100"/>
      <c r="K85" s="314">
        <v>0.05</v>
      </c>
      <c r="L85" s="862">
        <f>N78*K85</f>
        <v>59.650000000000006</v>
      </c>
      <c r="M85" s="863"/>
      <c r="N85" s="57"/>
    </row>
    <row r="86" spans="1:14" ht="15" thickBot="1">
      <c r="B86" s="826" t="s">
        <v>1037</v>
      </c>
      <c r="C86" s="827"/>
      <c r="D86" s="827"/>
      <c r="E86" s="827"/>
      <c r="F86" s="827"/>
      <c r="G86" s="827"/>
      <c r="H86" s="827"/>
      <c r="I86" s="827"/>
      <c r="J86" s="827"/>
      <c r="K86" s="827"/>
      <c r="L86" s="827"/>
      <c r="M86" s="828"/>
      <c r="N86" s="58">
        <f>L83+L84+L85</f>
        <v>357.9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935</v>
      </c>
      <c r="N48" s="281">
        <f>K48*M48</f>
        <v>935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935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187</v>
      </c>
      <c r="M83" s="861"/>
      <c r="N83" s="57"/>
    </row>
    <row r="84" spans="1:14">
      <c r="B84" s="95" t="s">
        <v>1057</v>
      </c>
      <c r="C84" s="96"/>
      <c r="D84" s="96"/>
      <c r="E84" s="96"/>
      <c r="F84" s="96"/>
      <c r="G84" s="96"/>
      <c r="H84" s="96"/>
      <c r="I84" s="93"/>
      <c r="J84" s="94"/>
      <c r="K84" s="313">
        <v>0.05</v>
      </c>
      <c r="L84" s="860">
        <f>N78*K84</f>
        <v>46.75</v>
      </c>
      <c r="M84" s="861"/>
      <c r="N84" s="57"/>
    </row>
    <row r="85" spans="1:14" ht="15" thickBot="1">
      <c r="B85" s="97" t="s">
        <v>1058</v>
      </c>
      <c r="C85" s="98"/>
      <c r="D85" s="98"/>
      <c r="E85" s="98"/>
      <c r="F85" s="98"/>
      <c r="G85" s="98"/>
      <c r="H85" s="98"/>
      <c r="I85" s="99"/>
      <c r="J85" s="100"/>
      <c r="K85" s="314">
        <v>0.05</v>
      </c>
      <c r="L85" s="862">
        <f>N78*K85</f>
        <v>46.75</v>
      </c>
      <c r="M85" s="863"/>
      <c r="N85" s="57"/>
    </row>
    <row r="86" spans="1:14" ht="15" thickBot="1">
      <c r="B86" s="826" t="s">
        <v>1037</v>
      </c>
      <c r="C86" s="827"/>
      <c r="D86" s="827"/>
      <c r="E86" s="827"/>
      <c r="F86" s="827"/>
      <c r="G86" s="827"/>
      <c r="H86" s="827"/>
      <c r="I86" s="827"/>
      <c r="J86" s="827"/>
      <c r="K86" s="827"/>
      <c r="L86" s="827"/>
      <c r="M86" s="828"/>
      <c r="N86" s="58">
        <f>L83+L84+L85</f>
        <v>280.5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1215.5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1734</v>
      </c>
      <c r="N48" s="281">
        <f>K48*M48</f>
        <v>1734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1734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1734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346.8</v>
      </c>
      <c r="M83" s="861"/>
      <c r="N83" s="57"/>
    </row>
    <row r="84" spans="1:14">
      <c r="B84" s="95" t="s">
        <v>1057</v>
      </c>
      <c r="C84" s="96"/>
      <c r="D84" s="96"/>
      <c r="E84" s="96"/>
      <c r="F84" s="96"/>
      <c r="G84" s="96"/>
      <c r="H84" s="96"/>
      <c r="I84" s="93"/>
      <c r="J84" s="94"/>
      <c r="K84" s="313">
        <v>0.05</v>
      </c>
      <c r="L84" s="860">
        <f>N78*K84</f>
        <v>86.7</v>
      </c>
      <c r="M84" s="861"/>
      <c r="N84" s="57"/>
    </row>
    <row r="85" spans="1:14" ht="15" thickBot="1">
      <c r="B85" s="97" t="s">
        <v>1058</v>
      </c>
      <c r="C85" s="98"/>
      <c r="D85" s="98"/>
      <c r="E85" s="98"/>
      <c r="F85" s="98"/>
      <c r="G85" s="98"/>
      <c r="H85" s="98"/>
      <c r="I85" s="99"/>
      <c r="J85" s="100"/>
      <c r="K85" s="314">
        <v>0.05</v>
      </c>
      <c r="L85" s="862">
        <f>N78*K85</f>
        <v>86.7</v>
      </c>
      <c r="M85" s="863"/>
      <c r="N85" s="57"/>
    </row>
    <row r="86" spans="1:14" ht="15" thickBot="1">
      <c r="B86" s="826" t="s">
        <v>1037</v>
      </c>
      <c r="C86" s="827"/>
      <c r="D86" s="827"/>
      <c r="E86" s="827"/>
      <c r="F86" s="827"/>
      <c r="G86" s="827"/>
      <c r="H86" s="827"/>
      <c r="I86" s="827"/>
      <c r="J86" s="827"/>
      <c r="K86" s="827"/>
      <c r="L86" s="827"/>
      <c r="M86" s="828"/>
      <c r="N86" s="58">
        <f>L83+L84+L85</f>
        <v>520.20000000000005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2254.1999999999998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2806</v>
      </c>
      <c r="N48" s="281">
        <f>K48*M48</f>
        <v>2806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2806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561.20000000000005</v>
      </c>
      <c r="M83" s="861"/>
      <c r="N83" s="57"/>
    </row>
    <row r="84" spans="1:14">
      <c r="B84" s="95" t="s">
        <v>1057</v>
      </c>
      <c r="C84" s="96"/>
      <c r="D84" s="96"/>
      <c r="E84" s="96"/>
      <c r="F84" s="96"/>
      <c r="G84" s="96"/>
      <c r="H84" s="96"/>
      <c r="I84" s="93"/>
      <c r="J84" s="94"/>
      <c r="K84" s="313">
        <v>0.05</v>
      </c>
      <c r="L84" s="860">
        <f>N78*K84</f>
        <v>140.30000000000001</v>
      </c>
      <c r="M84" s="861"/>
      <c r="N84" s="57"/>
    </row>
    <row r="85" spans="1:14" ht="15" thickBot="1">
      <c r="B85" s="97" t="s">
        <v>1058</v>
      </c>
      <c r="C85" s="98"/>
      <c r="D85" s="98"/>
      <c r="E85" s="98"/>
      <c r="F85" s="98"/>
      <c r="G85" s="98"/>
      <c r="H85" s="98"/>
      <c r="I85" s="99"/>
      <c r="J85" s="100"/>
      <c r="K85" s="314">
        <v>0.05</v>
      </c>
      <c r="L85" s="862">
        <f>N78*K85</f>
        <v>140.30000000000001</v>
      </c>
      <c r="M85" s="863"/>
      <c r="N85" s="57"/>
    </row>
    <row r="86" spans="1:14" ht="15" thickBot="1">
      <c r="B86" s="826" t="s">
        <v>1037</v>
      </c>
      <c r="C86" s="827"/>
      <c r="D86" s="827"/>
      <c r="E86" s="827"/>
      <c r="F86" s="827"/>
      <c r="G86" s="827"/>
      <c r="H86" s="827"/>
      <c r="I86" s="827"/>
      <c r="J86" s="827"/>
      <c r="K86" s="827"/>
      <c r="L86" s="827"/>
      <c r="M86" s="828"/>
      <c r="N86" s="58">
        <f>L83+L84+L85</f>
        <v>841.8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3647.8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2116</v>
      </c>
      <c r="N48" s="281">
        <f>K48*M48</f>
        <v>2116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2116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2116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423.20000000000005</v>
      </c>
      <c r="M83" s="861"/>
      <c r="N83" s="57"/>
    </row>
    <row r="84" spans="1:14">
      <c r="B84" s="95" t="s">
        <v>1057</v>
      </c>
      <c r="C84" s="96"/>
      <c r="D84" s="96"/>
      <c r="E84" s="96"/>
      <c r="F84" s="96"/>
      <c r="G84" s="96"/>
      <c r="H84" s="96"/>
      <c r="I84" s="93"/>
      <c r="J84" s="94"/>
      <c r="K84" s="313">
        <v>0.05</v>
      </c>
      <c r="L84" s="860">
        <f>N78*K84</f>
        <v>105.80000000000001</v>
      </c>
      <c r="M84" s="861"/>
      <c r="N84" s="57"/>
    </row>
    <row r="85" spans="1:14" ht="15" thickBot="1">
      <c r="B85" s="97" t="s">
        <v>1058</v>
      </c>
      <c r="C85" s="98"/>
      <c r="D85" s="98"/>
      <c r="E85" s="98"/>
      <c r="F85" s="98"/>
      <c r="G85" s="98"/>
      <c r="H85" s="98"/>
      <c r="I85" s="99"/>
      <c r="J85" s="100"/>
      <c r="K85" s="314">
        <v>0.05</v>
      </c>
      <c r="L85" s="862">
        <f>N78*K85</f>
        <v>105.80000000000001</v>
      </c>
      <c r="M85" s="863"/>
      <c r="N85" s="57"/>
    </row>
    <row r="86" spans="1:14" ht="15" thickBot="1">
      <c r="B86" s="826" t="s">
        <v>1037</v>
      </c>
      <c r="C86" s="827"/>
      <c r="D86" s="827"/>
      <c r="E86" s="827"/>
      <c r="F86" s="827"/>
      <c r="G86" s="827"/>
      <c r="H86" s="827"/>
      <c r="I86" s="827"/>
      <c r="J86" s="827"/>
      <c r="K86" s="827"/>
      <c r="L86" s="827"/>
      <c r="M86" s="828"/>
      <c r="N86" s="58">
        <f>L83+L84+L85</f>
        <v>634.79999999999995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2750.8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1785</v>
      </c>
      <c r="N48" s="281">
        <f>K48*M48</f>
        <v>1785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1785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1785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357</v>
      </c>
      <c r="M83" s="861"/>
      <c r="N83" s="57"/>
    </row>
    <row r="84" spans="1:14">
      <c r="B84" s="95" t="s">
        <v>1057</v>
      </c>
      <c r="C84" s="96"/>
      <c r="D84" s="96"/>
      <c r="E84" s="96"/>
      <c r="F84" s="96"/>
      <c r="G84" s="96"/>
      <c r="H84" s="96"/>
      <c r="I84" s="93"/>
      <c r="J84" s="94"/>
      <c r="K84" s="313">
        <v>0.05</v>
      </c>
      <c r="L84" s="860">
        <f>N78*K84</f>
        <v>89.25</v>
      </c>
      <c r="M84" s="861"/>
      <c r="N84" s="57"/>
    </row>
    <row r="85" spans="1:14" ht="15" thickBot="1">
      <c r="B85" s="97" t="s">
        <v>1058</v>
      </c>
      <c r="C85" s="98"/>
      <c r="D85" s="98"/>
      <c r="E85" s="98"/>
      <c r="F85" s="98"/>
      <c r="G85" s="98"/>
      <c r="H85" s="98"/>
      <c r="I85" s="99"/>
      <c r="J85" s="100"/>
      <c r="K85" s="314">
        <v>0.05</v>
      </c>
      <c r="L85" s="862">
        <f>N78*K85</f>
        <v>89.25</v>
      </c>
      <c r="M85" s="863"/>
      <c r="N85" s="57"/>
    </row>
    <row r="86" spans="1:14" ht="15" thickBot="1">
      <c r="B86" s="826" t="s">
        <v>1037</v>
      </c>
      <c r="C86" s="827"/>
      <c r="D86" s="827"/>
      <c r="E86" s="827"/>
      <c r="F86" s="827"/>
      <c r="G86" s="827"/>
      <c r="H86" s="827"/>
      <c r="I86" s="827"/>
      <c r="J86" s="827"/>
      <c r="K86" s="827"/>
      <c r="L86" s="827"/>
      <c r="M86" s="828"/>
      <c r="N86" s="58">
        <f>L83+L84+L85</f>
        <v>535.5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2320.5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1698</v>
      </c>
      <c r="N48" s="281">
        <f>K48*M48</f>
        <v>1698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1698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26" t="s">
        <v>1037</v>
      </c>
      <c r="C76" s="827"/>
      <c r="D76" s="827"/>
      <c r="E76" s="827"/>
      <c r="F76" s="827"/>
      <c r="G76" s="827"/>
      <c r="H76" s="827"/>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1698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339.6</v>
      </c>
      <c r="M83" s="861"/>
      <c r="N83" s="57"/>
    </row>
    <row r="84" spans="1:14">
      <c r="B84" s="95" t="s">
        <v>1057</v>
      </c>
      <c r="C84" s="96"/>
      <c r="D84" s="96"/>
      <c r="E84" s="96"/>
      <c r="F84" s="96"/>
      <c r="G84" s="96"/>
      <c r="H84" s="96"/>
      <c r="I84" s="93"/>
      <c r="J84" s="94"/>
      <c r="K84" s="313">
        <v>0.05</v>
      </c>
      <c r="L84" s="860">
        <f>N78*K84</f>
        <v>84.9</v>
      </c>
      <c r="M84" s="861"/>
      <c r="N84" s="57"/>
    </row>
    <row r="85" spans="1:14" ht="15" thickBot="1">
      <c r="B85" s="97" t="s">
        <v>1058</v>
      </c>
      <c r="C85" s="98"/>
      <c r="D85" s="98"/>
      <c r="E85" s="98"/>
      <c r="F85" s="98"/>
      <c r="G85" s="98"/>
      <c r="H85" s="98"/>
      <c r="I85" s="99"/>
      <c r="J85" s="100"/>
      <c r="K85" s="314">
        <v>0.05</v>
      </c>
      <c r="L85" s="862">
        <f>N78*K85</f>
        <v>84.9</v>
      </c>
      <c r="M85" s="863"/>
      <c r="N85" s="57"/>
    </row>
    <row r="86" spans="1:14" ht="15" thickBot="1">
      <c r="B86" s="826" t="s">
        <v>1037</v>
      </c>
      <c r="C86" s="827"/>
      <c r="D86" s="827"/>
      <c r="E86" s="827"/>
      <c r="F86" s="827"/>
      <c r="G86" s="827"/>
      <c r="H86" s="827"/>
      <c r="I86" s="827"/>
      <c r="J86" s="827"/>
      <c r="K86" s="827"/>
      <c r="L86" s="827"/>
      <c r="M86" s="828"/>
      <c r="N86" s="58">
        <f>L83+L84+L85</f>
        <v>509.4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2207.4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1723</v>
      </c>
      <c r="N48" s="281">
        <f>K48*M48</f>
        <v>1723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1723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344.6</v>
      </c>
      <c r="M83" s="861"/>
      <c r="N83" s="57"/>
    </row>
    <row r="84" spans="1:14">
      <c r="B84" s="95" t="s">
        <v>1057</v>
      </c>
      <c r="C84" s="96"/>
      <c r="D84" s="96"/>
      <c r="E84" s="96"/>
      <c r="F84" s="96"/>
      <c r="G84" s="96"/>
      <c r="H84" s="96"/>
      <c r="I84" s="93"/>
      <c r="J84" s="94"/>
      <c r="K84" s="313">
        <v>0.05</v>
      </c>
      <c r="L84" s="860">
        <f>N78*K84</f>
        <v>86.15</v>
      </c>
      <c r="M84" s="861"/>
      <c r="N84" s="57"/>
    </row>
    <row r="85" spans="1:14" ht="15" thickBot="1">
      <c r="B85" s="97" t="s">
        <v>1058</v>
      </c>
      <c r="C85" s="98"/>
      <c r="D85" s="98"/>
      <c r="E85" s="98"/>
      <c r="F85" s="98"/>
      <c r="G85" s="98"/>
      <c r="H85" s="98"/>
      <c r="I85" s="99"/>
      <c r="J85" s="100"/>
      <c r="K85" s="314">
        <v>0.05</v>
      </c>
      <c r="L85" s="862">
        <f>N78*K85</f>
        <v>86.15</v>
      </c>
      <c r="M85" s="863"/>
      <c r="N85" s="57"/>
    </row>
    <row r="86" spans="1:14" ht="15" thickBot="1">
      <c r="B86" s="826" t="s">
        <v>1037</v>
      </c>
      <c r="C86" s="827"/>
      <c r="D86" s="827"/>
      <c r="E86" s="827"/>
      <c r="F86" s="827"/>
      <c r="G86" s="827"/>
      <c r="H86" s="827"/>
      <c r="I86" s="827"/>
      <c r="J86" s="827"/>
      <c r="K86" s="827"/>
      <c r="L86" s="827"/>
      <c r="M86" s="828"/>
      <c r="N86" s="58">
        <f>L83+L84+L85</f>
        <v>516.9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2239.9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2460</v>
      </c>
      <c r="N48" s="281">
        <f>K48*M48</f>
        <v>2460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2460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492</v>
      </c>
      <c r="M83" s="861"/>
      <c r="N83" s="57"/>
    </row>
    <row r="84" spans="1:14">
      <c r="B84" s="95" t="s">
        <v>1057</v>
      </c>
      <c r="C84" s="96"/>
      <c r="D84" s="96"/>
      <c r="E84" s="96"/>
      <c r="F84" s="96"/>
      <c r="G84" s="96"/>
      <c r="H84" s="96"/>
      <c r="I84" s="93"/>
      <c r="J84" s="94"/>
      <c r="K84" s="313">
        <v>0.05</v>
      </c>
      <c r="L84" s="860">
        <f>N78*K84</f>
        <v>123</v>
      </c>
      <c r="M84" s="861"/>
      <c r="N84" s="57"/>
    </row>
    <row r="85" spans="1:14" ht="15" thickBot="1">
      <c r="B85" s="97" t="s">
        <v>1058</v>
      </c>
      <c r="C85" s="98"/>
      <c r="D85" s="98"/>
      <c r="E85" s="98"/>
      <c r="F85" s="98"/>
      <c r="G85" s="98"/>
      <c r="H85" s="98"/>
      <c r="I85" s="99"/>
      <c r="J85" s="100"/>
      <c r="K85" s="314">
        <v>0.05</v>
      </c>
      <c r="L85" s="862">
        <f>N78*K85</f>
        <v>123</v>
      </c>
      <c r="M85" s="863"/>
      <c r="N85" s="57"/>
    </row>
    <row r="86" spans="1:14" ht="15" thickBot="1">
      <c r="B86" s="826" t="s">
        <v>1037</v>
      </c>
      <c r="C86" s="827"/>
      <c r="D86" s="827"/>
      <c r="E86" s="827"/>
      <c r="F86" s="827"/>
      <c r="G86" s="827"/>
      <c r="H86" s="827"/>
      <c r="I86" s="827"/>
      <c r="J86" s="827"/>
      <c r="K86" s="827"/>
      <c r="L86" s="827"/>
      <c r="M86" s="828"/>
      <c r="N86" s="58">
        <f>L83+L84+L85</f>
        <v>738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2700</v>
      </c>
      <c r="N48" s="281">
        <f>K48*M48</f>
        <v>2700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2700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540</v>
      </c>
      <c r="M83" s="861"/>
      <c r="N83" s="57"/>
    </row>
    <row r="84" spans="1:14">
      <c r="B84" s="95" t="s">
        <v>1057</v>
      </c>
      <c r="C84" s="96"/>
      <c r="D84" s="96"/>
      <c r="E84" s="96"/>
      <c r="F84" s="96"/>
      <c r="G84" s="96"/>
      <c r="H84" s="96"/>
      <c r="I84" s="93"/>
      <c r="J84" s="94"/>
      <c r="K84" s="313">
        <v>0.05</v>
      </c>
      <c r="L84" s="860">
        <f>N78*K84</f>
        <v>135</v>
      </c>
      <c r="M84" s="861"/>
      <c r="N84" s="57"/>
    </row>
    <row r="85" spans="1:14" ht="15" thickBot="1">
      <c r="B85" s="97" t="s">
        <v>1058</v>
      </c>
      <c r="C85" s="98"/>
      <c r="D85" s="98"/>
      <c r="E85" s="98"/>
      <c r="F85" s="98"/>
      <c r="G85" s="98"/>
      <c r="H85" s="98"/>
      <c r="I85" s="99"/>
      <c r="J85" s="100"/>
      <c r="K85" s="314">
        <v>0.05</v>
      </c>
      <c r="L85" s="862">
        <f>N78*K85</f>
        <v>135</v>
      </c>
      <c r="M85" s="863"/>
      <c r="N85" s="57"/>
    </row>
    <row r="86" spans="1:14" ht="15" thickBot="1">
      <c r="B86" s="826" t="s">
        <v>1037</v>
      </c>
      <c r="C86" s="827"/>
      <c r="D86" s="827"/>
      <c r="E86" s="827"/>
      <c r="F86" s="827"/>
      <c r="G86" s="827"/>
      <c r="H86" s="827"/>
      <c r="I86" s="827"/>
      <c r="J86" s="827"/>
      <c r="K86" s="827"/>
      <c r="L86" s="827"/>
      <c r="M86" s="828"/>
      <c r="N86" s="58">
        <f>L83+L84+L85</f>
        <v>810</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3510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2700</v>
      </c>
      <c r="N48" s="281">
        <f>K48*M48</f>
        <v>2700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2700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540</v>
      </c>
      <c r="M83" s="861"/>
      <c r="N83" s="57"/>
    </row>
    <row r="84" spans="1:14">
      <c r="B84" s="95" t="s">
        <v>1057</v>
      </c>
      <c r="C84" s="96"/>
      <c r="D84" s="96"/>
      <c r="E84" s="96"/>
      <c r="F84" s="96"/>
      <c r="G84" s="96"/>
      <c r="H84" s="96"/>
      <c r="I84" s="93"/>
      <c r="J84" s="94"/>
      <c r="K84" s="313">
        <v>0.05</v>
      </c>
      <c r="L84" s="860">
        <f>N78*K84</f>
        <v>135</v>
      </c>
      <c r="M84" s="861"/>
      <c r="N84" s="57"/>
    </row>
    <row r="85" spans="1:14" ht="15" thickBot="1">
      <c r="B85" s="97" t="s">
        <v>1058</v>
      </c>
      <c r="C85" s="98"/>
      <c r="D85" s="98"/>
      <c r="E85" s="98"/>
      <c r="F85" s="98"/>
      <c r="G85" s="98"/>
      <c r="H85" s="98"/>
      <c r="I85" s="99"/>
      <c r="J85" s="100"/>
      <c r="K85" s="314">
        <v>0.05</v>
      </c>
      <c r="L85" s="862">
        <f>N78*K85</f>
        <v>135</v>
      </c>
      <c r="M85" s="863"/>
      <c r="N85" s="57"/>
    </row>
    <row r="86" spans="1:14" ht="15" thickBot="1">
      <c r="B86" s="826" t="s">
        <v>1037</v>
      </c>
      <c r="C86" s="827"/>
      <c r="D86" s="827"/>
      <c r="E86" s="827"/>
      <c r="F86" s="827"/>
      <c r="G86" s="827"/>
      <c r="H86" s="827"/>
      <c r="I86" s="827"/>
      <c r="J86" s="827"/>
      <c r="K86" s="827"/>
      <c r="L86" s="827"/>
      <c r="M86" s="828"/>
      <c r="N86" s="58">
        <f>L83+L84+L85</f>
        <v>810</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3510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2133</v>
      </c>
      <c r="N48" s="281">
        <f>K48*M48</f>
        <v>2133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2133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426.6</v>
      </c>
      <c r="M83" s="861"/>
      <c r="N83" s="57"/>
    </row>
    <row r="84" spans="1:14">
      <c r="B84" s="95" t="s">
        <v>1057</v>
      </c>
      <c r="C84" s="96"/>
      <c r="D84" s="96"/>
      <c r="E84" s="96"/>
      <c r="F84" s="96"/>
      <c r="G84" s="96"/>
      <c r="H84" s="96"/>
      <c r="I84" s="93"/>
      <c r="J84" s="94"/>
      <c r="K84" s="313">
        <v>0.05</v>
      </c>
      <c r="L84" s="860">
        <f>N78*K84</f>
        <v>106.65</v>
      </c>
      <c r="M84" s="861"/>
      <c r="N84" s="57"/>
    </row>
    <row r="85" spans="1:14" ht="15" thickBot="1">
      <c r="B85" s="97" t="s">
        <v>1058</v>
      </c>
      <c r="C85" s="98"/>
      <c r="D85" s="98"/>
      <c r="E85" s="98"/>
      <c r="F85" s="98"/>
      <c r="G85" s="98"/>
      <c r="H85" s="98"/>
      <c r="I85" s="99"/>
      <c r="J85" s="100"/>
      <c r="K85" s="314">
        <v>0.05</v>
      </c>
      <c r="L85" s="862">
        <f>N78*K85</f>
        <v>106.65</v>
      </c>
      <c r="M85" s="863"/>
      <c r="N85" s="57"/>
    </row>
    <row r="86" spans="1:14" ht="15" thickBot="1">
      <c r="B86" s="826" t="s">
        <v>1037</v>
      </c>
      <c r="C86" s="827"/>
      <c r="D86" s="827"/>
      <c r="E86" s="827"/>
      <c r="F86" s="827"/>
      <c r="G86" s="827"/>
      <c r="H86" s="827"/>
      <c r="I86" s="827"/>
      <c r="J86" s="827"/>
      <c r="K86" s="827"/>
      <c r="L86" s="827"/>
      <c r="M86" s="828"/>
      <c r="N86" s="58">
        <f>L83+L84+L85</f>
        <v>639.9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2772.9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2213</v>
      </c>
      <c r="N48" s="281">
        <f>K48*M48</f>
        <v>2213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2213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2213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442.6</v>
      </c>
      <c r="M83" s="861"/>
      <c r="N83" s="57"/>
    </row>
    <row r="84" spans="1:14">
      <c r="B84" s="95" t="s">
        <v>1057</v>
      </c>
      <c r="C84" s="96"/>
      <c r="D84" s="96"/>
      <c r="E84" s="96"/>
      <c r="F84" s="96"/>
      <c r="G84" s="96"/>
      <c r="H84" s="96"/>
      <c r="I84" s="93"/>
      <c r="J84" s="94"/>
      <c r="K84" s="313">
        <v>0.05</v>
      </c>
      <c r="L84" s="860">
        <f>N78*K84</f>
        <v>110.65</v>
      </c>
      <c r="M84" s="861"/>
      <c r="N84" s="57"/>
    </row>
    <row r="85" spans="1:14" ht="15" thickBot="1">
      <c r="B85" s="97" t="s">
        <v>1058</v>
      </c>
      <c r="C85" s="98"/>
      <c r="D85" s="98"/>
      <c r="E85" s="98"/>
      <c r="F85" s="98"/>
      <c r="G85" s="98"/>
      <c r="H85" s="98"/>
      <c r="I85" s="99"/>
      <c r="J85" s="100"/>
      <c r="K85" s="314">
        <v>0.05</v>
      </c>
      <c r="L85" s="862">
        <f>N78*K85</f>
        <v>110.65</v>
      </c>
      <c r="M85" s="863"/>
      <c r="N85" s="57"/>
    </row>
    <row r="86" spans="1:14" ht="15" thickBot="1">
      <c r="B86" s="826" t="s">
        <v>1037</v>
      </c>
      <c r="C86" s="827"/>
      <c r="D86" s="827"/>
      <c r="E86" s="827"/>
      <c r="F86" s="827"/>
      <c r="G86" s="827"/>
      <c r="H86" s="827"/>
      <c r="I86" s="827"/>
      <c r="J86" s="827"/>
      <c r="K86" s="827"/>
      <c r="L86" s="827"/>
      <c r="M86" s="828"/>
      <c r="N86" s="58">
        <f>L83+L84+L85</f>
        <v>663.9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2876.9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2017</v>
      </c>
      <c r="N48" s="281">
        <f>K48*M48</f>
        <v>2017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2017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2017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403.40000000000003</v>
      </c>
      <c r="M83" s="861"/>
      <c r="N83" s="57"/>
    </row>
    <row r="84" spans="1:14">
      <c r="B84" s="95" t="s">
        <v>1057</v>
      </c>
      <c r="C84" s="96"/>
      <c r="D84" s="96"/>
      <c r="E84" s="96"/>
      <c r="F84" s="96"/>
      <c r="G84" s="96"/>
      <c r="H84" s="96"/>
      <c r="I84" s="93"/>
      <c r="J84" s="94"/>
      <c r="K84" s="313">
        <v>0.05</v>
      </c>
      <c r="L84" s="860">
        <f>N78*K84</f>
        <v>100.85000000000001</v>
      </c>
      <c r="M84" s="861"/>
      <c r="N84" s="57"/>
    </row>
    <row r="85" spans="1:14" ht="15" thickBot="1">
      <c r="B85" s="97" t="s">
        <v>1058</v>
      </c>
      <c r="C85" s="98"/>
      <c r="D85" s="98"/>
      <c r="E85" s="98"/>
      <c r="F85" s="98"/>
      <c r="G85" s="98"/>
      <c r="H85" s="98"/>
      <c r="I85" s="99"/>
      <c r="J85" s="100"/>
      <c r="K85" s="314">
        <v>0.05</v>
      </c>
      <c r="L85" s="862">
        <f>N78*K85</f>
        <v>100.85000000000001</v>
      </c>
      <c r="M85" s="863"/>
      <c r="N85" s="57"/>
    </row>
    <row r="86" spans="1:14" ht="15" thickBot="1">
      <c r="B86" s="826" t="s">
        <v>1037</v>
      </c>
      <c r="C86" s="827"/>
      <c r="D86" s="827"/>
      <c r="E86" s="827"/>
      <c r="F86" s="827"/>
      <c r="G86" s="827"/>
      <c r="H86" s="827"/>
      <c r="I86" s="827"/>
      <c r="J86" s="827"/>
      <c r="K86" s="827"/>
      <c r="L86" s="827"/>
      <c r="M86" s="828"/>
      <c r="N86" s="58">
        <f>L83+L84+L85</f>
        <v>605.1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2622.1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2293</v>
      </c>
      <c r="N48" s="281">
        <f>K48*M48</f>
        <v>2293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2293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2293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458.6</v>
      </c>
      <c r="M83" s="861"/>
      <c r="N83" s="57"/>
    </row>
    <row r="84" spans="1:14">
      <c r="B84" s="95" t="s">
        <v>1057</v>
      </c>
      <c r="C84" s="96"/>
      <c r="D84" s="96"/>
      <c r="E84" s="96"/>
      <c r="F84" s="96"/>
      <c r="G84" s="96"/>
      <c r="H84" s="96"/>
      <c r="I84" s="93"/>
      <c r="J84" s="94"/>
      <c r="K84" s="313">
        <v>0.05</v>
      </c>
      <c r="L84" s="860">
        <f>N78*K84</f>
        <v>114.65</v>
      </c>
      <c r="M84" s="861"/>
      <c r="N84" s="57"/>
    </row>
    <row r="85" spans="1:14" ht="15" thickBot="1">
      <c r="B85" s="97" t="s">
        <v>1058</v>
      </c>
      <c r="C85" s="98"/>
      <c r="D85" s="98"/>
      <c r="E85" s="98"/>
      <c r="F85" s="98"/>
      <c r="G85" s="98"/>
      <c r="H85" s="98"/>
      <c r="I85" s="99"/>
      <c r="J85" s="100"/>
      <c r="K85" s="314">
        <v>0.05</v>
      </c>
      <c r="L85" s="862">
        <f>N78*K85</f>
        <v>114.65</v>
      </c>
      <c r="M85" s="863"/>
      <c r="N85" s="57"/>
    </row>
    <row r="86" spans="1:14" ht="15" thickBot="1">
      <c r="B86" s="826" t="s">
        <v>1037</v>
      </c>
      <c r="C86" s="827"/>
      <c r="D86" s="827"/>
      <c r="E86" s="827"/>
      <c r="F86" s="827"/>
      <c r="G86" s="827"/>
      <c r="H86" s="827"/>
      <c r="I86" s="827"/>
      <c r="J86" s="827"/>
      <c r="K86" s="827"/>
      <c r="L86" s="827"/>
      <c r="M86" s="828"/>
      <c r="N86" s="58">
        <f>L83+L84+L85</f>
        <v>687.9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2980.9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500</v>
      </c>
      <c r="N36" s="281">
        <f>K36/M36</f>
        <v>175.25800000000001</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N75*M41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1754</v>
      </c>
      <c r="N48" s="281">
        <f>K48*M48</f>
        <v>1754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1754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5"/>
      <c r="M64" s="816"/>
      <c r="N64" s="133"/>
    </row>
    <row r="65" spans="1:14" ht="15" thickBot="1">
      <c r="B65" s="832" t="s">
        <v>1037</v>
      </c>
      <c r="C65" s="833"/>
      <c r="D65" s="833"/>
      <c r="E65" s="833"/>
      <c r="F65" s="833"/>
      <c r="G65" s="833"/>
      <c r="H65" s="833"/>
      <c r="I65" s="833"/>
      <c r="J65" s="833"/>
      <c r="K65" s="833"/>
      <c r="L65" s="833"/>
      <c r="M65" s="83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2" t="s">
        <v>1047</v>
      </c>
      <c r="C69" s="853"/>
      <c r="D69" s="853"/>
      <c r="E69" s="853"/>
      <c r="F69" s="853"/>
      <c r="G69" s="853"/>
      <c r="H69" s="853"/>
      <c r="I69" s="79" t="s">
        <v>1048</v>
      </c>
      <c r="J69" s="81" t="s">
        <v>1494</v>
      </c>
      <c r="K69" s="80" t="s">
        <v>1050</v>
      </c>
      <c r="L69" s="854" t="s">
        <v>1034</v>
      </c>
      <c r="M69" s="855"/>
      <c r="N69" s="104" t="s">
        <v>1035</v>
      </c>
    </row>
    <row r="70" spans="1:14">
      <c r="A70" t="s">
        <v>11</v>
      </c>
      <c r="B70" s="55" t="str">
        <f>VLOOKUP(A70,'MANO DE OBRA'!A8:D69,3,FALSE)</f>
        <v>Obrero (4)</v>
      </c>
      <c r="C70" s="53"/>
      <c r="D70" s="53"/>
      <c r="E70" s="53"/>
      <c r="F70" s="53"/>
      <c r="G70" s="53"/>
      <c r="H70" s="53"/>
      <c r="I70" s="301">
        <f>K70/J70*100</f>
        <v>109977.83783783784</v>
      </c>
      <c r="J70" s="302">
        <v>185</v>
      </c>
      <c r="K70" s="303">
        <f>VLOOKUP(A70,'MANO DE OBRA'!A8:D100,4,FALSE)</f>
        <v>203459</v>
      </c>
      <c r="L70" s="56"/>
      <c r="M70" s="308">
        <v>4000</v>
      </c>
      <c r="N70" s="404">
        <f>K70/M70</f>
        <v>50.864750000000001</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13"/>
      <c r="C74" s="814"/>
      <c r="D74" s="814"/>
      <c r="E74" s="814"/>
      <c r="F74" s="814"/>
      <c r="G74" s="814"/>
      <c r="H74" s="814"/>
      <c r="I74" s="132"/>
      <c r="J74" s="132"/>
      <c r="K74" s="132"/>
      <c r="L74" s="914"/>
      <c r="M74" s="914"/>
      <c r="N74" s="51"/>
    </row>
    <row r="75" spans="1:14" ht="15" thickBot="1">
      <c r="B75" s="832" t="s">
        <v>1037</v>
      </c>
      <c r="C75" s="833"/>
      <c r="D75" s="833"/>
      <c r="E75" s="833"/>
      <c r="F75" s="833"/>
      <c r="G75" s="833"/>
      <c r="H75" s="833"/>
      <c r="I75" s="833"/>
      <c r="J75" s="833"/>
      <c r="K75" s="833"/>
      <c r="L75" s="833"/>
      <c r="M75" s="834"/>
      <c r="N75" s="310">
        <f>SUM(N70:N74)</f>
        <v>50.864750000000001</v>
      </c>
    </row>
    <row r="76" spans="1:14" ht="15" thickBot="1">
      <c r="B76" s="39"/>
      <c r="C76" s="40"/>
      <c r="D76" s="40"/>
      <c r="E76" s="40"/>
      <c r="F76" s="40"/>
      <c r="G76" s="40"/>
      <c r="H76" s="40"/>
      <c r="I76" s="40"/>
      <c r="J76" s="40"/>
      <c r="K76" s="40"/>
      <c r="L76" s="40"/>
      <c r="M76" s="40"/>
      <c r="N76" s="41"/>
    </row>
    <row r="77" spans="1:14" ht="15" thickBot="1">
      <c r="B77" s="826" t="s">
        <v>1051</v>
      </c>
      <c r="C77" s="827"/>
      <c r="D77" s="827"/>
      <c r="E77" s="827"/>
      <c r="F77" s="827"/>
      <c r="G77" s="827"/>
      <c r="H77" s="827"/>
      <c r="I77" s="827"/>
      <c r="J77" s="827"/>
      <c r="K77" s="827"/>
      <c r="L77" s="827"/>
      <c r="M77" s="828"/>
      <c r="N77" s="105">
        <f>N43+N54+N65+N75</f>
        <v>2074.1973975000001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414.83947950000004</v>
      </c>
      <c r="M82" s="861"/>
      <c r="N82" s="57"/>
    </row>
    <row r="83" spans="1:14">
      <c r="B83" s="95" t="s">
        <v>1057</v>
      </c>
      <c r="C83" s="96"/>
      <c r="D83" s="96"/>
      <c r="E83" s="96"/>
      <c r="F83" s="96"/>
      <c r="G83" s="96"/>
      <c r="H83" s="96"/>
      <c r="I83" s="93"/>
      <c r="J83" s="94"/>
      <c r="K83" s="313">
        <v>0.05</v>
      </c>
      <c r="L83" s="860">
        <f>N77*K83</f>
        <v>103.70986987500001</v>
      </c>
      <c r="M83" s="861"/>
      <c r="N83" s="57"/>
    </row>
    <row r="84" spans="1:14" ht="15" thickBot="1">
      <c r="B84" s="97" t="s">
        <v>1058</v>
      </c>
      <c r="C84" s="98"/>
      <c r="D84" s="98"/>
      <c r="E84" s="98"/>
      <c r="F84" s="98"/>
      <c r="G84" s="98"/>
      <c r="H84" s="98"/>
      <c r="I84" s="99"/>
      <c r="J84" s="100"/>
      <c r="K84" s="314">
        <v>0.05</v>
      </c>
      <c r="L84" s="862">
        <f>N77*K84</f>
        <v>103.70986987500001</v>
      </c>
      <c r="M84" s="863"/>
      <c r="N84" s="57"/>
    </row>
    <row r="85" spans="1:14" ht="15" thickBot="1">
      <c r="B85" s="826" t="s">
        <v>1037</v>
      </c>
      <c r="C85" s="827"/>
      <c r="D85" s="827"/>
      <c r="E85" s="827"/>
      <c r="F85" s="827"/>
      <c r="G85" s="827"/>
      <c r="H85" s="827"/>
      <c r="I85" s="827"/>
      <c r="J85" s="827"/>
      <c r="K85" s="827"/>
      <c r="L85" s="827"/>
      <c r="M85" s="828"/>
      <c r="N85" s="58">
        <f>L82+L83+L84</f>
        <v>622.25921925</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2696.4566167500002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500</v>
      </c>
      <c r="N36" s="281">
        <f>K36/M36</f>
        <v>175.25800000000001</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1795</v>
      </c>
      <c r="N48" s="281">
        <f>K48*M48</f>
        <v>1795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4000</v>
      </c>
      <c r="N70" s="404">
        <f>K70/M70</f>
        <v>50.864750000000001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50.864750000000001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2115.1973975000001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423.03947950000003</v>
      </c>
      <c r="M83" s="861"/>
      <c r="N83" s="57"/>
    </row>
    <row r="84" spans="1:14">
      <c r="B84" s="95" t="s">
        <v>1057</v>
      </c>
      <c r="C84" s="96"/>
      <c r="D84" s="96"/>
      <c r="E84" s="96"/>
      <c r="F84" s="96"/>
      <c r="G84" s="96"/>
      <c r="H84" s="96"/>
      <c r="I84" s="93"/>
      <c r="J84" s="94"/>
      <c r="K84" s="313">
        <v>0.05</v>
      </c>
      <c r="L84" s="860">
        <f>N78*K84</f>
        <v>105.75986987500001</v>
      </c>
      <c r="M84" s="861"/>
      <c r="N84" s="57"/>
    </row>
    <row r="85" spans="1:14" ht="15" thickBot="1">
      <c r="B85" s="97" t="s">
        <v>1058</v>
      </c>
      <c r="C85" s="98"/>
      <c r="D85" s="98"/>
      <c r="E85" s="98"/>
      <c r="F85" s="98"/>
      <c r="G85" s="98"/>
      <c r="H85" s="98"/>
      <c r="I85" s="99"/>
      <c r="J85" s="100"/>
      <c r="K85" s="314">
        <v>0.05</v>
      </c>
      <c r="L85" s="862">
        <f>N78*K85</f>
        <v>105.75986987500001</v>
      </c>
      <c r="M85" s="863"/>
      <c r="N85" s="57"/>
    </row>
    <row r="86" spans="1:14" ht="15" thickBot="1">
      <c r="B86" s="826" t="s">
        <v>1037</v>
      </c>
      <c r="C86" s="827"/>
      <c r="D86" s="827"/>
      <c r="E86" s="827"/>
      <c r="F86" s="827"/>
      <c r="G86" s="827"/>
      <c r="H86" s="827"/>
      <c r="I86" s="827"/>
      <c r="J86" s="827"/>
      <c r="K86" s="827"/>
      <c r="L86" s="827"/>
      <c r="M86" s="828"/>
      <c r="N86" s="58">
        <f>L83+L84+L85</f>
        <v>634.55921925000007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2749.7566167499999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500</v>
      </c>
      <c r="N36" s="281">
        <f>K36/M36</f>
        <v>175.25800000000001</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44096</v>
      </c>
      <c r="N48" s="281">
        <f>K48*M48</f>
        <v>13228.8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13228.8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4000</v>
      </c>
      <c r="N70" s="404">
        <f>K70/M70</f>
        <v>50.864750000000001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50.864750000000001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13548.997397499999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2709.7994795</v>
      </c>
      <c r="M83" s="861"/>
      <c r="N83" s="57"/>
    </row>
    <row r="84" spans="1:14">
      <c r="B84" s="95" t="s">
        <v>1057</v>
      </c>
      <c r="C84" s="96"/>
      <c r="D84" s="96"/>
      <c r="E84" s="96"/>
      <c r="F84" s="96"/>
      <c r="G84" s="96"/>
      <c r="H84" s="96"/>
      <c r="I84" s="93"/>
      <c r="J84" s="94"/>
      <c r="K84" s="313">
        <v>0.05</v>
      </c>
      <c r="L84" s="860">
        <f>N78*K84</f>
        <v>677.44986987499999</v>
      </c>
      <c r="M84" s="861"/>
      <c r="N84" s="57"/>
    </row>
    <row r="85" spans="1:14" ht="15" thickBot="1">
      <c r="B85" s="97" t="s">
        <v>1058</v>
      </c>
      <c r="C85" s="98"/>
      <c r="D85" s="98"/>
      <c r="E85" s="98"/>
      <c r="F85" s="98"/>
      <c r="G85" s="98"/>
      <c r="H85" s="98"/>
      <c r="I85" s="99"/>
      <c r="J85" s="100"/>
      <c r="K85" s="314">
        <v>0.05</v>
      </c>
      <c r="L85" s="862">
        <f>N78*K85</f>
        <v>677.44986987499999</v>
      </c>
      <c r="M85" s="863"/>
      <c r="N85" s="57"/>
    </row>
    <row r="86" spans="1:14" ht="15" thickBot="1">
      <c r="B86" s="826" t="s">
        <v>1037</v>
      </c>
      <c r="C86" s="827"/>
      <c r="D86" s="827"/>
      <c r="E86" s="827"/>
      <c r="F86" s="827"/>
      <c r="G86" s="827"/>
      <c r="H86" s="827"/>
      <c r="I86" s="827"/>
      <c r="J86" s="827"/>
      <c r="K86" s="827"/>
      <c r="L86" s="827"/>
      <c r="M86" s="828"/>
      <c r="N86" s="58">
        <f>L83+L84+L85</f>
        <v>4064.6992192499997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17613.69661675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956" t="str">
        <f>VLOOKUP(A36,EQUIPOS!A6:D154,3,FALSE)</f>
        <v>Carrotanque Irrigador de asfalto, 1000 GALONES DE CAPACIDAD</v>
      </c>
      <c r="C36" s="957"/>
      <c r="D36" s="957"/>
      <c r="E36" s="957"/>
      <c r="F36" s="957"/>
      <c r="G36" s="957"/>
      <c r="H36" s="958"/>
      <c r="I36" s="276"/>
      <c r="J36" s="277"/>
      <c r="K36" s="278">
        <f>VLOOKUP(A36,EQUIPOS!A6:D163,4,FALSE)</f>
        <v>87629</v>
      </c>
      <c r="L36" s="279"/>
      <c r="M36" s="280">
        <v>500</v>
      </c>
      <c r="N36" s="281">
        <f>K36/M36</f>
        <v>175.25800000000001</v>
      </c>
    </row>
    <row r="37" spans="1:14">
      <c r="A37" s="119" t="s">
        <v>176</v>
      </c>
      <c r="B37" s="956" t="str">
        <f>VLOOKUP(A37,EQUIPOS!A7:D154,3,FALSE)</f>
        <v xml:space="preserve">Compresor (barrido y soplado)
</v>
      </c>
      <c r="C37" s="957"/>
      <c r="D37" s="957"/>
      <c r="E37" s="957"/>
      <c r="F37" s="957"/>
      <c r="G37" s="957"/>
      <c r="H37" s="958"/>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1800</v>
      </c>
      <c r="N48" s="281">
        <f>K48*M48</f>
        <v>810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810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4000</v>
      </c>
      <c r="N70" s="404">
        <f>K70/M70</f>
        <v>50.864750000000001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50.864750000000001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1130.1973974999999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226.03947949999997</v>
      </c>
      <c r="M83" s="861"/>
      <c r="N83" s="57"/>
    </row>
    <row r="84" spans="1:14">
      <c r="B84" s="95" t="s">
        <v>1057</v>
      </c>
      <c r="C84" s="96"/>
      <c r="D84" s="96"/>
      <c r="E84" s="96"/>
      <c r="F84" s="96"/>
      <c r="G84" s="96"/>
      <c r="H84" s="96"/>
      <c r="I84" s="93"/>
      <c r="J84" s="94"/>
      <c r="K84" s="313">
        <v>0.05</v>
      </c>
      <c r="L84" s="860">
        <f>N78*K84</f>
        <v>56.509869874999993</v>
      </c>
      <c r="M84" s="861"/>
      <c r="N84" s="57"/>
    </row>
    <row r="85" spans="1:14" ht="15" thickBot="1">
      <c r="B85" s="97" t="s">
        <v>1058</v>
      </c>
      <c r="C85" s="98"/>
      <c r="D85" s="98"/>
      <c r="E85" s="98"/>
      <c r="F85" s="98"/>
      <c r="G85" s="98"/>
      <c r="H85" s="98"/>
      <c r="I85" s="99"/>
      <c r="J85" s="100"/>
      <c r="K85" s="314">
        <v>0.05</v>
      </c>
      <c r="L85" s="862">
        <f>N78*K85</f>
        <v>56.509869874999993</v>
      </c>
      <c r="M85" s="863"/>
      <c r="N85" s="57"/>
    </row>
    <row r="86" spans="1:14" ht="15" thickBot="1">
      <c r="B86" s="826" t="s">
        <v>1037</v>
      </c>
      <c r="C86" s="827"/>
      <c r="D86" s="827"/>
      <c r="E86" s="827"/>
      <c r="F86" s="827"/>
      <c r="G86" s="827"/>
      <c r="H86" s="827"/>
      <c r="I86" s="827"/>
      <c r="J86" s="827"/>
      <c r="K86" s="827"/>
      <c r="L86" s="827"/>
      <c r="M86" s="828"/>
      <c r="N86" s="58">
        <f>L83+L84+L85</f>
        <v>339.05921924999996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1469.2566167499999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215"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500</v>
      </c>
      <c r="N36" s="281">
        <f>K36/M36</f>
        <v>175.25800000000001</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2006</v>
      </c>
      <c r="N48" s="281">
        <f>K48*M48</f>
        <v>902.7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902.7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4000</v>
      </c>
      <c r="N70" s="404">
        <f>K70/M70</f>
        <v>50.864750000000001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50.864750000000001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1222.8973975000001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244.57947950000005</v>
      </c>
      <c r="M83" s="861"/>
      <c r="N83" s="57"/>
    </row>
    <row r="84" spans="1:14">
      <c r="B84" s="95" t="s">
        <v>1057</v>
      </c>
      <c r="C84" s="96"/>
      <c r="D84" s="96"/>
      <c r="E84" s="96"/>
      <c r="F84" s="96"/>
      <c r="G84" s="96"/>
      <c r="H84" s="96"/>
      <c r="I84" s="93"/>
      <c r="J84" s="94"/>
      <c r="K84" s="313">
        <v>0.05</v>
      </c>
      <c r="L84" s="860">
        <f>N78*K84</f>
        <v>61.144869875000012</v>
      </c>
      <c r="M84" s="861"/>
      <c r="N84" s="57"/>
    </row>
    <row r="85" spans="1:14" ht="15" thickBot="1">
      <c r="B85" s="97" t="s">
        <v>1058</v>
      </c>
      <c r="C85" s="98"/>
      <c r="D85" s="98"/>
      <c r="E85" s="98"/>
      <c r="F85" s="98"/>
      <c r="G85" s="98"/>
      <c r="H85" s="98"/>
      <c r="I85" s="99"/>
      <c r="J85" s="100"/>
      <c r="K85" s="314">
        <v>0.05</v>
      </c>
      <c r="L85" s="862">
        <f>N78*K85</f>
        <v>61.144869875000012</v>
      </c>
      <c r="M85" s="863"/>
      <c r="N85" s="57"/>
    </row>
    <row r="86" spans="1:14" ht="15" thickBot="1">
      <c r="B86" s="826" t="s">
        <v>1037</v>
      </c>
      <c r="C86" s="827"/>
      <c r="D86" s="827"/>
      <c r="E86" s="827"/>
      <c r="F86" s="827"/>
      <c r="G86" s="827"/>
      <c r="H86" s="827"/>
      <c r="I86" s="827"/>
      <c r="J86" s="827"/>
      <c r="K86" s="827"/>
      <c r="L86" s="827"/>
      <c r="M86" s="828"/>
      <c r="N86" s="58">
        <f>L83+L84+L85</f>
        <v>366.86921925000013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1589.7666167500001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500</v>
      </c>
      <c r="N36" s="281">
        <f>K36/M36</f>
        <v>175.25800000000001</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2689</v>
      </c>
      <c r="N48" s="281">
        <f>K48*M48</f>
        <v>1210.05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1210.05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4000</v>
      </c>
      <c r="N70" s="404">
        <f>K70/M70</f>
        <v>50.864750000000001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50.864750000000001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1530.2473975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306.04947950000002</v>
      </c>
      <c r="M83" s="861"/>
      <c r="N83" s="57"/>
    </row>
    <row r="84" spans="1:14">
      <c r="B84" s="95" t="s">
        <v>1057</v>
      </c>
      <c r="C84" s="96"/>
      <c r="D84" s="96"/>
      <c r="E84" s="96"/>
      <c r="F84" s="96"/>
      <c r="G84" s="96"/>
      <c r="H84" s="96"/>
      <c r="I84" s="93"/>
      <c r="J84" s="94"/>
      <c r="K84" s="313">
        <v>0.05</v>
      </c>
      <c r="L84" s="860">
        <f>N78*K84</f>
        <v>76.512369875000005</v>
      </c>
      <c r="M84" s="861"/>
      <c r="N84" s="57"/>
    </row>
    <row r="85" spans="1:14" ht="15" thickBot="1">
      <c r="B85" s="97" t="s">
        <v>1058</v>
      </c>
      <c r="C85" s="98"/>
      <c r="D85" s="98"/>
      <c r="E85" s="98"/>
      <c r="F85" s="98"/>
      <c r="G85" s="98"/>
      <c r="H85" s="98"/>
      <c r="I85" s="99"/>
      <c r="J85" s="100"/>
      <c r="K85" s="314">
        <v>0.05</v>
      </c>
      <c r="L85" s="862">
        <f>N78*K85</f>
        <v>76.512369875000005</v>
      </c>
      <c r="M85" s="863"/>
      <c r="N85" s="57"/>
    </row>
    <row r="86" spans="1:14" ht="15" thickBot="1">
      <c r="B86" s="826" t="s">
        <v>1037</v>
      </c>
      <c r="C86" s="827"/>
      <c r="D86" s="827"/>
      <c r="E86" s="827"/>
      <c r="F86" s="827"/>
      <c r="G86" s="827"/>
      <c r="H86" s="827"/>
      <c r="I86" s="827"/>
      <c r="J86" s="827"/>
      <c r="K86" s="827"/>
      <c r="L86" s="827"/>
      <c r="M86" s="828"/>
      <c r="N86" s="58">
        <f>L83+L84+L85</f>
        <v>459.07421925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1989.32161675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500</v>
      </c>
      <c r="N36" s="281">
        <f>K36/M36</f>
        <v>175.25800000000001</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500</v>
      </c>
      <c r="N37" s="281">
        <f>K37/M37</f>
        <v>93.566000000000003</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0.50864750000000003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269.33264750000001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2689</v>
      </c>
      <c r="N48" s="281">
        <f>K48*M48</f>
        <v>1210.05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1210.05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4000</v>
      </c>
      <c r="N70" s="404">
        <f>K70/M70</f>
        <v>50.864750000000001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50.864750000000001</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1530.2473975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306.04947950000002</v>
      </c>
      <c r="M83" s="861"/>
      <c r="N83" s="57"/>
    </row>
    <row r="84" spans="1:14">
      <c r="B84" s="95" t="s">
        <v>1057</v>
      </c>
      <c r="C84" s="96"/>
      <c r="D84" s="96"/>
      <c r="E84" s="96"/>
      <c r="F84" s="96"/>
      <c r="G84" s="96"/>
      <c r="H84" s="96"/>
      <c r="I84" s="93"/>
      <c r="J84" s="94"/>
      <c r="K84" s="313">
        <v>0.05</v>
      </c>
      <c r="L84" s="860">
        <f>N78*K84</f>
        <v>76.512369875000005</v>
      </c>
      <c r="M84" s="861"/>
      <c r="N84" s="57"/>
    </row>
    <row r="85" spans="1:14" ht="15" thickBot="1">
      <c r="B85" s="97" t="s">
        <v>1058</v>
      </c>
      <c r="C85" s="98"/>
      <c r="D85" s="98"/>
      <c r="E85" s="98"/>
      <c r="F85" s="98"/>
      <c r="G85" s="98"/>
      <c r="H85" s="98"/>
      <c r="I85" s="99"/>
      <c r="J85" s="100"/>
      <c r="K85" s="314">
        <v>0.05</v>
      </c>
      <c r="L85" s="862">
        <f>N78*K85</f>
        <v>76.512369875000005</v>
      </c>
      <c r="M85" s="863"/>
      <c r="N85" s="57"/>
    </row>
    <row r="86" spans="1:14" ht="15" thickBot="1">
      <c r="B86" s="826" t="s">
        <v>1037</v>
      </c>
      <c r="C86" s="827"/>
      <c r="D86" s="827"/>
      <c r="E86" s="827"/>
      <c r="F86" s="827"/>
      <c r="G86" s="827"/>
      <c r="H86" s="827"/>
      <c r="I86" s="827"/>
      <c r="J86" s="827"/>
      <c r="K86" s="827"/>
      <c r="L86" s="827"/>
      <c r="M86" s="828"/>
      <c r="N86" s="58">
        <f>L83+L84+L85</f>
        <v>459.07421925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1989.32161675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400</v>
      </c>
      <c r="N36" s="281">
        <f>K36/M36</f>
        <v>219.07249999999999</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400</v>
      </c>
      <c r="N37" s="281">
        <f>K37/M37</f>
        <v>332.93</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400</v>
      </c>
      <c r="N38" s="281">
        <f>K38/M38</f>
        <v>116.9575</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843">
        <v>400</v>
      </c>
      <c r="M39" s="844"/>
      <c r="N39" s="281">
        <f>K39/L39</f>
        <v>194.04750000000001</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N75*M41</f>
        <v>0.95371250000000007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863.9612125000001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2006</v>
      </c>
      <c r="N48" s="281">
        <f>K48*M48</f>
        <v>3670.98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89250</v>
      </c>
      <c r="N49" s="281">
        <f>K49*M49</f>
        <v>1695.75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5366.73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30">
        <f>VLOOKUP(A58,TRANSPORTE!A5:D117,4,FALSE)</f>
        <v>1255</v>
      </c>
      <c r="M58" s="831"/>
      <c r="N58" s="296">
        <f>K58*L58</f>
        <v>23.844999999999999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23.844999999999999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304">
        <v>3200</v>
      </c>
      <c r="N69" s="404">
        <f>K69/M69</f>
        <v>31.790312499999999</v>
      </c>
      <c r="O69" s="112"/>
    </row>
    <row r="70" spans="1:15">
      <c r="A70" t="s">
        <v>11</v>
      </c>
      <c r="B70" s="55" t="str">
        <f>VLOOKUP(A70,'MANO DE OBRA'!A8:D69,3,FALSE)</f>
        <v>Obrero (4)</v>
      </c>
      <c r="C70" s="53"/>
      <c r="D70" s="53"/>
      <c r="E70" s="53"/>
      <c r="F70" s="53"/>
      <c r="G70" s="53"/>
      <c r="H70" s="53"/>
      <c r="I70" s="301">
        <f>K70/J70*100</f>
        <v>109977.83783783784</v>
      </c>
      <c r="J70" s="302">
        <v>185</v>
      </c>
      <c r="K70" s="303">
        <f>VLOOKUP(A70,'MANO DE OBRA'!A8:D100,4,FALSE)</f>
        <v>203459</v>
      </c>
      <c r="L70" s="56"/>
      <c r="M70" s="308">
        <v>3200</v>
      </c>
      <c r="N70" s="404">
        <f>K70/M70</f>
        <v>63.580937499999997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95.371250000000003</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6349.9074625000003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1269.9814925000001</v>
      </c>
      <c r="M82" s="861"/>
      <c r="N82" s="57"/>
    </row>
    <row r="83" spans="1:14">
      <c r="B83" s="95" t="s">
        <v>1057</v>
      </c>
      <c r="C83" s="96"/>
      <c r="D83" s="96"/>
      <c r="E83" s="96"/>
      <c r="F83" s="96"/>
      <c r="G83" s="96"/>
      <c r="H83" s="96"/>
      <c r="I83" s="93"/>
      <c r="J83" s="94"/>
      <c r="K83" s="313">
        <v>0.05</v>
      </c>
      <c r="L83" s="860">
        <f>N77*K83</f>
        <v>317.49537312500001</v>
      </c>
      <c r="M83" s="861"/>
      <c r="N83" s="57"/>
    </row>
    <row r="84" spans="1:14" ht="15" thickBot="1">
      <c r="B84" s="97" t="s">
        <v>1058</v>
      </c>
      <c r="C84" s="98"/>
      <c r="D84" s="98"/>
      <c r="E84" s="98"/>
      <c r="F84" s="98"/>
      <c r="G84" s="98"/>
      <c r="H84" s="98"/>
      <c r="I84" s="99"/>
      <c r="J84" s="100"/>
      <c r="K84" s="314">
        <v>0.05</v>
      </c>
      <c r="L84" s="862">
        <f>N77*K84</f>
        <v>317.49537312500001</v>
      </c>
      <c r="M84" s="863"/>
      <c r="N84" s="57"/>
    </row>
    <row r="85" spans="1:14" ht="15" thickBot="1">
      <c r="B85" s="826" t="s">
        <v>1037</v>
      </c>
      <c r="C85" s="827"/>
      <c r="D85" s="827"/>
      <c r="E85" s="827"/>
      <c r="F85" s="827"/>
      <c r="G85" s="827"/>
      <c r="H85" s="827"/>
      <c r="I85" s="827"/>
      <c r="J85" s="827"/>
      <c r="K85" s="827"/>
      <c r="L85" s="827"/>
      <c r="M85" s="828"/>
      <c r="N85" s="58">
        <f>L82+L83+L84</f>
        <v>1904.9722387500001</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8254.8797012499999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400</v>
      </c>
      <c r="N36" s="281">
        <f>K36/M36</f>
        <v>219.07249999999999</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400</v>
      </c>
      <c r="N37" s="281">
        <f>K37/M37</f>
        <v>332.93</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400</v>
      </c>
      <c r="N38" s="281">
        <f>K38/M38</f>
        <v>116.9575</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843">
        <v>400</v>
      </c>
      <c r="M39" s="844"/>
      <c r="N39" s="281">
        <f>K39/L39</f>
        <v>194.04750000000001</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0.95371250000000007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863.9612125000001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2006</v>
      </c>
      <c r="N48" s="281">
        <f>K48*M48</f>
        <v>3009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89250</v>
      </c>
      <c r="N49" s="281">
        <f>K49*M49</f>
        <v>1160.25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4169.25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30">
        <f>VLOOKUP(A58,TRANSPORTE!A5:D117,4,FALSE)</f>
        <v>1255</v>
      </c>
      <c r="M58" s="831"/>
      <c r="N58" s="296">
        <f>K58*L58</f>
        <v>16.314999999999998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16.314999999999998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304">
        <v>3200</v>
      </c>
      <c r="N69" s="404">
        <f>K69/M69</f>
        <v>31.790312499999999</v>
      </c>
      <c r="O69" s="112"/>
    </row>
    <row r="70" spans="1:15">
      <c r="A70" t="s">
        <v>11</v>
      </c>
      <c r="B70" s="55" t="str">
        <f>VLOOKUP(A70,'MANO DE OBRA'!A8:D69,3,FALSE)</f>
        <v>Obrero (4)</v>
      </c>
      <c r="C70" s="53"/>
      <c r="D70" s="53"/>
      <c r="E70" s="53"/>
      <c r="F70" s="53"/>
      <c r="G70" s="53"/>
      <c r="H70" s="53"/>
      <c r="I70" s="301">
        <f>K70/J70*100</f>
        <v>109977.83783783784</v>
      </c>
      <c r="J70" s="302">
        <v>185</v>
      </c>
      <c r="K70" s="303">
        <f>VLOOKUP(A70,'MANO DE OBRA'!A8:D100,4,FALSE)</f>
        <v>203459</v>
      </c>
      <c r="L70" s="56"/>
      <c r="M70" s="308">
        <v>3200</v>
      </c>
      <c r="N70" s="404">
        <f>K70/M70</f>
        <v>63.580937499999997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95.371250000000003</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5144.8974625000001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1028.9794925000001</v>
      </c>
      <c r="M83" s="861"/>
      <c r="N83" s="57"/>
    </row>
    <row r="84" spans="1:14">
      <c r="B84" s="95" t="s">
        <v>1057</v>
      </c>
      <c r="C84" s="96"/>
      <c r="D84" s="96"/>
      <c r="E84" s="96"/>
      <c r="F84" s="96"/>
      <c r="G84" s="96"/>
      <c r="H84" s="96"/>
      <c r="I84" s="93"/>
      <c r="J84" s="94"/>
      <c r="K84" s="313">
        <v>0.05</v>
      </c>
      <c r="L84" s="860">
        <f>N78*K84</f>
        <v>257.24487312500003</v>
      </c>
      <c r="M84" s="861"/>
      <c r="N84" s="57"/>
    </row>
    <row r="85" spans="1:14" ht="15" thickBot="1">
      <c r="B85" s="97" t="s">
        <v>1058</v>
      </c>
      <c r="C85" s="98"/>
      <c r="D85" s="98"/>
      <c r="E85" s="98"/>
      <c r="F85" s="98"/>
      <c r="G85" s="98"/>
      <c r="H85" s="98"/>
      <c r="I85" s="99"/>
      <c r="J85" s="100"/>
      <c r="K85" s="314">
        <v>0.05</v>
      </c>
      <c r="L85" s="862">
        <f>N78*K85</f>
        <v>257.24487312500003</v>
      </c>
      <c r="M85" s="863"/>
      <c r="N85" s="57"/>
    </row>
    <row r="86" spans="1:14" ht="15" thickBot="1">
      <c r="B86" s="826" t="s">
        <v>1037</v>
      </c>
      <c r="C86" s="827"/>
      <c r="D86" s="827"/>
      <c r="E86" s="827"/>
      <c r="F86" s="827"/>
      <c r="G86" s="827"/>
      <c r="H86" s="827"/>
      <c r="I86" s="827"/>
      <c r="J86" s="827"/>
      <c r="K86" s="827"/>
      <c r="L86" s="827"/>
      <c r="M86" s="828"/>
      <c r="N86" s="58">
        <f>L83+L84+L85</f>
        <v>1543.4692387500004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6688.3667012500009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400</v>
      </c>
      <c r="N36" s="281">
        <f>K36/M36</f>
        <v>219.07249999999999</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400</v>
      </c>
      <c r="N37" s="281">
        <f>K37/M37</f>
        <v>332.93</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400</v>
      </c>
      <c r="N38" s="281">
        <f>K38/M38</f>
        <v>116.9575</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843">
        <v>400</v>
      </c>
      <c r="M39" s="844"/>
      <c r="N39" s="281">
        <f>K39/L39</f>
        <v>194.04750000000001</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0.95371250000000007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863.9612125000001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2006</v>
      </c>
      <c r="N48" s="281">
        <f>K48*M48</f>
        <v>3670.98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89250</v>
      </c>
      <c r="N49" s="281">
        <f>K49*M49</f>
        <v>1695.75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5366.73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30">
        <f>VLOOKUP(A58,TRANSPORTE!A5:D117,4,FALSE)</f>
        <v>1255</v>
      </c>
      <c r="M58" s="831"/>
      <c r="N58" s="296">
        <f>K58*L58</f>
        <v>23.844999999999999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23.844999999999999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475">
        <v>3200</v>
      </c>
      <c r="N69" s="404">
        <f>K69/M69</f>
        <v>31.790312499999999</v>
      </c>
      <c r="O69" s="112"/>
    </row>
    <row r="70" spans="1:15">
      <c r="A70" t="s">
        <v>11</v>
      </c>
      <c r="B70" s="55" t="str">
        <f>VLOOKUP(A70,'MANO DE OBRA'!A8:D69,3,FALSE)</f>
        <v>Obrero (4)</v>
      </c>
      <c r="C70" s="53"/>
      <c r="D70" s="53"/>
      <c r="E70" s="53"/>
      <c r="F70" s="53"/>
      <c r="G70" s="53"/>
      <c r="H70" s="53"/>
      <c r="I70" s="301">
        <f>K70/J70*100</f>
        <v>109977.83783783784</v>
      </c>
      <c r="J70" s="302">
        <v>185</v>
      </c>
      <c r="K70" s="303">
        <f>VLOOKUP(A70,'MANO DE OBRA'!A8:D100,4,FALSE)</f>
        <v>203459</v>
      </c>
      <c r="L70" s="56"/>
      <c r="M70" s="476">
        <v>3200</v>
      </c>
      <c r="N70" s="404">
        <f>K70/M70</f>
        <v>63.580937499999997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SUM(N69:N75)</f>
        <v>95.371250000000003</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6349.9074625000003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1269.9814925000001</v>
      </c>
      <c r="M83" s="861"/>
      <c r="N83" s="57"/>
    </row>
    <row r="84" spans="1:14">
      <c r="B84" s="95" t="s">
        <v>1057</v>
      </c>
      <c r="C84" s="96"/>
      <c r="D84" s="96"/>
      <c r="E84" s="96"/>
      <c r="F84" s="96"/>
      <c r="G84" s="96"/>
      <c r="H84" s="96"/>
      <c r="I84" s="93"/>
      <c r="J84" s="94"/>
      <c r="K84" s="313">
        <v>0.05</v>
      </c>
      <c r="L84" s="860">
        <f>N78*K84</f>
        <v>317.49537312500001</v>
      </c>
      <c r="M84" s="861"/>
      <c r="N84" s="57"/>
    </row>
    <row r="85" spans="1:14" ht="15" thickBot="1">
      <c r="B85" s="97" t="s">
        <v>1058</v>
      </c>
      <c r="C85" s="98"/>
      <c r="D85" s="98"/>
      <c r="E85" s="98"/>
      <c r="F85" s="98"/>
      <c r="G85" s="98"/>
      <c r="H85" s="98"/>
      <c r="I85" s="99"/>
      <c r="J85" s="100"/>
      <c r="K85" s="314">
        <v>0.05</v>
      </c>
      <c r="L85" s="862">
        <f>N78*K85</f>
        <v>317.49537312500001</v>
      </c>
      <c r="M85" s="863"/>
      <c r="N85" s="57"/>
    </row>
    <row r="86" spans="1:14" ht="15" thickBot="1">
      <c r="B86" s="826" t="s">
        <v>1037</v>
      </c>
      <c r="C86" s="827"/>
      <c r="D86" s="827"/>
      <c r="E86" s="827"/>
      <c r="F86" s="827"/>
      <c r="G86" s="827"/>
      <c r="H86" s="827"/>
      <c r="I86" s="827"/>
      <c r="J86" s="827"/>
      <c r="K86" s="827"/>
      <c r="L86" s="827"/>
      <c r="M86" s="828"/>
      <c r="N86" s="58">
        <f>L83+L84+L85</f>
        <v>1904.9722387500001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8254.8797012499999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400</v>
      </c>
      <c r="N36" s="281">
        <f>K36/M36</f>
        <v>219.07249999999999</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400</v>
      </c>
      <c r="N37" s="281">
        <f>K37/M37</f>
        <v>332.93</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400</v>
      </c>
      <c r="N38" s="281">
        <f>K38/M38</f>
        <v>116.9575</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843">
        <v>400</v>
      </c>
      <c r="M39" s="844"/>
      <c r="N39" s="281">
        <f>K39/L39</f>
        <v>194.04750000000001</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0.95371250000000007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863.9612125000001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89250</v>
      </c>
      <c r="N48" s="281">
        <f>K48*M48</f>
        <v>1160.25</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2006</v>
      </c>
      <c r="N49" s="281">
        <f>K49*M49</f>
        <v>3009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4169.25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30">
        <f>VLOOKUP(A58,TRANSPORTE!A5:D117,4,FALSE)</f>
        <v>1255</v>
      </c>
      <c r="M58" s="831"/>
      <c r="N58" s="296">
        <f>K58*L58</f>
        <v>16.314999999999998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16.314999999999998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304">
        <v>3200</v>
      </c>
      <c r="N69" s="404">
        <f>K69/M69</f>
        <v>31.790312499999999</v>
      </c>
      <c r="O69" s="112"/>
    </row>
    <row r="70" spans="1:15">
      <c r="A70" t="s">
        <v>11</v>
      </c>
      <c r="B70" s="55" t="str">
        <f>VLOOKUP(A70,'MANO DE OBRA'!A8:D69,3,FALSE)</f>
        <v>Obrero (4)</v>
      </c>
      <c r="C70" s="53"/>
      <c r="D70" s="53"/>
      <c r="E70" s="53"/>
      <c r="F70" s="53"/>
      <c r="G70" s="53"/>
      <c r="H70" s="53"/>
      <c r="I70" s="301">
        <f>K70/J70*100</f>
        <v>109977.83783783784</v>
      </c>
      <c r="J70" s="302">
        <v>185</v>
      </c>
      <c r="K70" s="303">
        <f>VLOOKUP(A70,'MANO DE OBRA'!A8:D100,4,FALSE)</f>
        <v>203459</v>
      </c>
      <c r="L70" s="56"/>
      <c r="M70" s="304">
        <v>3200</v>
      </c>
      <c r="N70" s="404">
        <f>K70/M70</f>
        <v>63.580937499999997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95.371250000000003</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5144.8974625000001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1028.9794925000001</v>
      </c>
      <c r="M83" s="861"/>
      <c r="N83" s="57"/>
    </row>
    <row r="84" spans="1:14">
      <c r="B84" s="95" t="s">
        <v>1057</v>
      </c>
      <c r="C84" s="96"/>
      <c r="D84" s="96"/>
      <c r="E84" s="96"/>
      <c r="F84" s="96"/>
      <c r="G84" s="96"/>
      <c r="H84" s="96"/>
      <c r="I84" s="93"/>
      <c r="J84" s="94"/>
      <c r="K84" s="313">
        <v>0.05</v>
      </c>
      <c r="L84" s="860">
        <f>N78*K84</f>
        <v>257.24487312500003</v>
      </c>
      <c r="M84" s="861"/>
      <c r="N84" s="57"/>
    </row>
    <row r="85" spans="1:14" ht="15" thickBot="1">
      <c r="B85" s="97" t="s">
        <v>1058</v>
      </c>
      <c r="C85" s="98"/>
      <c r="D85" s="98"/>
      <c r="E85" s="98"/>
      <c r="F85" s="98"/>
      <c r="G85" s="98"/>
      <c r="H85" s="98"/>
      <c r="I85" s="99"/>
      <c r="J85" s="100"/>
      <c r="K85" s="314">
        <v>0.05</v>
      </c>
      <c r="L85" s="862">
        <f>N78*K85</f>
        <v>257.24487312500003</v>
      </c>
      <c r="M85" s="863"/>
      <c r="N85" s="57"/>
    </row>
    <row r="86" spans="1:14" ht="15" thickBot="1">
      <c r="B86" s="826" t="s">
        <v>1037</v>
      </c>
      <c r="C86" s="827"/>
      <c r="D86" s="827"/>
      <c r="E86" s="827"/>
      <c r="F86" s="827"/>
      <c r="G86" s="827"/>
      <c r="H86" s="827"/>
      <c r="I86" s="827"/>
      <c r="J86" s="827"/>
      <c r="K86" s="827"/>
      <c r="L86" s="827"/>
      <c r="M86" s="828"/>
      <c r="N86" s="58">
        <f>L83+L84+L85</f>
        <v>1543.4692387500004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6688.3667012500009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92">
        <v>275</v>
      </c>
      <c r="N36" s="281">
        <f>K36/M36</f>
        <v>318.65090909090907</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92">
        <f>M36</f>
        <v>275</v>
      </c>
      <c r="N37" s="281">
        <f>K37/M37</f>
        <v>484.26181818181817</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92">
        <v>275</v>
      </c>
      <c r="N38" s="281">
        <f>K38/M38</f>
        <v>170.12</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954">
        <v>275</v>
      </c>
      <c r="M39" s="955"/>
      <c r="N39" s="281">
        <f>K39/L39</f>
        <v>282.25090909090909</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1.3872181818181819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1256.6708545454544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41309</v>
      </c>
      <c r="N48" s="281">
        <f>K48*M48</f>
        <v>1032.7250000000001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42368</v>
      </c>
      <c r="N49" s="281">
        <f>K49*M49</f>
        <v>550.78399999999999</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2006</v>
      </c>
      <c r="N50" s="281">
        <f>K50*M50</f>
        <v>8505.44</v>
      </c>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10088.949000000001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30">
        <f>VLOOKUP(A58,TRANSPORTE!A5:D117,4,FALSE)</f>
        <v>1255</v>
      </c>
      <c r="M58" s="831"/>
      <c r="N58" s="296">
        <f>K58*L58</f>
        <v>47.69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47.69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54988.648648648646</v>
      </c>
      <c r="J69" s="302">
        <v>185</v>
      </c>
      <c r="K69" s="303">
        <f>VLOOKUP(A69,'MANO DE OBRA'!A8:D99,4,FALSE)</f>
        <v>101729</v>
      </c>
      <c r="L69" s="56"/>
      <c r="M69" s="413">
        <v>2200</v>
      </c>
      <c r="N69" s="404">
        <f>K69/M69</f>
        <v>46.240454545454547</v>
      </c>
      <c r="O69" s="112"/>
    </row>
    <row r="70" spans="1:15">
      <c r="A70" t="s">
        <v>11</v>
      </c>
      <c r="B70" s="55" t="str">
        <f>VLOOKUP(A70,'MANO DE OBRA'!A8:D69,3,FALSE)</f>
        <v>Obrero (4)</v>
      </c>
      <c r="C70" s="53"/>
      <c r="D70" s="53"/>
      <c r="E70" s="53"/>
      <c r="F70" s="53"/>
      <c r="G70" s="53"/>
      <c r="H70" s="53"/>
      <c r="I70" s="301">
        <f>K70/J70*100</f>
        <v>109977.83783783784</v>
      </c>
      <c r="J70" s="302">
        <v>185</v>
      </c>
      <c r="K70" s="303">
        <f>VLOOKUP(A70,'MANO DE OBRA'!A8:D100,4,FALSE)</f>
        <v>203459</v>
      </c>
      <c r="L70" s="56"/>
      <c r="M70" s="414">
        <v>2200</v>
      </c>
      <c r="N70" s="404">
        <f>K70/M70</f>
        <v>92.481363636363639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SUM(N69:N75)</f>
        <v>138.72181818181818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11532.031672727275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2306.4063345454551</v>
      </c>
      <c r="M83" s="861"/>
      <c r="N83" s="57"/>
    </row>
    <row r="84" spans="1:14">
      <c r="B84" s="95" t="s">
        <v>1057</v>
      </c>
      <c r="C84" s="96"/>
      <c r="D84" s="96"/>
      <c r="E84" s="96"/>
      <c r="F84" s="96"/>
      <c r="G84" s="96"/>
      <c r="H84" s="96"/>
      <c r="I84" s="93"/>
      <c r="J84" s="94"/>
      <c r="K84" s="313">
        <v>0.05</v>
      </c>
      <c r="L84" s="860">
        <f>N78*K84</f>
        <v>576.60158363636378</v>
      </c>
      <c r="M84" s="861"/>
      <c r="N84" s="57"/>
    </row>
    <row r="85" spans="1:14" ht="15" thickBot="1">
      <c r="B85" s="97" t="s">
        <v>1058</v>
      </c>
      <c r="C85" s="98"/>
      <c r="D85" s="98"/>
      <c r="E85" s="98"/>
      <c r="F85" s="98"/>
      <c r="G85" s="98"/>
      <c r="H85" s="98"/>
      <c r="I85" s="99"/>
      <c r="J85" s="100"/>
      <c r="K85" s="314">
        <v>0.05</v>
      </c>
      <c r="L85" s="862">
        <f>N78*K85</f>
        <v>576.60158363636378</v>
      </c>
      <c r="M85" s="863"/>
      <c r="N85" s="57"/>
    </row>
    <row r="86" spans="1:14" ht="15" thickBot="1">
      <c r="B86" s="826" t="s">
        <v>1037</v>
      </c>
      <c r="C86" s="827"/>
      <c r="D86" s="827"/>
      <c r="E86" s="827"/>
      <c r="F86" s="827"/>
      <c r="G86" s="827"/>
      <c r="H86" s="827"/>
      <c r="I86" s="827"/>
      <c r="J86" s="827"/>
      <c r="K86" s="827"/>
      <c r="L86" s="827"/>
      <c r="M86" s="828"/>
      <c r="N86" s="58">
        <f>L83+L84+L85</f>
        <v>3459.6095018181832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14991.641174545457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92">
        <v>275</v>
      </c>
      <c r="N36" s="281">
        <f>K36/M36</f>
        <v>318.65090909090907</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92">
        <v>275</v>
      </c>
      <c r="N37" s="281">
        <f>K37/M37</f>
        <v>484.26181818181817</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92">
        <v>275</v>
      </c>
      <c r="N38" s="281">
        <f>K38/M38</f>
        <v>170.12</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954">
        <v>275</v>
      </c>
      <c r="M39" s="955"/>
      <c r="N39" s="281">
        <f>K39/L39</f>
        <v>282.25090909090909</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1.3872181818181819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1256.6708545454544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41309</v>
      </c>
      <c r="N48" s="281">
        <f>K48*M48</f>
        <v>784.87099999999998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42368</v>
      </c>
      <c r="N49" s="281">
        <f>K49*M49</f>
        <v>423.68</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2006</v>
      </c>
      <c r="N50" s="281">
        <f>K50*M50</f>
        <v>6499.4400000000005</v>
      </c>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7707.991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30">
        <f>VLOOKUP(A58,TRANSPORTE!A5:D117,4,FALSE)</f>
        <v>1255</v>
      </c>
      <c r="M58" s="831"/>
      <c r="N58" s="296">
        <f>K58*L58</f>
        <v>36.395000000000003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36.395000000000003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2200</v>
      </c>
      <c r="N69" s="404">
        <f>K69/M69</f>
        <v>92.481363636363639</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15">
        <v>2200</v>
      </c>
      <c r="N70" s="404">
        <f>K70/M70</f>
        <v>46.240454545454547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138.72181818181818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9139.7786727272742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1827.955734545455</v>
      </c>
      <c r="M83" s="861"/>
      <c r="N83" s="57"/>
    </row>
    <row r="84" spans="1:14">
      <c r="B84" s="95" t="s">
        <v>1057</v>
      </c>
      <c r="C84" s="96"/>
      <c r="D84" s="96"/>
      <c r="E84" s="96"/>
      <c r="F84" s="96"/>
      <c r="G84" s="96"/>
      <c r="H84" s="96"/>
      <c r="I84" s="93"/>
      <c r="J84" s="94"/>
      <c r="K84" s="313">
        <v>0.05</v>
      </c>
      <c r="L84" s="860">
        <f>N78*K84</f>
        <v>456.98893363636375</v>
      </c>
      <c r="M84" s="861"/>
      <c r="N84" s="57"/>
    </row>
    <row r="85" spans="1:14" ht="15" thickBot="1">
      <c r="B85" s="97" t="s">
        <v>1058</v>
      </c>
      <c r="C85" s="98"/>
      <c r="D85" s="98"/>
      <c r="E85" s="98"/>
      <c r="F85" s="98"/>
      <c r="G85" s="98"/>
      <c r="H85" s="98"/>
      <c r="I85" s="99"/>
      <c r="J85" s="100"/>
      <c r="K85" s="314">
        <v>0.05</v>
      </c>
      <c r="L85" s="862">
        <f>N78*K85</f>
        <v>456.98893363636375</v>
      </c>
      <c r="M85" s="863"/>
      <c r="N85" s="57"/>
    </row>
    <row r="86" spans="1:14" ht="15" thickBot="1">
      <c r="B86" s="826" t="s">
        <v>1037</v>
      </c>
      <c r="C86" s="827"/>
      <c r="D86" s="827"/>
      <c r="E86" s="827"/>
      <c r="F86" s="827"/>
      <c r="G86" s="827"/>
      <c r="H86" s="827"/>
      <c r="I86" s="827"/>
      <c r="J86" s="827"/>
      <c r="K86" s="827"/>
      <c r="L86" s="827"/>
      <c r="M86" s="828"/>
      <c r="N86" s="58">
        <f>L83+L84+L85</f>
        <v>2741.933601818183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11881.712274545458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275</v>
      </c>
      <c r="N36" s="281">
        <f>K36/M36</f>
        <v>318.65090909090907</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275</v>
      </c>
      <c r="N37" s="281">
        <f>K37/M37</f>
        <v>484.26181818181817</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275</v>
      </c>
      <c r="N38" s="281">
        <f>K38/M38</f>
        <v>170.12</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843">
        <v>275</v>
      </c>
      <c r="M39" s="844"/>
      <c r="N39" s="281">
        <f>K39/L39</f>
        <v>282.25090909090909</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1.3872181818181819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1256.6708545454544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41309</v>
      </c>
      <c r="N48" s="281">
        <f>K48*M48</f>
        <v>1032.7250000000001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42368</v>
      </c>
      <c r="N49" s="281">
        <f>K49*M49</f>
        <v>550.78399999999999</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2689</v>
      </c>
      <c r="N50" s="281">
        <f>K50*M50</f>
        <v>11401.36</v>
      </c>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12984.869000000001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30">
        <f>VLOOKUP(A58,TRANSPORTE!A5:D117,4,FALSE)</f>
        <v>1255</v>
      </c>
      <c r="M58" s="831"/>
      <c r="N58" s="296">
        <f>K58*L58</f>
        <v>47.69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47.69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2200</v>
      </c>
      <c r="N69" s="404">
        <f>K69/M69</f>
        <v>92.481363636363639</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2200</v>
      </c>
      <c r="N70" s="404">
        <f>K70/M70</f>
        <v>46.240454545454547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138.72181818181818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14427.951672727275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2885.5903345454553</v>
      </c>
      <c r="M83" s="861"/>
      <c r="N83" s="57"/>
    </row>
    <row r="84" spans="1:14">
      <c r="B84" s="95" t="s">
        <v>1057</v>
      </c>
      <c r="C84" s="96"/>
      <c r="D84" s="96"/>
      <c r="E84" s="96"/>
      <c r="F84" s="96"/>
      <c r="G84" s="96"/>
      <c r="H84" s="96"/>
      <c r="I84" s="93"/>
      <c r="J84" s="94"/>
      <c r="K84" s="313">
        <v>0.05</v>
      </c>
      <c r="L84" s="860">
        <f>N78*K84</f>
        <v>721.39758363636383</v>
      </c>
      <c r="M84" s="861"/>
      <c r="N84" s="57"/>
    </row>
    <row r="85" spans="1:14" ht="15" thickBot="1">
      <c r="B85" s="97" t="s">
        <v>1058</v>
      </c>
      <c r="C85" s="98"/>
      <c r="D85" s="98"/>
      <c r="E85" s="98"/>
      <c r="F85" s="98"/>
      <c r="G85" s="98"/>
      <c r="H85" s="98"/>
      <c r="I85" s="99"/>
      <c r="J85" s="100"/>
      <c r="K85" s="314">
        <v>0.05</v>
      </c>
      <c r="L85" s="862">
        <f>N78*K85</f>
        <v>721.39758363636383</v>
      </c>
      <c r="M85" s="863"/>
      <c r="N85" s="57"/>
    </row>
    <row r="86" spans="1:14" ht="15" thickBot="1">
      <c r="B86" s="826" t="s">
        <v>1037</v>
      </c>
      <c r="C86" s="827"/>
      <c r="D86" s="827"/>
      <c r="E86" s="827"/>
      <c r="F86" s="827"/>
      <c r="G86" s="827"/>
      <c r="H86" s="827"/>
      <c r="I86" s="827"/>
      <c r="J86" s="827"/>
      <c r="K86" s="827"/>
      <c r="L86" s="827"/>
      <c r="M86" s="828"/>
      <c r="N86" s="58">
        <f>L83+L84+L85</f>
        <v>4328.385501818183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18756.337174545457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275</v>
      </c>
      <c r="N36" s="281">
        <f>K36/M36</f>
        <v>318.65090909090907</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275</v>
      </c>
      <c r="N37" s="281">
        <f>K37/M37</f>
        <v>484.26181818181817</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275</v>
      </c>
      <c r="N38" s="281">
        <f>K38/M38</f>
        <v>170.12</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78">
        <f>VLOOKUP(A39,EQUIPOS!A9:D166,4,FALSE)</f>
        <v>77619</v>
      </c>
      <c r="L39" s="843">
        <v>275</v>
      </c>
      <c r="M39" s="844"/>
      <c r="N39" s="281">
        <f>K39/L39</f>
        <v>282.25090909090909</v>
      </c>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1.3872181818181819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1256.6708545454544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41309</v>
      </c>
      <c r="N48" s="281">
        <f>K48*M48</f>
        <v>784.87099999999998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42368</v>
      </c>
      <c r="N49" s="281">
        <f>K49*M49</f>
        <v>423.68</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2689</v>
      </c>
      <c r="N50" s="281">
        <f>K50*M50</f>
        <v>8712.36</v>
      </c>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9920.9110000000001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30">
        <f>VLOOKUP(A58,TRANSPORTE!A5:D117,4,FALSE)</f>
        <v>1255</v>
      </c>
      <c r="M58" s="831"/>
      <c r="N58" s="296">
        <f>K58*L58</f>
        <v>36.395000000000003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36.395000000000003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2200</v>
      </c>
      <c r="N69" s="404">
        <f>K69/M69</f>
        <v>92.481363636363639</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2200</v>
      </c>
      <c r="N70" s="404">
        <f>K70/M70</f>
        <v>46.240454545454547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138.72181818181818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11352.698672727274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2270.5397345454548</v>
      </c>
      <c r="M83" s="861"/>
      <c r="N83" s="57"/>
    </row>
    <row r="84" spans="1:14">
      <c r="B84" s="95" t="s">
        <v>1057</v>
      </c>
      <c r="C84" s="96"/>
      <c r="D84" s="96"/>
      <c r="E84" s="96"/>
      <c r="F84" s="96"/>
      <c r="G84" s="96"/>
      <c r="H84" s="96"/>
      <c r="I84" s="93"/>
      <c r="J84" s="94"/>
      <c r="K84" s="313">
        <v>0.05</v>
      </c>
      <c r="L84" s="860">
        <f>N78*K84</f>
        <v>567.63493363636371</v>
      </c>
      <c r="M84" s="861"/>
      <c r="N84" s="57"/>
    </row>
    <row r="85" spans="1:14" ht="15" thickBot="1">
      <c r="B85" s="97" t="s">
        <v>1058</v>
      </c>
      <c r="C85" s="98"/>
      <c r="D85" s="98"/>
      <c r="E85" s="98"/>
      <c r="F85" s="98"/>
      <c r="G85" s="98"/>
      <c r="H85" s="98"/>
      <c r="I85" s="99"/>
      <c r="J85" s="100"/>
      <c r="K85" s="314">
        <v>0.05</v>
      </c>
      <c r="L85" s="862">
        <f>N78*K85</f>
        <v>567.63493363636371</v>
      </c>
      <c r="M85" s="863"/>
      <c r="N85" s="57"/>
    </row>
    <row r="86" spans="1:14" ht="15" thickBot="1">
      <c r="B86" s="826" t="s">
        <v>1037</v>
      </c>
      <c r="C86" s="827"/>
      <c r="D86" s="827"/>
      <c r="E86" s="827"/>
      <c r="F86" s="827"/>
      <c r="G86" s="827"/>
      <c r="H86" s="827"/>
      <c r="I86" s="827"/>
      <c r="J86" s="827"/>
      <c r="K86" s="827"/>
      <c r="L86" s="827"/>
      <c r="M86" s="828"/>
      <c r="N86" s="58">
        <f>L83+L84+L85</f>
        <v>3405.8096018181823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14758.508274545457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418</v>
      </c>
      <c r="N36" s="281">
        <f>K36/M36</f>
        <v>209.63875598086125</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418</v>
      </c>
      <c r="N37" s="281">
        <f>K37/M37</f>
        <v>318.59330143540672</v>
      </c>
    </row>
    <row r="38" spans="1:14">
      <c r="A38" t="s">
        <v>225</v>
      </c>
      <c r="B38" s="839" t="str">
        <f>VLOOKUP(A38,EQUIPOS!A8:D154,3,FALSE)</f>
        <v>Esparcidor de gravilla, Ancho de esparcimiento 3100mm, Velocidad de trabajo 10—20km2/h</v>
      </c>
      <c r="C38" s="840"/>
      <c r="D38" s="840"/>
      <c r="E38" s="840"/>
      <c r="F38" s="840"/>
      <c r="G38" s="840"/>
      <c r="H38" s="841"/>
      <c r="I38" s="276"/>
      <c r="J38" s="277"/>
      <c r="K38" s="278">
        <f>VLOOKUP(A38,EQUIPOS!A8:D165,4,FALSE)</f>
        <v>77619</v>
      </c>
      <c r="L38" s="279"/>
      <c r="M38" s="280">
        <v>418</v>
      </c>
      <c r="N38" s="281">
        <f>K38/M38</f>
        <v>185.69138755980862</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0.91264354066985653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714.83608851674637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29572</v>
      </c>
      <c r="N48" s="281">
        <f>K48*M48</f>
        <v>295.72000000000003</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2006</v>
      </c>
      <c r="N49" s="281">
        <f>K49*M49</f>
        <v>2507.5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2803.2200000000003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30">
        <f>VLOOKUP(A58,TRANSPORTE!A5:D117,4,FALSE)</f>
        <v>1255</v>
      </c>
      <c r="M58" s="831"/>
      <c r="N58" s="296">
        <f>K58*L58</f>
        <v>12.55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12.55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3344</v>
      </c>
      <c r="N69" s="404">
        <f>K69/M69</f>
        <v>60.843002392344495</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3344</v>
      </c>
      <c r="N70" s="404">
        <f>K70/M70</f>
        <v>30.421351674641148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91.264354066985646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3621.8704425837323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724.3740885167465</v>
      </c>
      <c r="M83" s="861"/>
      <c r="N83" s="57"/>
    </row>
    <row r="84" spans="1:14">
      <c r="B84" s="95" t="s">
        <v>1057</v>
      </c>
      <c r="C84" s="96"/>
      <c r="D84" s="96"/>
      <c r="E84" s="96"/>
      <c r="F84" s="96"/>
      <c r="G84" s="96"/>
      <c r="H84" s="96"/>
      <c r="I84" s="93"/>
      <c r="J84" s="94"/>
      <c r="K84" s="313">
        <v>0.05</v>
      </c>
      <c r="L84" s="860">
        <f>N78*K84</f>
        <v>181.09352212918662</v>
      </c>
      <c r="M84" s="861"/>
      <c r="N84" s="57"/>
    </row>
    <row r="85" spans="1:14" ht="15" thickBot="1">
      <c r="B85" s="97" t="s">
        <v>1058</v>
      </c>
      <c r="C85" s="98"/>
      <c r="D85" s="98"/>
      <c r="E85" s="98"/>
      <c r="F85" s="98"/>
      <c r="G85" s="98"/>
      <c r="H85" s="98"/>
      <c r="I85" s="99"/>
      <c r="J85" s="100"/>
      <c r="K85" s="314">
        <v>0.05</v>
      </c>
      <c r="L85" s="862">
        <f>N78*K85</f>
        <v>181.09352212918662</v>
      </c>
      <c r="M85" s="863"/>
      <c r="N85" s="57"/>
    </row>
    <row r="86" spans="1:14" ht="15" thickBot="1">
      <c r="B86" s="826" t="s">
        <v>1037</v>
      </c>
      <c r="C86" s="827"/>
      <c r="D86" s="827"/>
      <c r="E86" s="827"/>
      <c r="F86" s="827"/>
      <c r="G86" s="827"/>
      <c r="H86" s="827"/>
      <c r="I86" s="827"/>
      <c r="J86" s="827"/>
      <c r="K86" s="827"/>
      <c r="L86" s="827"/>
      <c r="M86" s="828"/>
      <c r="N86" s="58">
        <f>L83+L84+L85</f>
        <v>1086.5611327751196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4708.4315753588517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154</v>
      </c>
      <c r="B36" s="839" t="str">
        <f>VLOOKUP(A36,EQUIPOS!A6:D154,3,FALSE)</f>
        <v>Carrotanque Irrigador de asfalto, 1000 GALONES DE CAPACIDAD</v>
      </c>
      <c r="C36" s="840"/>
      <c r="D36" s="840"/>
      <c r="E36" s="840"/>
      <c r="F36" s="840"/>
      <c r="G36" s="840"/>
      <c r="H36" s="841"/>
      <c r="I36" s="276"/>
      <c r="J36" s="277"/>
      <c r="K36" s="278">
        <f>VLOOKUP(A36,EQUIPOS!A6:D163,4,FALSE)</f>
        <v>87629</v>
      </c>
      <c r="L36" s="279"/>
      <c r="M36" s="280">
        <v>418</v>
      </c>
      <c r="N36" s="281">
        <f>K36/M36</f>
        <v>209.63875598086125</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418</v>
      </c>
      <c r="N37" s="281">
        <f>K37/M37</f>
        <v>318.59330143540672</v>
      </c>
    </row>
    <row r="38" spans="1:14">
      <c r="A38" t="s">
        <v>225</v>
      </c>
      <c r="B38" s="839" t="str">
        <f>VLOOKUP(A38,EQUIPOS!A8:D154,3,FALSE)</f>
        <v>Esparcidor de gravilla, Ancho de esparcimiento 3100mm, Velocidad de trabajo 10—20km2/h</v>
      </c>
      <c r="C38" s="840"/>
      <c r="D38" s="840"/>
      <c r="E38" s="840"/>
      <c r="F38" s="840"/>
      <c r="G38" s="840"/>
      <c r="H38" s="841"/>
      <c r="I38" s="276"/>
      <c r="J38" s="277"/>
      <c r="K38" s="278">
        <f>VLOOKUP(A38,EQUIPOS!A8:D165,4,FALSE)</f>
        <v>77619</v>
      </c>
      <c r="L38" s="279"/>
      <c r="M38" s="280">
        <v>418</v>
      </c>
      <c r="N38" s="281">
        <f>K38/M38</f>
        <v>185.69138755980862</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0.91264354066985653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714.83608851674637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29572</v>
      </c>
      <c r="N48" s="281">
        <f>K48*M48</f>
        <v>295.72000000000003</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1800</v>
      </c>
      <c r="N49" s="281">
        <f>K49*M49</f>
        <v>2250</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21"/>
      <c r="C52" s="822"/>
      <c r="D52" s="822"/>
      <c r="E52" s="822"/>
      <c r="F52" s="822"/>
      <c r="G52" s="822"/>
      <c r="H52" s="822"/>
      <c r="I52" s="823"/>
      <c r="J52" s="48"/>
      <c r="K52" s="50"/>
      <c r="L52" s="824"/>
      <c r="M52" s="825"/>
      <c r="N52" s="51"/>
    </row>
    <row r="53" spans="1:72" ht="15" thickBot="1">
      <c r="B53" s="826" t="s">
        <v>1037</v>
      </c>
      <c r="C53" s="827"/>
      <c r="D53" s="827"/>
      <c r="E53" s="827"/>
      <c r="F53" s="827"/>
      <c r="G53" s="827"/>
      <c r="H53" s="827"/>
      <c r="I53" s="827"/>
      <c r="J53" s="827"/>
      <c r="K53" s="827"/>
      <c r="L53" s="827"/>
      <c r="M53" s="828"/>
      <c r="N53" s="403">
        <f>SUM(N48:N52)</f>
        <v>2545.7200000000003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29" t="s">
        <v>1045</v>
      </c>
      <c r="M57" s="802"/>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30">
        <f>VLOOKUP(A58,TRANSPORTE!A5:D117,4,FALSE)</f>
        <v>1255</v>
      </c>
      <c r="M58" s="831"/>
      <c r="N58" s="296">
        <f>K58*L58</f>
        <v>12.55</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15"/>
      <c r="M63" s="816"/>
      <c r="N63" s="133"/>
    </row>
    <row r="64" spans="1:72" ht="15" thickBot="1">
      <c r="B64" s="832" t="s">
        <v>1037</v>
      </c>
      <c r="C64" s="833"/>
      <c r="D64" s="833"/>
      <c r="E64" s="833"/>
      <c r="F64" s="833"/>
      <c r="G64" s="833"/>
      <c r="H64" s="833"/>
      <c r="I64" s="833"/>
      <c r="J64" s="833"/>
      <c r="K64" s="833"/>
      <c r="L64" s="833"/>
      <c r="M64" s="834"/>
      <c r="N64" s="110">
        <f>N58+N59+N60+N61+N62</f>
        <v>12.55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3344</v>
      </c>
      <c r="N69" s="404">
        <f>K69/M69</f>
        <v>60.843002392344495</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3344</v>
      </c>
      <c r="N70" s="404">
        <f>K70/M70</f>
        <v>30.421351674641148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91.264354066985646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3364.3704425837323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672.8740885167465</v>
      </c>
      <c r="M83" s="861"/>
      <c r="N83" s="57"/>
    </row>
    <row r="84" spans="1:14">
      <c r="B84" s="95" t="s">
        <v>1057</v>
      </c>
      <c r="C84" s="96"/>
      <c r="D84" s="96"/>
      <c r="E84" s="96"/>
      <c r="F84" s="96"/>
      <c r="G84" s="96"/>
      <c r="H84" s="96"/>
      <c r="I84" s="93"/>
      <c r="J84" s="94"/>
      <c r="K84" s="313">
        <v>0.05</v>
      </c>
      <c r="L84" s="860">
        <f>N78*K84</f>
        <v>168.21852212918662</v>
      </c>
      <c r="M84" s="861"/>
      <c r="N84" s="57"/>
    </row>
    <row r="85" spans="1:14" ht="15" thickBot="1">
      <c r="B85" s="97" t="s">
        <v>1058</v>
      </c>
      <c r="C85" s="98"/>
      <c r="D85" s="98"/>
      <c r="E85" s="98"/>
      <c r="F85" s="98"/>
      <c r="G85" s="98"/>
      <c r="H85" s="98"/>
      <c r="I85" s="99"/>
      <c r="J85" s="100"/>
      <c r="K85" s="314">
        <v>0.05</v>
      </c>
      <c r="L85" s="862">
        <f>N78*K85</f>
        <v>168.21852212918662</v>
      </c>
      <c r="M85" s="863"/>
      <c r="N85" s="57"/>
    </row>
    <row r="86" spans="1:14" ht="15" thickBot="1">
      <c r="B86" s="826" t="s">
        <v>1037</v>
      </c>
      <c r="C86" s="827"/>
      <c r="D86" s="827"/>
      <c r="E86" s="827"/>
      <c r="F86" s="827"/>
      <c r="G86" s="827"/>
      <c r="H86" s="827"/>
      <c r="I86" s="827"/>
      <c r="J86" s="827"/>
      <c r="K86" s="827"/>
      <c r="L86" s="827"/>
      <c r="M86" s="828"/>
      <c r="N86" s="58">
        <f>L83+L84+L85</f>
        <v>1009.3111327751196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4373.6815753588517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48757</v>
      </c>
      <c r="N48" s="281">
        <f>K48*M48</f>
        <v>609.46249999999998</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2116</v>
      </c>
      <c r="N49" s="281">
        <f>K49*M49</f>
        <v>3094.65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3704.1125000000002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30">
        <f>VLOOKUP(A58,TRANSPORTE!A5:D117,4,FALSE)</f>
        <v>1255</v>
      </c>
      <c r="M58" s="831"/>
      <c r="N58" s="296">
        <f>K58*L58</f>
        <v>15.6875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15.6875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4009.431641666667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801.88632833333349</v>
      </c>
      <c r="M83" s="861"/>
      <c r="N83" s="57"/>
    </row>
    <row r="84" spans="1:14">
      <c r="B84" s="95" t="s">
        <v>1057</v>
      </c>
      <c r="C84" s="96"/>
      <c r="D84" s="96"/>
      <c r="E84" s="96"/>
      <c r="F84" s="96"/>
      <c r="G84" s="96"/>
      <c r="H84" s="96"/>
      <c r="I84" s="93"/>
      <c r="J84" s="94"/>
      <c r="K84" s="313">
        <v>0.05</v>
      </c>
      <c r="L84" s="860">
        <f>N78*K84</f>
        <v>200.47158208333337</v>
      </c>
      <c r="M84" s="861"/>
      <c r="N84" s="57"/>
    </row>
    <row r="85" spans="1:14" ht="15" thickBot="1">
      <c r="B85" s="97" t="s">
        <v>1058</v>
      </c>
      <c r="C85" s="98"/>
      <c r="D85" s="98"/>
      <c r="E85" s="98"/>
      <c r="F85" s="98"/>
      <c r="G85" s="98"/>
      <c r="H85" s="98"/>
      <c r="I85" s="99"/>
      <c r="J85" s="100"/>
      <c r="K85" s="314">
        <v>0.05</v>
      </c>
      <c r="L85" s="862">
        <f>N78*K85</f>
        <v>200.47158208333337</v>
      </c>
      <c r="M85" s="863"/>
      <c r="N85" s="57"/>
    </row>
    <row r="86" spans="1:14" ht="15" thickBot="1">
      <c r="B86" s="826" t="s">
        <v>1037</v>
      </c>
      <c r="C86" s="827"/>
      <c r="D86" s="827"/>
      <c r="E86" s="827"/>
      <c r="F86" s="827"/>
      <c r="G86" s="827"/>
      <c r="H86" s="827"/>
      <c r="I86" s="827"/>
      <c r="J86" s="827"/>
      <c r="K86" s="827"/>
      <c r="L86" s="827"/>
      <c r="M86" s="828"/>
      <c r="N86" s="58">
        <f>L83+L84+L85</f>
        <v>1202.8294925000002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5212.261134166667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40596</v>
      </c>
      <c r="N48" s="281">
        <f>K48*M48</f>
        <v>385.66199999999998</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2116</v>
      </c>
      <c r="N49" s="281">
        <f>K49*M49</f>
        <v>2985.1469999999999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3370.8089999999997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30">
        <f>VLOOKUP(A58,TRANSPORTE!A5:D117,4,FALSE)</f>
        <v>1255</v>
      </c>
      <c r="M58" s="831"/>
      <c r="N58" s="296">
        <f>K58*L58</f>
        <v>11.922499999999999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11.922499999999999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3672.3631416666667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734.47262833333343</v>
      </c>
      <c r="M83" s="861"/>
      <c r="N83" s="57"/>
    </row>
    <row r="84" spans="1:14">
      <c r="B84" s="95" t="s">
        <v>1057</v>
      </c>
      <c r="C84" s="96"/>
      <c r="D84" s="96"/>
      <c r="E84" s="96"/>
      <c r="F84" s="96"/>
      <c r="G84" s="96"/>
      <c r="H84" s="96"/>
      <c r="I84" s="93"/>
      <c r="J84" s="94"/>
      <c r="K84" s="313">
        <v>0.05</v>
      </c>
      <c r="L84" s="860">
        <f>N78*K84</f>
        <v>183.61815708333336</v>
      </c>
      <c r="M84" s="861"/>
      <c r="N84" s="57"/>
    </row>
    <row r="85" spans="1:14" ht="15" thickBot="1">
      <c r="B85" s="97" t="s">
        <v>1058</v>
      </c>
      <c r="C85" s="98"/>
      <c r="D85" s="98"/>
      <c r="E85" s="98"/>
      <c r="F85" s="98"/>
      <c r="G85" s="98"/>
      <c r="H85" s="98"/>
      <c r="I85" s="99"/>
      <c r="J85" s="100"/>
      <c r="K85" s="314">
        <v>0.05</v>
      </c>
      <c r="L85" s="862">
        <f>N78*K85</f>
        <v>183.61815708333336</v>
      </c>
      <c r="M85" s="863"/>
      <c r="N85" s="57"/>
    </row>
    <row r="86" spans="1:14" ht="15" thickBot="1">
      <c r="B86" s="826" t="s">
        <v>1037</v>
      </c>
      <c r="C86" s="827"/>
      <c r="D86" s="827"/>
      <c r="E86" s="827"/>
      <c r="F86" s="827"/>
      <c r="G86" s="827"/>
      <c r="H86" s="827"/>
      <c r="I86" s="827"/>
      <c r="J86" s="827"/>
      <c r="K86" s="827"/>
      <c r="L86" s="827"/>
      <c r="M86" s="828"/>
      <c r="N86" s="58">
        <f>L83+L84+L85</f>
        <v>1101.7089425000001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4774.0720841666671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53500</v>
      </c>
      <c r="N48" s="281">
        <f>K48*M48</f>
        <v>508.25</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2116</v>
      </c>
      <c r="N49" s="281">
        <f>K49*M49</f>
        <v>3618.36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SUM(N48:N53)</f>
        <v>4126.6100000000006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30">
        <f>VLOOKUP(A59,TRANSPORTE!A5:D117,4,FALSE)</f>
        <v>1255</v>
      </c>
      <c r="M59" s="831"/>
      <c r="N59" s="296">
        <f>K59*L59</f>
        <v>11.922499999999999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11.922499999999999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304">
        <v>4800</v>
      </c>
      <c r="N70" s="404">
        <f>K70/M70</f>
        <v>42.38729166666667</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4800</v>
      </c>
      <c r="N71" s="404">
        <f>K71/M71</f>
        <v>21.193541666666668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4428.1641416666671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885.63282833333346</v>
      </c>
      <c r="M83" s="861"/>
      <c r="N83" s="57"/>
    </row>
    <row r="84" spans="1:14">
      <c r="B84" s="95" t="s">
        <v>1057</v>
      </c>
      <c r="C84" s="96"/>
      <c r="D84" s="96"/>
      <c r="E84" s="96"/>
      <c r="F84" s="96"/>
      <c r="G84" s="96"/>
      <c r="H84" s="96"/>
      <c r="I84" s="93"/>
      <c r="J84" s="94"/>
      <c r="K84" s="313">
        <v>0.05</v>
      </c>
      <c r="L84" s="860">
        <f>N78*K84</f>
        <v>221.40820708333337</v>
      </c>
      <c r="M84" s="861"/>
      <c r="N84" s="57"/>
    </row>
    <row r="85" spans="1:14" ht="15" thickBot="1">
      <c r="B85" s="97" t="s">
        <v>1058</v>
      </c>
      <c r="C85" s="98"/>
      <c r="D85" s="98"/>
      <c r="E85" s="98"/>
      <c r="F85" s="98"/>
      <c r="G85" s="98"/>
      <c r="H85" s="98"/>
      <c r="I85" s="99"/>
      <c r="J85" s="100"/>
      <c r="K85" s="314">
        <v>0.05</v>
      </c>
      <c r="L85" s="862">
        <f>N78*K85</f>
        <v>221.40820708333337</v>
      </c>
      <c r="M85" s="863"/>
      <c r="N85" s="57"/>
    </row>
    <row r="86" spans="1:14" ht="15" thickBot="1">
      <c r="B86" s="826" t="s">
        <v>1037</v>
      </c>
      <c r="C86" s="827"/>
      <c r="D86" s="827"/>
      <c r="E86" s="827"/>
      <c r="F86" s="827"/>
      <c r="G86" s="827"/>
      <c r="H86" s="827"/>
      <c r="I86" s="827"/>
      <c r="J86" s="827"/>
      <c r="K86" s="827"/>
      <c r="L86" s="827"/>
      <c r="M86" s="828"/>
      <c r="N86" s="58">
        <f>L83+L84+L85</f>
        <v>1328.4492425000001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5756.6133841666669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50338</v>
      </c>
      <c r="N48" s="281">
        <f>K48*M48</f>
        <v>239.10550000000001</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2116</v>
      </c>
      <c r="N49" s="281">
        <f>K49*M49</f>
        <v>2261.4749999999999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2500.5805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30">
        <f>VLOOKUP(A58,TRANSPORTE!A5:D117,4,FALSE)</f>
        <v>1255</v>
      </c>
      <c r="M58" s="831"/>
      <c r="N58" s="296">
        <f>K58*L58</f>
        <v>5.9612499999999997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5.9612499999999997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2796.1733916666667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559.23467833333336</v>
      </c>
      <c r="M83" s="861"/>
      <c r="N83" s="57"/>
    </row>
    <row r="84" spans="1:14">
      <c r="B84" s="95" t="s">
        <v>1057</v>
      </c>
      <c r="C84" s="96"/>
      <c r="D84" s="96"/>
      <c r="E84" s="96"/>
      <c r="F84" s="96"/>
      <c r="G84" s="96"/>
      <c r="H84" s="96"/>
      <c r="I84" s="93"/>
      <c r="J84" s="94"/>
      <c r="K84" s="313">
        <v>0.05</v>
      </c>
      <c r="L84" s="860">
        <f>N78*K84</f>
        <v>139.80866958333334</v>
      </c>
      <c r="M84" s="861"/>
      <c r="N84" s="57"/>
    </row>
    <row r="85" spans="1:14" ht="15" thickBot="1">
      <c r="B85" s="97" t="s">
        <v>1058</v>
      </c>
      <c r="C85" s="98"/>
      <c r="D85" s="98"/>
      <c r="E85" s="98"/>
      <c r="F85" s="98"/>
      <c r="G85" s="98"/>
      <c r="H85" s="98"/>
      <c r="I85" s="99"/>
      <c r="J85" s="100"/>
      <c r="K85" s="314">
        <v>0.05</v>
      </c>
      <c r="L85" s="862">
        <f>N78*K85</f>
        <v>139.80866958333334</v>
      </c>
      <c r="M85" s="863"/>
      <c r="N85" s="57"/>
    </row>
    <row r="86" spans="1:14" ht="15" thickBot="1">
      <c r="B86" s="826" t="s">
        <v>1037</v>
      </c>
      <c r="C86" s="827"/>
      <c r="D86" s="827"/>
      <c r="E86" s="827"/>
      <c r="F86" s="827"/>
      <c r="G86" s="827"/>
      <c r="H86" s="827"/>
      <c r="I86" s="827"/>
      <c r="J86" s="827"/>
      <c r="K86" s="827"/>
      <c r="L86" s="827"/>
      <c r="M86" s="828"/>
      <c r="N86" s="58">
        <f>L83+L84+L85</f>
        <v>838.85201749999999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3635.0254091666666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48757</v>
      </c>
      <c r="N48" s="281">
        <f>K48*M48</f>
        <v>609.46249999999998</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2806</v>
      </c>
      <c r="N49" s="281">
        <f>K49*M49</f>
        <v>4103.7750000000005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4713.2375000000002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30">
        <f>VLOOKUP(A58,TRANSPORTE!A5:D117,4,FALSE)</f>
        <v>1255</v>
      </c>
      <c r="M58" s="831"/>
      <c r="N58" s="296">
        <f>K58*L58</f>
        <v>15.6875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15.6875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5018.556641666667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1003.7113283333334</v>
      </c>
      <c r="M83" s="861"/>
      <c r="N83" s="57"/>
    </row>
    <row r="84" spans="1:14">
      <c r="B84" s="95" t="s">
        <v>1057</v>
      </c>
      <c r="C84" s="96"/>
      <c r="D84" s="96"/>
      <c r="E84" s="96"/>
      <c r="F84" s="96"/>
      <c r="G84" s="96"/>
      <c r="H84" s="96"/>
      <c r="I84" s="93"/>
      <c r="J84" s="94"/>
      <c r="K84" s="313">
        <v>0.05</v>
      </c>
      <c r="L84" s="860">
        <f>N78*K84</f>
        <v>250.92783208333336</v>
      </c>
      <c r="M84" s="861"/>
      <c r="N84" s="57"/>
    </row>
    <row r="85" spans="1:14" ht="15" thickBot="1">
      <c r="B85" s="97" t="s">
        <v>1058</v>
      </c>
      <c r="C85" s="98"/>
      <c r="D85" s="98"/>
      <c r="E85" s="98"/>
      <c r="F85" s="98"/>
      <c r="G85" s="98"/>
      <c r="H85" s="98"/>
      <c r="I85" s="99"/>
      <c r="J85" s="100"/>
      <c r="K85" s="314">
        <v>0.05</v>
      </c>
      <c r="L85" s="862">
        <f>N78*K85</f>
        <v>250.92783208333336</v>
      </c>
      <c r="M85" s="863"/>
      <c r="N85" s="57"/>
    </row>
    <row r="86" spans="1:14" ht="15" thickBot="1">
      <c r="B86" s="826" t="s">
        <v>1037</v>
      </c>
      <c r="C86" s="827"/>
      <c r="D86" s="827"/>
      <c r="E86" s="827"/>
      <c r="F86" s="827"/>
      <c r="G86" s="827"/>
      <c r="H86" s="827"/>
      <c r="I86" s="827"/>
      <c r="J86" s="827"/>
      <c r="K86" s="827"/>
      <c r="L86" s="827"/>
      <c r="M86" s="828"/>
      <c r="N86" s="58">
        <f>L83+L84+L85</f>
        <v>1505.5669925000002</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6524.1236341666672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40596</v>
      </c>
      <c r="N48" s="281">
        <f>K48*M48</f>
        <v>385.66199999999998</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2806</v>
      </c>
      <c r="N49" s="281">
        <f>K49*M49</f>
        <v>3958.5645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4344.2264999999998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30">
        <f>VLOOKUP(A58,TRANSPORTE!A5:D117,4,FALSE)</f>
        <v>1255</v>
      </c>
      <c r="M58" s="831"/>
      <c r="N58" s="296">
        <f>K58*L58</f>
        <v>11.922499999999999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11.922499999999999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4645.7806416666663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929.1561283333333</v>
      </c>
      <c r="M83" s="861"/>
      <c r="N83" s="57"/>
    </row>
    <row r="84" spans="1:14">
      <c r="B84" s="95" t="s">
        <v>1057</v>
      </c>
      <c r="C84" s="96"/>
      <c r="D84" s="96"/>
      <c r="E84" s="96"/>
      <c r="F84" s="96"/>
      <c r="G84" s="96"/>
      <c r="H84" s="96"/>
      <c r="I84" s="93"/>
      <c r="J84" s="94"/>
      <c r="K84" s="313">
        <v>0.05</v>
      </c>
      <c r="L84" s="860">
        <f>N78*K84</f>
        <v>232.28903208333332</v>
      </c>
      <c r="M84" s="861"/>
      <c r="N84" s="57"/>
    </row>
    <row r="85" spans="1:14" ht="15" thickBot="1">
      <c r="B85" s="97" t="s">
        <v>1058</v>
      </c>
      <c r="C85" s="98"/>
      <c r="D85" s="98"/>
      <c r="E85" s="98"/>
      <c r="F85" s="98"/>
      <c r="G85" s="98"/>
      <c r="H85" s="98"/>
      <c r="I85" s="99"/>
      <c r="J85" s="100"/>
      <c r="K85" s="314">
        <v>0.05</v>
      </c>
      <c r="L85" s="862">
        <f>N78*K85</f>
        <v>232.28903208333332</v>
      </c>
      <c r="M85" s="863"/>
      <c r="N85" s="57"/>
    </row>
    <row r="86" spans="1:14" ht="15" thickBot="1">
      <c r="B86" s="826" t="s">
        <v>1037</v>
      </c>
      <c r="C86" s="827"/>
      <c r="D86" s="827"/>
      <c r="E86" s="827"/>
      <c r="F86" s="827"/>
      <c r="G86" s="827"/>
      <c r="H86" s="827"/>
      <c r="I86" s="827"/>
      <c r="J86" s="827"/>
      <c r="K86" s="827"/>
      <c r="L86" s="827"/>
      <c r="M86" s="828"/>
      <c r="N86" s="58">
        <f>L83+L84+L85</f>
        <v>1393.7341924999998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6039.5148341666663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53500</v>
      </c>
      <c r="N48" s="281">
        <f>K48*M48</f>
        <v>508.25</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2806</v>
      </c>
      <c r="N49" s="281">
        <f>K49*M49</f>
        <v>4798.26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5306.51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30">
        <f>VLOOKUP(A58,TRANSPORTE!A5:D117,4,FALSE)</f>
        <v>1255</v>
      </c>
      <c r="M58" s="831"/>
      <c r="N58" s="296">
        <f>K58*L58</f>
        <v>11.922499999999999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11.922499999999999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5608.0641416666667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1121.6128283333335</v>
      </c>
      <c r="M83" s="861"/>
      <c r="N83" s="57"/>
    </row>
    <row r="84" spans="1:14">
      <c r="B84" s="95" t="s">
        <v>1057</v>
      </c>
      <c r="C84" s="96"/>
      <c r="D84" s="96"/>
      <c r="E84" s="96"/>
      <c r="F84" s="96"/>
      <c r="G84" s="96"/>
      <c r="H84" s="96"/>
      <c r="I84" s="93"/>
      <c r="J84" s="94"/>
      <c r="K84" s="313">
        <v>0.05</v>
      </c>
      <c r="L84" s="860">
        <f>N78*K84</f>
        <v>280.40320708333337</v>
      </c>
      <c r="M84" s="861"/>
      <c r="N84" s="57"/>
    </row>
    <row r="85" spans="1:14" ht="15" thickBot="1">
      <c r="B85" s="97" t="s">
        <v>1058</v>
      </c>
      <c r="C85" s="98"/>
      <c r="D85" s="98"/>
      <c r="E85" s="98"/>
      <c r="F85" s="98"/>
      <c r="G85" s="98"/>
      <c r="H85" s="98"/>
      <c r="I85" s="99"/>
      <c r="J85" s="100"/>
      <c r="K85" s="314">
        <v>0.05</v>
      </c>
      <c r="L85" s="862">
        <f>N78*K85</f>
        <v>280.40320708333337</v>
      </c>
      <c r="M85" s="863"/>
      <c r="N85" s="57"/>
    </row>
    <row r="86" spans="1:14" ht="15" thickBot="1">
      <c r="B86" s="826" t="s">
        <v>1037</v>
      </c>
      <c r="C86" s="827"/>
      <c r="D86" s="827"/>
      <c r="E86" s="827"/>
      <c r="F86" s="827"/>
      <c r="G86" s="827"/>
      <c r="H86" s="827"/>
      <c r="I86" s="827"/>
      <c r="J86" s="827"/>
      <c r="K86" s="827"/>
      <c r="L86" s="827"/>
      <c r="M86" s="828"/>
      <c r="N86" s="58">
        <f>L83+L84+L85</f>
        <v>1682.4192425000003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7290.4833841666668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136</v>
      </c>
      <c r="B36" s="839" t="str">
        <f>VLOOKUP(A36,EQUIPOS!A6:D154,3,FALSE)</f>
        <v>Camión de Slurry</v>
      </c>
      <c r="C36" s="840"/>
      <c r="D36" s="840"/>
      <c r="E36" s="840"/>
      <c r="F36" s="840"/>
      <c r="G36" s="840"/>
      <c r="H36" s="841"/>
      <c r="I36" s="276"/>
      <c r="J36" s="277"/>
      <c r="K36" s="278">
        <f>VLOOKUP(A36,EQUIPOS!A6:D163,4,FALSE)</f>
        <v>88466</v>
      </c>
      <c r="L36" s="279"/>
      <c r="M36" s="280">
        <v>600</v>
      </c>
      <c r="N36" s="281">
        <f>K36/M36</f>
        <v>147.44333333333333</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600</v>
      </c>
      <c r="N37" s="281">
        <f>K37/M37</f>
        <v>77.971666666666664</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N76*M41</f>
        <v>0.63580833333333342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226.05080833333332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50338</v>
      </c>
      <c r="N48" s="281">
        <f>K48*M48</f>
        <v>239.10550000000001</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2806</v>
      </c>
      <c r="N49" s="281">
        <f>K49*M49</f>
        <v>2998.9124999999995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3238.0179999999996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30">
        <f>VLOOKUP(A58,TRANSPORTE!A5:D117,4,FALSE)</f>
        <v>1255</v>
      </c>
      <c r="M58" s="831"/>
      <c r="N58" s="296">
        <f>K58*L58</f>
        <v>5.9612499999999997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5.9612499999999997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4800</v>
      </c>
      <c r="N69" s="404">
        <f>K69/M69</f>
        <v>42.38729166666667</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4800</v>
      </c>
      <c r="N70" s="404">
        <f>K70/M70</f>
        <v>21.193541666666668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SUM(N69:N75)</f>
        <v>63.580833333333338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N43+N53+N64+N76</f>
        <v>3533.6108916666662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706.72217833333332</v>
      </c>
      <c r="M83" s="861"/>
      <c r="N83" s="57"/>
    </row>
    <row r="84" spans="1:14">
      <c r="B84" s="95" t="s">
        <v>1057</v>
      </c>
      <c r="C84" s="96"/>
      <c r="D84" s="96"/>
      <c r="E84" s="96"/>
      <c r="F84" s="96"/>
      <c r="G84" s="96"/>
      <c r="H84" s="96"/>
      <c r="I84" s="93"/>
      <c r="J84" s="94"/>
      <c r="K84" s="313">
        <v>0.05</v>
      </c>
      <c r="L84" s="860">
        <f>N78*K84</f>
        <v>176.68054458333333</v>
      </c>
      <c r="M84" s="861"/>
      <c r="N84" s="57"/>
    </row>
    <row r="85" spans="1:14" ht="15" thickBot="1">
      <c r="B85" s="97" t="s">
        <v>1058</v>
      </c>
      <c r="C85" s="98"/>
      <c r="D85" s="98"/>
      <c r="E85" s="98"/>
      <c r="F85" s="98"/>
      <c r="G85" s="98"/>
      <c r="H85" s="98"/>
      <c r="I85" s="99"/>
      <c r="J85" s="100"/>
      <c r="K85" s="314">
        <v>0.05</v>
      </c>
      <c r="L85" s="862">
        <f>N78*K85</f>
        <v>176.68054458333333</v>
      </c>
      <c r="M85" s="863"/>
      <c r="N85" s="57"/>
    </row>
    <row r="86" spans="1:14" ht="15" thickBot="1">
      <c r="B86" s="826" t="s">
        <v>1037</v>
      </c>
      <c r="C86" s="827"/>
      <c r="D86" s="827"/>
      <c r="E86" s="827"/>
      <c r="F86" s="827"/>
      <c r="G86" s="827"/>
      <c r="H86" s="827"/>
      <c r="I86" s="827"/>
      <c r="J86" s="827"/>
      <c r="K86" s="827"/>
      <c r="L86" s="827"/>
      <c r="M86" s="828"/>
      <c r="N86" s="58">
        <f>L83+L84+L85</f>
        <v>1060.0832674999999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4593.6941591666664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290</v>
      </c>
      <c r="B37" s="839" t="str">
        <f>VLOOKUP(A37,EQUIPOS!A7:D154,3,FALSE)</f>
        <v>Planta trituradora</v>
      </c>
      <c r="C37" s="840"/>
      <c r="D37" s="840"/>
      <c r="E37" s="840"/>
      <c r="F37" s="840"/>
      <c r="G37" s="840"/>
      <c r="H37" s="841"/>
      <c r="I37" s="276"/>
      <c r="J37" s="277"/>
      <c r="K37" s="278">
        <f>VLOOKUP(A37,EQUIPOS!A7:D164,4,FALSE)</f>
        <v>464446</v>
      </c>
      <c r="L37" s="279"/>
      <c r="M37" s="280">
        <v>30</v>
      </c>
      <c r="N37" s="281">
        <f t="shared" ref="N37:N43" si="0">K37/M37</f>
        <v>15481.533333333333</v>
      </c>
    </row>
    <row r="38" spans="1:14">
      <c r="A38" t="s">
        <v>168</v>
      </c>
      <c r="B38" s="839" t="str">
        <f>VLOOKUP(A38,EQUIPOS!A8:D154,3,FALSE)</f>
        <v>Compactador tipo  POTENCIA: 105 HP, PESO: 6 ton</v>
      </c>
      <c r="C38" s="840"/>
      <c r="D38" s="840"/>
      <c r="E38" s="840"/>
      <c r="F38" s="840"/>
      <c r="G38" s="840"/>
      <c r="H38" s="841"/>
      <c r="I38" s="276"/>
      <c r="J38" s="277"/>
      <c r="K38" s="278">
        <f>VLOOKUP(A38,EQUIPOS!A8:D165,4,FALSE)</f>
        <v>105938</v>
      </c>
      <c r="L38" s="279"/>
      <c r="M38" s="280">
        <v>9</v>
      </c>
      <c r="N38" s="281">
        <f t="shared" si="0"/>
        <v>11770.888888888889</v>
      </c>
    </row>
    <row r="39" spans="1:14">
      <c r="A39" t="s">
        <v>173</v>
      </c>
      <c r="B39" s="839" t="str">
        <f>VLOOKUP(A39,EQUIPOS!A9:D154,3,FALSE)</f>
        <v>Compactador neumático de Potencia 70 HP, peso de 13 ton</v>
      </c>
      <c r="C39" s="840"/>
      <c r="D39" s="840"/>
      <c r="E39" s="840"/>
      <c r="F39" s="840"/>
      <c r="G39" s="840"/>
      <c r="H39" s="841"/>
      <c r="I39" s="276"/>
      <c r="J39" s="277"/>
      <c r="K39" s="278">
        <f>VLOOKUP(A39,EQUIPOS!A9:D166,4,FALSE)</f>
        <v>133172</v>
      </c>
      <c r="L39" s="279"/>
      <c r="M39" s="280">
        <v>9</v>
      </c>
      <c r="N39" s="281">
        <f t="shared" si="0"/>
        <v>14796.888888888889</v>
      </c>
    </row>
    <row r="40" spans="1:14">
      <c r="A40" t="s">
        <v>286</v>
      </c>
      <c r="B40" s="839" t="str">
        <f>VLOOKUP(A40,EQUIPOS!A10:D154,3,FALSE)</f>
        <v>Planta de asfalto en frio</v>
      </c>
      <c r="C40" s="840"/>
      <c r="D40" s="840"/>
      <c r="E40" s="840"/>
      <c r="F40" s="840"/>
      <c r="G40" s="840"/>
      <c r="H40" s="841"/>
      <c r="I40" s="276"/>
      <c r="J40" s="277"/>
      <c r="K40" s="278">
        <f>VLOOKUP(A40,EQUIPOS!A10:D167,4,FALSE)</f>
        <v>235404</v>
      </c>
      <c r="L40" s="279"/>
      <c r="M40" s="280">
        <v>9</v>
      </c>
      <c r="N40" s="281">
        <f t="shared" si="0"/>
        <v>26156</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9</v>
      </c>
      <c r="N42" s="281">
        <f t="shared" si="0"/>
        <v>17554.777777777777</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N77*M46</f>
        <v>918.39305555555552</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103536.95972222222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82</v>
      </c>
      <c r="N54" s="281">
        <f>K54*M54</f>
        <v>2050</v>
      </c>
    </row>
    <row r="55" spans="1:14" ht="15" thickBot="1">
      <c r="B55" s="49"/>
      <c r="C55" s="290"/>
      <c r="D55" s="290"/>
      <c r="E55" s="290"/>
      <c r="F55" s="290"/>
      <c r="G55" s="290"/>
      <c r="H55" s="290"/>
      <c r="I55" s="277"/>
      <c r="J55" s="233"/>
      <c r="K55" s="291"/>
      <c r="L55" s="276"/>
      <c r="M55" s="292"/>
      <c r="N55" s="293"/>
    </row>
    <row r="56" spans="1:14" ht="15" thickBot="1">
      <c r="B56" s="826" t="s">
        <v>1037</v>
      </c>
      <c r="C56" s="827"/>
      <c r="D56" s="827"/>
      <c r="E56" s="827"/>
      <c r="F56" s="827"/>
      <c r="G56" s="827"/>
      <c r="H56" s="827"/>
      <c r="I56" s="827"/>
      <c r="J56" s="827"/>
      <c r="K56" s="827"/>
      <c r="L56" s="827"/>
      <c r="M56" s="828"/>
      <c r="N56" s="403">
        <f>SUM(N53:N55)</f>
        <v>51050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30">
        <f>VLOOKUP(A61,TRANSPORTE!A5:D117,4,FALSE)</f>
        <v>896</v>
      </c>
      <c r="M61" s="831"/>
      <c r="N61" s="296">
        <f>K61*L61</f>
        <v>1120</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30">
        <f>VLOOKUP(A62,TRANSPORTE!A6:D117,4,FALSE)</f>
        <v>1255</v>
      </c>
      <c r="M62" s="831"/>
      <c r="N62" s="296">
        <f>K62*L62</f>
        <v>1757</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2877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t="s">
        <v>19</v>
      </c>
      <c r="B72" s="55" t="str">
        <f>VLOOKUP(A72,'MANO DE OBRA'!A8:D68,3,FALSE)</f>
        <v>Obrero (8)</v>
      </c>
      <c r="C72" s="53"/>
      <c r="D72" s="53"/>
      <c r="E72" s="53"/>
      <c r="F72" s="53"/>
      <c r="G72" s="53"/>
      <c r="H72" s="53"/>
      <c r="I72" s="301">
        <f>K72/J72*100</f>
        <v>219956.21621621621</v>
      </c>
      <c r="J72" s="302">
        <v>185</v>
      </c>
      <c r="K72" s="303">
        <f>VLOOKUP(A72,'MANO DE OBRA'!A8:D99,4,FALSE)</f>
        <v>406919</v>
      </c>
      <c r="L72" s="56"/>
      <c r="M72" s="304">
        <f>M38*8</f>
        <v>72</v>
      </c>
      <c r="N72" s="404">
        <f>K72/M72</f>
        <v>5651.6527777777774</v>
      </c>
      <c r="O72" s="112"/>
    </row>
    <row r="73" spans="1:15">
      <c r="A73"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308">
        <f>M72</f>
        <v>72</v>
      </c>
      <c r="N73" s="404">
        <f>K73/M73</f>
        <v>1412.9027777777778</v>
      </c>
    </row>
    <row r="74" spans="1:15">
      <c r="A74" t="s">
        <v>54</v>
      </c>
      <c r="B74" s="55" t="str">
        <f>VLOOKUP(A74,'MANO DE OBRA'!A9:D70,3,FALSE)</f>
        <v>Rastrilleros (2)</v>
      </c>
      <c r="C74" s="53"/>
      <c r="D74" s="53"/>
      <c r="E74" s="53"/>
      <c r="F74" s="53"/>
      <c r="G74" s="53"/>
      <c r="H74" s="53"/>
      <c r="I74" s="301">
        <f>K74/J74*100</f>
        <v>82483.783783783787</v>
      </c>
      <c r="J74" s="302">
        <v>185</v>
      </c>
      <c r="K74" s="303">
        <f>VLOOKUP(A74,'MANO DE OBRA'!A9:D101,4,FALSE)</f>
        <v>152595</v>
      </c>
      <c r="L74" s="56"/>
      <c r="M74" s="309">
        <f>M73</f>
        <v>72</v>
      </c>
      <c r="N74" s="404">
        <f>K74/M74</f>
        <v>2119.375</v>
      </c>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SUM(N72:N76)</f>
        <v>9183.9305555555547</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N48+N56+N67+N77</f>
        <v>166647.8902777778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33329.578055555561</v>
      </c>
      <c r="M84" s="861"/>
      <c r="N84" s="57"/>
    </row>
    <row r="85" spans="1:14">
      <c r="B85" s="95" t="s">
        <v>1057</v>
      </c>
      <c r="C85" s="96"/>
      <c r="D85" s="96"/>
      <c r="E85" s="96"/>
      <c r="F85" s="96"/>
      <c r="G85" s="96"/>
      <c r="H85" s="96"/>
      <c r="I85" s="93"/>
      <c r="J85" s="94"/>
      <c r="K85" s="313">
        <v>0.05</v>
      </c>
      <c r="L85" s="860">
        <f>N79*K85</f>
        <v>8332.3945138888903</v>
      </c>
      <c r="M85" s="861"/>
      <c r="N85" s="57"/>
    </row>
    <row r="86" spans="1:14" ht="15" thickBot="1">
      <c r="B86" s="97" t="s">
        <v>1058</v>
      </c>
      <c r="C86" s="98"/>
      <c r="D86" s="98"/>
      <c r="E86" s="98"/>
      <c r="F86" s="98"/>
      <c r="G86" s="98"/>
      <c r="H86" s="98"/>
      <c r="I86" s="99"/>
      <c r="J86" s="100"/>
      <c r="K86" s="314">
        <v>0.05</v>
      </c>
      <c r="L86" s="862">
        <f>N79*K86</f>
        <v>8332.3945138888903</v>
      </c>
      <c r="M86" s="863"/>
      <c r="N86" s="57"/>
    </row>
    <row r="87" spans="1:14" ht="15" thickBot="1">
      <c r="B87" s="826" t="s">
        <v>1037</v>
      </c>
      <c r="C87" s="827"/>
      <c r="D87" s="827"/>
      <c r="E87" s="827"/>
      <c r="F87" s="827"/>
      <c r="G87" s="827"/>
      <c r="H87" s="827"/>
      <c r="I87" s="827"/>
      <c r="J87" s="827"/>
      <c r="K87" s="827"/>
      <c r="L87" s="827"/>
      <c r="M87" s="828"/>
      <c r="N87" s="58">
        <f>L84+L85+L86</f>
        <v>49994.367083333338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216642.25736111114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4" t="s">
        <v>2324</v>
      </c>
      <c r="C106" s="865"/>
      <c r="D106" s="865"/>
      <c r="E106" s="865"/>
      <c r="F106" s="865"/>
      <c r="G106" s="865"/>
      <c r="H106" s="865"/>
      <c r="I106" s="865"/>
      <c r="J106" s="865"/>
      <c r="K106" s="865"/>
      <c r="L106" s="865"/>
      <c r="M106" s="865"/>
      <c r="N106" s="866"/>
    </row>
    <row r="107" spans="2:14" ht="15" customHeight="1">
      <c r="B107" s="864"/>
      <c r="C107" s="865"/>
      <c r="D107" s="865"/>
      <c r="E107" s="865"/>
      <c r="F107" s="865"/>
      <c r="G107" s="865"/>
      <c r="H107" s="865"/>
      <c r="I107" s="865"/>
      <c r="J107" s="865"/>
      <c r="K107" s="865"/>
      <c r="L107" s="865"/>
      <c r="M107" s="865"/>
      <c r="N107" s="866"/>
    </row>
    <row r="108" spans="2:14" ht="30" customHeight="1">
      <c r="B108" s="867" t="s">
        <v>2325</v>
      </c>
      <c r="C108" s="868"/>
      <c r="D108" s="868"/>
      <c r="E108" s="868"/>
      <c r="F108" s="868"/>
      <c r="G108" s="868"/>
      <c r="H108" s="868"/>
      <c r="I108" s="868"/>
      <c r="J108" s="868"/>
      <c r="K108" s="868"/>
      <c r="L108" s="868"/>
      <c r="M108" s="868"/>
      <c r="N108" s="869"/>
    </row>
    <row r="109" spans="2:14">
      <c r="B109" s="867"/>
      <c r="C109" s="868"/>
      <c r="D109" s="868"/>
      <c r="E109" s="868"/>
      <c r="F109" s="868"/>
      <c r="G109" s="868"/>
      <c r="H109" s="868"/>
      <c r="I109" s="868"/>
      <c r="J109" s="868"/>
      <c r="K109" s="868"/>
      <c r="L109" s="868"/>
      <c r="M109" s="868"/>
      <c r="N109" s="8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3"/>
      <c r="K119" s="803"/>
      <c r="L119" s="803"/>
      <c r="M119" s="803"/>
      <c r="N119" s="804"/>
    </row>
    <row r="120" spans="2:14" ht="15" thickBot="1">
      <c r="B120" s="270" t="s">
        <v>2327</v>
      </c>
      <c r="C120" s="402"/>
      <c r="D120" s="402"/>
      <c r="E120" s="63"/>
      <c r="F120" s="63"/>
      <c r="G120" s="63"/>
      <c r="H120" s="63"/>
      <c r="I120" s="63"/>
      <c r="J120" s="805"/>
      <c r="K120" s="805"/>
      <c r="L120" s="805"/>
      <c r="M120" s="805"/>
      <c r="N120" s="806"/>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168</v>
      </c>
      <c r="B37" s="839" t="str">
        <f>VLOOKUP(A37,EQUIPOS!A7:D154,3,FALSE)</f>
        <v>Compactador tipo  POTENCIA: 105 HP, PESO: 6 ton</v>
      </c>
      <c r="C37" s="840"/>
      <c r="D37" s="840"/>
      <c r="E37" s="840"/>
      <c r="F37" s="840"/>
      <c r="G37" s="840"/>
      <c r="H37" s="841"/>
      <c r="I37" s="276"/>
      <c r="J37" s="277"/>
      <c r="K37" s="278">
        <f>VLOOKUP(A37,EQUIPOS!A7:D164,4,FALSE)</f>
        <v>105938</v>
      </c>
      <c r="L37" s="279"/>
      <c r="M37" s="280">
        <v>9</v>
      </c>
      <c r="N37" s="281">
        <f t="shared" ref="N37:N43" si="0">K37/M37</f>
        <v>11770.888888888889</v>
      </c>
    </row>
    <row r="38" spans="1:14">
      <c r="A38" t="s">
        <v>173</v>
      </c>
      <c r="B38" s="839" t="str">
        <f>VLOOKUP(A38,EQUIPOS!A8:D154,3,FALSE)</f>
        <v>Compactador neumático de Potencia 70 HP, peso de 13 ton</v>
      </c>
      <c r="C38" s="840"/>
      <c r="D38" s="840"/>
      <c r="E38" s="840"/>
      <c r="F38" s="840"/>
      <c r="G38" s="840"/>
      <c r="H38" s="841"/>
      <c r="I38" s="276"/>
      <c r="J38" s="277"/>
      <c r="K38" s="278">
        <f>VLOOKUP(A38,EQUIPOS!A8:D165,4,FALSE)</f>
        <v>133172</v>
      </c>
      <c r="L38" s="279"/>
      <c r="M38" s="280">
        <v>9</v>
      </c>
      <c r="N38" s="281">
        <f t="shared" si="0"/>
        <v>14796.888888888889</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9</v>
      </c>
      <c r="N42" s="281">
        <f t="shared" si="0"/>
        <v>17554.777777777777</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918.39305555555552</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103536.95972222222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72</v>
      </c>
      <c r="N75" s="404">
        <f>K75/M75</f>
        <v>5651.6527777777774</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72</v>
      </c>
      <c r="N76" s="404">
        <f>K76/M76</f>
        <v>1412.9027777777778</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72</v>
      </c>
      <c r="N77" s="404">
        <f>K77/M77</f>
        <v>2119.375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9183.9305555555547</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166647.8902777778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33329.578055555561</v>
      </c>
      <c r="M88" s="861"/>
      <c r="N88" s="57"/>
    </row>
    <row r="89" spans="1:14">
      <c r="B89" s="95" t="s">
        <v>1057</v>
      </c>
      <c r="C89" s="96"/>
      <c r="D89" s="96"/>
      <c r="E89" s="96"/>
      <c r="F89" s="96"/>
      <c r="G89" s="96"/>
      <c r="H89" s="96"/>
      <c r="I89" s="93"/>
      <c r="J89" s="94"/>
      <c r="K89" s="313">
        <v>0.05</v>
      </c>
      <c r="L89" s="860">
        <f>N83*K89</f>
        <v>8332.3945138888903</v>
      </c>
      <c r="M89" s="861"/>
      <c r="N89" s="57"/>
    </row>
    <row r="90" spans="1:14" ht="15" thickBot="1">
      <c r="B90" s="97" t="s">
        <v>1058</v>
      </c>
      <c r="C90" s="98"/>
      <c r="D90" s="98"/>
      <c r="E90" s="98"/>
      <c r="F90" s="98"/>
      <c r="G90" s="98"/>
      <c r="H90" s="98"/>
      <c r="I90" s="99"/>
      <c r="J90" s="100"/>
      <c r="K90" s="314">
        <v>0.05</v>
      </c>
      <c r="L90" s="862">
        <f>N83*K90</f>
        <v>8332.3945138888903</v>
      </c>
      <c r="M90" s="863"/>
      <c r="N90" s="57"/>
    </row>
    <row r="91" spans="1:14" ht="15" thickBot="1">
      <c r="B91" s="826" t="s">
        <v>1037</v>
      </c>
      <c r="C91" s="827"/>
      <c r="D91" s="827"/>
      <c r="E91" s="827"/>
      <c r="F91" s="827"/>
      <c r="G91" s="827"/>
      <c r="H91" s="827"/>
      <c r="I91" s="827"/>
      <c r="J91" s="827"/>
      <c r="K91" s="827"/>
      <c r="L91" s="827"/>
      <c r="M91" s="828"/>
      <c r="N91" s="58">
        <f>L88+L89+L90</f>
        <v>49994.367083333338</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216642.25736111114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168</v>
      </c>
      <c r="B37" s="839" t="str">
        <f>VLOOKUP(A37,EQUIPOS!A7:D154,3,FALSE)</f>
        <v>Compactador tipo  POTENCIA: 105 HP, PESO: 6 ton</v>
      </c>
      <c r="C37" s="840"/>
      <c r="D37" s="840"/>
      <c r="E37" s="840"/>
      <c r="F37" s="840"/>
      <c r="G37" s="840"/>
      <c r="H37" s="841"/>
      <c r="I37" s="276"/>
      <c r="J37" s="277"/>
      <c r="K37" s="278">
        <f>VLOOKUP(A37,EQUIPOS!A7:D164,4,FALSE)</f>
        <v>105938</v>
      </c>
      <c r="L37" s="279"/>
      <c r="M37" s="280">
        <v>9</v>
      </c>
      <c r="N37" s="281">
        <f t="shared" ref="N37:N43" si="0">K37/M37</f>
        <v>11770.888888888889</v>
      </c>
    </row>
    <row r="38" spans="1:14">
      <c r="A38" t="s">
        <v>173</v>
      </c>
      <c r="B38" s="839" t="str">
        <f>VLOOKUP(A38,EQUIPOS!A8:D154,3,FALSE)</f>
        <v>Compactador neumático de Potencia 70 HP, peso de 13 ton</v>
      </c>
      <c r="C38" s="840"/>
      <c r="D38" s="840"/>
      <c r="E38" s="840"/>
      <c r="F38" s="840"/>
      <c r="G38" s="840"/>
      <c r="H38" s="841"/>
      <c r="I38" s="276"/>
      <c r="J38" s="277"/>
      <c r="K38" s="278">
        <f>VLOOKUP(A38,EQUIPOS!A8:D165,4,FALSE)</f>
        <v>133172</v>
      </c>
      <c r="L38" s="279"/>
      <c r="M38" s="280">
        <v>9</v>
      </c>
      <c r="N38" s="281">
        <f t="shared" si="0"/>
        <v>14796.888888888889</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9</v>
      </c>
      <c r="N42" s="281">
        <f t="shared" si="0"/>
        <v>17554.777777777777</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918.39305555555552</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103536.95972222222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20">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30">
        <f>VLOOKUP(A64,TRANSPORTE!A5:D117,4,FALSE)</f>
        <v>1255</v>
      </c>
      <c r="M64" s="831"/>
      <c r="N64" s="296">
        <f>K64*L64</f>
        <v>1757</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72</v>
      </c>
      <c r="N75" s="404">
        <f>K75/M75</f>
        <v>5651.6527777777774</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72</v>
      </c>
      <c r="N76" s="404">
        <f>K76/M76</f>
        <v>1412.9027777777778</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8">
        <v>72</v>
      </c>
      <c r="N77" s="404">
        <f>K77/M77</f>
        <v>2119.375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9183.9305555555547</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166647.8902777778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33329.578055555561</v>
      </c>
      <c r="M88" s="861"/>
      <c r="N88" s="57"/>
    </row>
    <row r="89" spans="1:14">
      <c r="B89" s="95" t="s">
        <v>1057</v>
      </c>
      <c r="C89" s="96"/>
      <c r="D89" s="96"/>
      <c r="E89" s="96"/>
      <c r="F89" s="96"/>
      <c r="G89" s="96"/>
      <c r="H89" s="96"/>
      <c r="I89" s="93"/>
      <c r="J89" s="94"/>
      <c r="K89" s="313">
        <v>0.05</v>
      </c>
      <c r="L89" s="860">
        <f>N83*K89</f>
        <v>8332.3945138888903</v>
      </c>
      <c r="M89" s="861"/>
      <c r="N89" s="57"/>
    </row>
    <row r="90" spans="1:14" ht="15" thickBot="1">
      <c r="B90" s="97" t="s">
        <v>1058</v>
      </c>
      <c r="C90" s="98"/>
      <c r="D90" s="98"/>
      <c r="E90" s="98"/>
      <c r="F90" s="98"/>
      <c r="G90" s="98"/>
      <c r="H90" s="98"/>
      <c r="I90" s="99"/>
      <c r="J90" s="100"/>
      <c r="K90" s="314">
        <v>0.05</v>
      </c>
      <c r="L90" s="862">
        <f>N83*K90</f>
        <v>8332.3945138888903</v>
      </c>
      <c r="M90" s="863"/>
      <c r="N90" s="57"/>
    </row>
    <row r="91" spans="1:14" ht="15" thickBot="1">
      <c r="B91" s="826" t="s">
        <v>1037</v>
      </c>
      <c r="C91" s="827"/>
      <c r="D91" s="827"/>
      <c r="E91" s="827"/>
      <c r="F91" s="827"/>
      <c r="G91" s="827"/>
      <c r="H91" s="827"/>
      <c r="I91" s="827"/>
      <c r="J91" s="827"/>
      <c r="K91" s="827"/>
      <c r="L91" s="827"/>
      <c r="M91" s="828"/>
      <c r="N91" s="58">
        <f>L88+L89+L90</f>
        <v>49994.367083333338</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58">
        <f>N83+N91</f>
        <v>216642.25736111114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168</v>
      </c>
      <c r="B37" s="839" t="str">
        <f>VLOOKUP(A37,EQUIPOS!A7:D154,3,FALSE)</f>
        <v>Compactador tipo  POTENCIA: 105 HP, PESO: 6 ton</v>
      </c>
      <c r="C37" s="840"/>
      <c r="D37" s="840"/>
      <c r="E37" s="840"/>
      <c r="F37" s="840"/>
      <c r="G37" s="840"/>
      <c r="H37" s="841"/>
      <c r="I37" s="276"/>
      <c r="J37" s="277"/>
      <c r="K37" s="278">
        <f>VLOOKUP(A37,EQUIPOS!A7:D164,4,FALSE)</f>
        <v>105938</v>
      </c>
      <c r="L37" s="279"/>
      <c r="M37" s="280">
        <v>7</v>
      </c>
      <c r="N37" s="281">
        <f t="shared" ref="N37:N43" si="0">K37/M37</f>
        <v>15134</v>
      </c>
    </row>
    <row r="38" spans="1:14">
      <c r="A38" t="s">
        <v>173</v>
      </c>
      <c r="B38" s="839" t="str">
        <f>VLOOKUP(A38,EQUIPOS!A8:D154,3,FALSE)</f>
        <v>Compactador neumático de Potencia 70 HP, peso de 13 ton</v>
      </c>
      <c r="C38" s="840"/>
      <c r="D38" s="840"/>
      <c r="E38" s="840"/>
      <c r="F38" s="840"/>
      <c r="G38" s="840"/>
      <c r="H38" s="841"/>
      <c r="I38" s="276"/>
      <c r="J38" s="277"/>
      <c r="K38" s="278">
        <f>VLOOKUP(A38,EQUIPOS!A8:D165,4,FALSE)</f>
        <v>133172</v>
      </c>
      <c r="L38" s="279"/>
      <c r="M38" s="280">
        <v>7</v>
      </c>
      <c r="N38" s="281">
        <f t="shared" si="0"/>
        <v>19024.571428571428</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7</v>
      </c>
      <c r="N42" s="281">
        <f t="shared" si="0"/>
        <v>22570.428571428572</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1049.5920634920637</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116274.60317460317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1255</v>
      </c>
      <c r="N65" s="421">
        <f>K65*M65</f>
        <v>1568.75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3325.75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63</v>
      </c>
      <c r="N75" s="404">
        <f>K75/M75</f>
        <v>6459.0317460317465</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63</v>
      </c>
      <c r="N76" s="404">
        <f>K76/M76</f>
        <v>1614.7460317460318</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63</v>
      </c>
      <c r="N77" s="404">
        <f>K77/M77</f>
        <v>2422.1428571428573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10495.920634920636</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181146.27380952379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36229.254761904762</v>
      </c>
      <c r="M88" s="861"/>
      <c r="N88" s="57"/>
    </row>
    <row r="89" spans="1:14">
      <c r="B89" s="95" t="s">
        <v>1057</v>
      </c>
      <c r="C89" s="96"/>
      <c r="D89" s="96"/>
      <c r="E89" s="96"/>
      <c r="F89" s="96"/>
      <c r="G89" s="96"/>
      <c r="H89" s="96"/>
      <c r="I89" s="93"/>
      <c r="J89" s="94"/>
      <c r="K89" s="313">
        <v>0.05</v>
      </c>
      <c r="L89" s="860">
        <f>N83*K89</f>
        <v>9057.3136904761905</v>
      </c>
      <c r="M89" s="861"/>
      <c r="N89" s="57"/>
    </row>
    <row r="90" spans="1:14" ht="15" thickBot="1">
      <c r="B90" s="97" t="s">
        <v>1058</v>
      </c>
      <c r="C90" s="98"/>
      <c r="D90" s="98"/>
      <c r="E90" s="98"/>
      <c r="F90" s="98"/>
      <c r="G90" s="98"/>
      <c r="H90" s="98"/>
      <c r="I90" s="99"/>
      <c r="J90" s="100"/>
      <c r="K90" s="314">
        <v>0.05</v>
      </c>
      <c r="L90" s="862">
        <f>N83*K90</f>
        <v>9057.3136904761905</v>
      </c>
      <c r="M90" s="863"/>
      <c r="N90" s="57"/>
    </row>
    <row r="91" spans="1:14" ht="15" thickBot="1">
      <c r="B91" s="826" t="s">
        <v>1037</v>
      </c>
      <c r="C91" s="827"/>
      <c r="D91" s="827"/>
      <c r="E91" s="827"/>
      <c r="F91" s="827"/>
      <c r="G91" s="827"/>
      <c r="H91" s="827"/>
      <c r="I91" s="827"/>
      <c r="J91" s="827"/>
      <c r="K91" s="827"/>
      <c r="L91" s="827"/>
      <c r="M91" s="828"/>
      <c r="N91" s="58">
        <f>L88+L89+L90</f>
        <v>54343.882142857146</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235490.15595238094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9</v>
      </c>
      <c r="N37" s="281">
        <f t="shared" ref="N37:N43" si="0">K37/M37</f>
        <v>14796.888888888889</v>
      </c>
    </row>
    <row r="38" spans="1:14">
      <c r="A38" t="s">
        <v>168</v>
      </c>
      <c r="B38" s="839" t="str">
        <f>VLOOKUP(A38,EQUIPOS!A8:D154,3,FALSE)</f>
        <v>Compactador tipo  POTENCIA: 105 HP, PESO: 6 ton</v>
      </c>
      <c r="C38" s="840"/>
      <c r="D38" s="840"/>
      <c r="E38" s="840"/>
      <c r="F38" s="840"/>
      <c r="G38" s="840"/>
      <c r="H38" s="841"/>
      <c r="I38" s="276"/>
      <c r="J38" s="277"/>
      <c r="K38" s="278">
        <f>VLOOKUP(A38,EQUIPOS!A8:D165,4,FALSE)</f>
        <v>105938</v>
      </c>
      <c r="L38" s="279"/>
      <c r="M38" s="280">
        <v>9</v>
      </c>
      <c r="N38" s="281">
        <f t="shared" si="0"/>
        <v>11770.888888888889</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9</v>
      </c>
      <c r="N42" s="281">
        <f t="shared" si="0"/>
        <v>17554.777777777777</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0"/>
      <c r="F46" s="840"/>
      <c r="G46" s="840"/>
      <c r="H46" s="841"/>
      <c r="I46" s="42"/>
      <c r="J46" s="43"/>
      <c r="K46" s="283"/>
      <c r="L46" s="285"/>
      <c r="M46" s="286"/>
      <c r="N46" s="287"/>
    </row>
    <row r="47" spans="1:14">
      <c r="B47" s="846" t="s">
        <v>1036</v>
      </c>
      <c r="C47" s="959"/>
      <c r="D47" s="959"/>
      <c r="E47" s="44"/>
      <c r="F47" s="45"/>
      <c r="G47" s="45"/>
      <c r="H47" s="46"/>
      <c r="I47" s="42"/>
      <c r="J47" s="43"/>
      <c r="K47" s="288"/>
      <c r="L47" s="285"/>
      <c r="M47" s="410">
        <v>0.1</v>
      </c>
      <c r="N47" s="353">
        <f>N81*M47</f>
        <v>918.39305555555552</v>
      </c>
    </row>
    <row r="48" spans="1:14" ht="15" thickBot="1">
      <c r="B48" s="960"/>
      <c r="C48" s="961"/>
      <c r="D48" s="961"/>
      <c r="E48" s="961"/>
      <c r="F48" s="961"/>
      <c r="G48" s="961"/>
      <c r="H48" s="962"/>
      <c r="I48" s="848"/>
      <c r="J48" s="849"/>
      <c r="K48" s="47"/>
      <c r="L48" s="850"/>
      <c r="M48" s="963"/>
      <c r="N48" s="111"/>
    </row>
    <row r="49" spans="1:14" ht="15" thickBot="1">
      <c r="B49" s="826" t="s">
        <v>1037</v>
      </c>
      <c r="C49" s="827"/>
      <c r="D49" s="827"/>
      <c r="E49" s="827"/>
      <c r="F49" s="827"/>
      <c r="G49" s="827"/>
      <c r="H49" s="827"/>
      <c r="I49" s="827"/>
      <c r="J49" s="827"/>
      <c r="K49" s="827"/>
      <c r="L49" s="827"/>
      <c r="M49" s="828"/>
      <c r="N49" s="403">
        <f>SUM(N36:N48)</f>
        <v>103536.95972222222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72</v>
      </c>
      <c r="N75" s="404">
        <f>K75/M75</f>
        <v>5651.6527777777774</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72</v>
      </c>
      <c r="N76" s="404">
        <f>K76/M76</f>
        <v>1412.9027777777778</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8">
        <v>72</v>
      </c>
      <c r="N77" s="404">
        <f>K77/M77</f>
        <v>2119.375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9183.9305555555547</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166647.8902777778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33329.578055555561</v>
      </c>
      <c r="M88" s="861"/>
      <c r="N88" s="57"/>
    </row>
    <row r="89" spans="1:14">
      <c r="B89" s="95" t="s">
        <v>1057</v>
      </c>
      <c r="C89" s="96"/>
      <c r="D89" s="96"/>
      <c r="E89" s="96"/>
      <c r="F89" s="96"/>
      <c r="G89" s="96"/>
      <c r="H89" s="96"/>
      <c r="I89" s="93"/>
      <c r="J89" s="94"/>
      <c r="K89" s="313">
        <v>0.05</v>
      </c>
      <c r="L89" s="860">
        <f>N83*K89</f>
        <v>8332.3945138888903</v>
      </c>
      <c r="M89" s="861"/>
      <c r="N89" s="57"/>
    </row>
    <row r="90" spans="1:14" ht="15" thickBot="1">
      <c r="B90" s="97" t="s">
        <v>1058</v>
      </c>
      <c r="C90" s="98"/>
      <c r="D90" s="98"/>
      <c r="E90" s="98"/>
      <c r="F90" s="98"/>
      <c r="G90" s="98"/>
      <c r="H90" s="98"/>
      <c r="I90" s="99"/>
      <c r="J90" s="100"/>
      <c r="K90" s="314">
        <v>0.05</v>
      </c>
      <c r="L90" s="862">
        <f>N83*K90</f>
        <v>8332.3945138888903</v>
      </c>
      <c r="M90" s="863"/>
      <c r="N90" s="57"/>
    </row>
    <row r="91" spans="1:14" ht="15" thickBot="1">
      <c r="B91" s="826" t="s">
        <v>1037</v>
      </c>
      <c r="C91" s="827"/>
      <c r="D91" s="827"/>
      <c r="E91" s="827"/>
      <c r="F91" s="827"/>
      <c r="G91" s="827"/>
      <c r="H91" s="827"/>
      <c r="I91" s="827"/>
      <c r="J91" s="827"/>
      <c r="K91" s="827"/>
      <c r="L91" s="827"/>
      <c r="M91" s="828"/>
      <c r="N91" s="58">
        <f>L88+L89+L90</f>
        <v>49994.367083333338</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216642.25736111114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9</v>
      </c>
      <c r="N37" s="281">
        <f t="shared" ref="N37:N43" si="0">K37/M37</f>
        <v>14796.888888888889</v>
      </c>
    </row>
    <row r="38" spans="1:14">
      <c r="A38" t="s">
        <v>168</v>
      </c>
      <c r="B38" s="839" t="str">
        <f>VLOOKUP(A38,EQUIPOS!A8:D154,3,FALSE)</f>
        <v>Compactador tipo  POTENCIA: 105 HP, PESO: 6 ton</v>
      </c>
      <c r="C38" s="840"/>
      <c r="D38" s="840"/>
      <c r="E38" s="840"/>
      <c r="F38" s="840"/>
      <c r="G38" s="840"/>
      <c r="H38" s="841"/>
      <c r="I38" s="276"/>
      <c r="J38" s="277"/>
      <c r="K38" s="278">
        <f>VLOOKUP(A38,EQUIPOS!A8:D165,4,FALSE)</f>
        <v>105938</v>
      </c>
      <c r="L38" s="279"/>
      <c r="M38" s="280">
        <v>9</v>
      </c>
      <c r="N38" s="281">
        <f t="shared" si="0"/>
        <v>11770.888888888889</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9</v>
      </c>
      <c r="N42" s="281">
        <f t="shared" si="0"/>
        <v>17554.777777777777</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918.39305555555552</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103536.95972222222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72</v>
      </c>
      <c r="N74" s="404">
        <f>K74/M74</f>
        <v>5651.6527777777774</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72</v>
      </c>
      <c r="N75" s="404">
        <f>K75/M75</f>
        <v>1412.9027777777778</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8">
        <v>72</v>
      </c>
      <c r="N76" s="404">
        <f>K76/M76</f>
        <v>2119.375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9183.9305555555547</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166647.8902777778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33329.578055555561</v>
      </c>
      <c r="M87" s="861"/>
      <c r="N87" s="57"/>
    </row>
    <row r="88" spans="1:14">
      <c r="B88" s="95" t="s">
        <v>1057</v>
      </c>
      <c r="C88" s="96"/>
      <c r="D88" s="96"/>
      <c r="E88" s="96"/>
      <c r="F88" s="96"/>
      <c r="G88" s="96"/>
      <c r="H88" s="96"/>
      <c r="I88" s="93"/>
      <c r="J88" s="94"/>
      <c r="K88" s="313">
        <v>0.05</v>
      </c>
      <c r="L88" s="860">
        <f>N82*K88</f>
        <v>8332.3945138888903</v>
      </c>
      <c r="M88" s="861"/>
      <c r="N88" s="57"/>
    </row>
    <row r="89" spans="1:14" ht="15" thickBot="1">
      <c r="B89" s="97" t="s">
        <v>1058</v>
      </c>
      <c r="C89" s="98"/>
      <c r="D89" s="98"/>
      <c r="E89" s="98"/>
      <c r="F89" s="98"/>
      <c r="G89" s="98"/>
      <c r="H89" s="98"/>
      <c r="I89" s="99"/>
      <c r="J89" s="100"/>
      <c r="K89" s="314">
        <v>0.05</v>
      </c>
      <c r="L89" s="862">
        <f>N82*K89</f>
        <v>8332.3945138888903</v>
      </c>
      <c r="M89" s="863"/>
      <c r="N89" s="57"/>
    </row>
    <row r="90" spans="1:14" ht="15" thickBot="1">
      <c r="B90" s="826" t="s">
        <v>1037</v>
      </c>
      <c r="C90" s="827"/>
      <c r="D90" s="827"/>
      <c r="E90" s="827"/>
      <c r="F90" s="827"/>
      <c r="G90" s="827"/>
      <c r="H90" s="827"/>
      <c r="I90" s="827"/>
      <c r="J90" s="827"/>
      <c r="K90" s="827"/>
      <c r="L90" s="827"/>
      <c r="M90" s="828"/>
      <c r="N90" s="58">
        <f>L87+L88+L89</f>
        <v>49994.367083333338</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216642.25736111114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9</v>
      </c>
      <c r="N37" s="281">
        <f t="shared" ref="N37:N43" si="0">K37/M37</f>
        <v>14796.888888888889</v>
      </c>
    </row>
    <row r="38" spans="1:14">
      <c r="A38" t="s">
        <v>168</v>
      </c>
      <c r="B38" s="839" t="str">
        <f>VLOOKUP(A38,EQUIPOS!A8:D154,3,FALSE)</f>
        <v>Compactador tipo  POTENCIA: 105 HP, PESO: 6 ton</v>
      </c>
      <c r="C38" s="840"/>
      <c r="D38" s="840"/>
      <c r="E38" s="840"/>
      <c r="F38" s="840"/>
      <c r="G38" s="840"/>
      <c r="H38" s="841"/>
      <c r="I38" s="276"/>
      <c r="J38" s="277"/>
      <c r="K38" s="278">
        <f>VLOOKUP(A38,EQUIPOS!A8:D165,4,FALSE)</f>
        <v>105938</v>
      </c>
      <c r="L38" s="279"/>
      <c r="M38" s="280">
        <v>9</v>
      </c>
      <c r="N38" s="281">
        <f t="shared" si="0"/>
        <v>11770.888888888889</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9</v>
      </c>
      <c r="N42" s="281">
        <f t="shared" si="0"/>
        <v>17554.777777777777</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0"/>
      <c r="F46" s="840"/>
      <c r="G46" s="840"/>
      <c r="H46" s="841"/>
      <c r="I46" s="42"/>
      <c r="J46" s="43"/>
      <c r="K46" s="283"/>
      <c r="L46" s="285"/>
      <c r="M46" s="286"/>
      <c r="N46" s="287"/>
    </row>
    <row r="47" spans="1:14">
      <c r="B47" s="846" t="s">
        <v>1036</v>
      </c>
      <c r="C47" s="959"/>
      <c r="D47" s="959"/>
      <c r="E47" s="44"/>
      <c r="F47" s="45"/>
      <c r="G47" s="45"/>
      <c r="H47" s="46"/>
      <c r="I47" s="42"/>
      <c r="J47" s="43"/>
      <c r="K47" s="288"/>
      <c r="L47" s="285"/>
      <c r="M47" s="410">
        <v>0.1</v>
      </c>
      <c r="N47" s="353">
        <f>N81*M47</f>
        <v>918.39305555555552</v>
      </c>
    </row>
    <row r="48" spans="1:14" ht="15" thickBot="1">
      <c r="B48" s="960"/>
      <c r="C48" s="961"/>
      <c r="D48" s="961"/>
      <c r="E48" s="961"/>
      <c r="F48" s="961"/>
      <c r="G48" s="961"/>
      <c r="H48" s="962"/>
      <c r="I48" s="848"/>
      <c r="J48" s="849"/>
      <c r="K48" s="47"/>
      <c r="L48" s="850"/>
      <c r="M48" s="963"/>
      <c r="N48" s="111"/>
    </row>
    <row r="49" spans="1:14" ht="15" thickBot="1">
      <c r="B49" s="826" t="s">
        <v>1037</v>
      </c>
      <c r="C49" s="827"/>
      <c r="D49" s="827"/>
      <c r="E49" s="827"/>
      <c r="F49" s="827"/>
      <c r="G49" s="827"/>
      <c r="H49" s="827"/>
      <c r="I49" s="827"/>
      <c r="J49" s="827"/>
      <c r="K49" s="827"/>
      <c r="L49" s="827"/>
      <c r="M49" s="828"/>
      <c r="N49" s="403">
        <f>SUM(N36:N48)</f>
        <v>103536.95972222222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72</v>
      </c>
      <c r="N75" s="404">
        <f>K75/M75</f>
        <v>5651.6527777777774</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72</v>
      </c>
      <c r="N76" s="404">
        <f>K76/M76</f>
        <v>1412.9027777777778</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72</v>
      </c>
      <c r="N77" s="404">
        <f>K77/M77</f>
        <v>2119.375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9183.9305555555547</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166647.8902777778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33329.578055555561</v>
      </c>
      <c r="M88" s="861"/>
      <c r="N88" s="57"/>
    </row>
    <row r="89" spans="1:14">
      <c r="B89" s="95" t="s">
        <v>1057</v>
      </c>
      <c r="C89" s="96"/>
      <c r="D89" s="96"/>
      <c r="E89" s="96"/>
      <c r="F89" s="96"/>
      <c r="G89" s="96"/>
      <c r="H89" s="96"/>
      <c r="I89" s="93"/>
      <c r="J89" s="94"/>
      <c r="K89" s="313">
        <v>0.05</v>
      </c>
      <c r="L89" s="860">
        <f>N83*K89</f>
        <v>8332.3945138888903</v>
      </c>
      <c r="M89" s="861"/>
      <c r="N89" s="57"/>
    </row>
    <row r="90" spans="1:14" ht="15" thickBot="1">
      <c r="B90" s="97" t="s">
        <v>1058</v>
      </c>
      <c r="C90" s="98"/>
      <c r="D90" s="98"/>
      <c r="E90" s="98"/>
      <c r="F90" s="98"/>
      <c r="G90" s="98"/>
      <c r="H90" s="98"/>
      <c r="I90" s="99"/>
      <c r="J90" s="100"/>
      <c r="K90" s="314">
        <v>0.05</v>
      </c>
      <c r="L90" s="862">
        <f>N83*K90</f>
        <v>8332.3945138888903</v>
      </c>
      <c r="M90" s="863"/>
      <c r="N90" s="57"/>
    </row>
    <row r="91" spans="1:14" ht="15" thickBot="1">
      <c r="B91" s="826" t="s">
        <v>1037</v>
      </c>
      <c r="C91" s="827"/>
      <c r="D91" s="827"/>
      <c r="E91" s="827"/>
      <c r="F91" s="827"/>
      <c r="G91" s="827"/>
      <c r="H91" s="827"/>
      <c r="I91" s="827"/>
      <c r="J91" s="827"/>
      <c r="K91" s="827"/>
      <c r="L91" s="827"/>
      <c r="M91" s="828"/>
      <c r="N91" s="58">
        <f>L88+L89+L90</f>
        <v>49994.367083333338</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216642.25736111114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customHeight="1" thickBot="1">
      <c r="A31" t="s">
        <v>1929</v>
      </c>
      <c r="B31" s="86" t="s">
        <v>1151</v>
      </c>
      <c r="C31" s="964" t="s">
        <v>1664</v>
      </c>
      <c r="D31" s="964"/>
      <c r="E31" s="964"/>
      <c r="F31" s="965"/>
      <c r="G31" s="965"/>
      <c r="H31" s="965"/>
      <c r="I31" s="965"/>
      <c r="J31" s="965"/>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7</v>
      </c>
      <c r="N37" s="281">
        <f t="shared" ref="N37:N43" si="0">K37/M37</f>
        <v>19024.571428571428</v>
      </c>
    </row>
    <row r="38" spans="1:14">
      <c r="A38" t="s">
        <v>168</v>
      </c>
      <c r="B38" s="839" t="str">
        <f>VLOOKUP(A38,EQUIPOS!A8:D154,3,FALSE)</f>
        <v>Compactador tipo  POTENCIA: 105 HP, PESO: 6 ton</v>
      </c>
      <c r="C38" s="840"/>
      <c r="D38" s="840"/>
      <c r="E38" s="840"/>
      <c r="F38" s="840"/>
      <c r="G38" s="840"/>
      <c r="H38" s="841"/>
      <c r="I38" s="276"/>
      <c r="J38" s="277"/>
      <c r="K38" s="278">
        <f>VLOOKUP(A38,EQUIPOS!A8:D165,4,FALSE)</f>
        <v>105938</v>
      </c>
      <c r="L38" s="279"/>
      <c r="M38" s="280">
        <v>7</v>
      </c>
      <c r="N38" s="281">
        <f t="shared" si="0"/>
        <v>15134</v>
      </c>
    </row>
    <row r="39" spans="1:14">
      <c r="A39" t="s">
        <v>286</v>
      </c>
      <c r="B39" s="839" t="str">
        <f>VLOOKUP(A39,EQUIPOS!A9:D154,3,FALSE)</f>
        <v>Planta de asfalto en frio</v>
      </c>
      <c r="C39" s="840"/>
      <c r="D39" s="840"/>
      <c r="E39" s="840"/>
      <c r="F39" s="840"/>
      <c r="G39" s="840"/>
      <c r="H39" s="841"/>
      <c r="I39" s="276"/>
      <c r="J39" s="277"/>
      <c r="K39" s="278">
        <f>VLOOKUP(A39,EQUIPOS!A9:D166,4,FALSE)</f>
        <v>235404</v>
      </c>
      <c r="L39" s="279"/>
      <c r="M39" s="280">
        <v>9</v>
      </c>
      <c r="N39" s="281">
        <f t="shared" si="0"/>
        <v>26156</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7</v>
      </c>
      <c r="N42" s="281">
        <f t="shared" si="0"/>
        <v>22570.428571428572</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9</v>
      </c>
      <c r="N43" s="281">
        <f t="shared" si="0"/>
        <v>6611.1111111111113</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1049.5920634920637</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116274.60317460317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63</v>
      </c>
      <c r="N74" s="404">
        <f>K74/M74</f>
        <v>6459.0317460317465</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63</v>
      </c>
      <c r="N75" s="404">
        <f>K75/M75</f>
        <v>1614.7460317460318</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63</v>
      </c>
      <c r="N76" s="404">
        <f>K76/M76</f>
        <v>2422.1428571428573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10495.920634920636</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180697.52380952379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36139.504761904762</v>
      </c>
      <c r="M87" s="861"/>
      <c r="N87" s="57"/>
    </row>
    <row r="88" spans="1:14">
      <c r="B88" s="95" t="s">
        <v>1057</v>
      </c>
      <c r="C88" s="96"/>
      <c r="D88" s="96"/>
      <c r="E88" s="96"/>
      <c r="F88" s="96"/>
      <c r="G88" s="96"/>
      <c r="H88" s="96"/>
      <c r="I88" s="93"/>
      <c r="J88" s="94"/>
      <c r="K88" s="313">
        <v>0.05</v>
      </c>
      <c r="L88" s="860">
        <f>N82*K88</f>
        <v>9034.8761904761905</v>
      </c>
      <c r="M88" s="861"/>
      <c r="N88" s="57"/>
    </row>
    <row r="89" spans="1:14" ht="15" thickBot="1">
      <c r="B89" s="97" t="s">
        <v>1058</v>
      </c>
      <c r="C89" s="98"/>
      <c r="D89" s="98"/>
      <c r="E89" s="98"/>
      <c r="F89" s="98"/>
      <c r="G89" s="98"/>
      <c r="H89" s="98"/>
      <c r="I89" s="99"/>
      <c r="J89" s="100"/>
      <c r="K89" s="314">
        <v>0.05</v>
      </c>
      <c r="L89" s="862">
        <f>N82*K89</f>
        <v>9034.8761904761905</v>
      </c>
      <c r="M89" s="863"/>
      <c r="N89" s="57"/>
    </row>
    <row r="90" spans="1:14" ht="15" thickBot="1">
      <c r="B90" s="826" t="s">
        <v>1037</v>
      </c>
      <c r="C90" s="827"/>
      <c r="D90" s="827"/>
      <c r="E90" s="827"/>
      <c r="F90" s="827"/>
      <c r="G90" s="827"/>
      <c r="H90" s="827"/>
      <c r="I90" s="827"/>
      <c r="J90" s="827"/>
      <c r="K90" s="827"/>
      <c r="L90" s="827"/>
      <c r="M90" s="828"/>
      <c r="N90" s="58">
        <f>L87+L88+L89</f>
        <v>54209.257142857146</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234906.78095238094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9"/>
      <c r="C47" s="840"/>
      <c r="D47" s="840"/>
      <c r="E47" s="840"/>
      <c r="F47" s="840"/>
      <c r="G47" s="840"/>
      <c r="H47" s="841"/>
      <c r="I47" s="842"/>
      <c r="J47" s="823"/>
      <c r="K47" s="278"/>
      <c r="L47" s="843"/>
      <c r="M47" s="844"/>
      <c r="N47" s="281"/>
    </row>
    <row r="48" spans="1:14">
      <c r="B48" s="839"/>
      <c r="C48" s="840"/>
      <c r="D48" s="840"/>
      <c r="E48" s="845"/>
      <c r="F48" s="840"/>
      <c r="G48" s="840"/>
      <c r="H48" s="841"/>
      <c r="I48" s="42"/>
      <c r="J48" s="43"/>
      <c r="K48" s="283"/>
      <c r="L48" s="285"/>
      <c r="M48" s="286"/>
      <c r="N48" s="287"/>
    </row>
    <row r="49" spans="1:14">
      <c r="B49" s="846" t="s">
        <v>1036</v>
      </c>
      <c r="C49" s="847"/>
      <c r="D49" s="847"/>
      <c r="E49" s="44"/>
      <c r="F49" s="45"/>
      <c r="G49" s="45"/>
      <c r="H49" s="46"/>
      <c r="I49" s="42"/>
      <c r="J49" s="43"/>
      <c r="K49" s="288"/>
      <c r="L49" s="285"/>
      <c r="M49" s="410">
        <v>0.1</v>
      </c>
      <c r="N49" s="353">
        <f>N83*M49</f>
        <v>826.55375000000004</v>
      </c>
    </row>
    <row r="50" spans="1:14" ht="15" thickBot="1">
      <c r="B50" s="839"/>
      <c r="C50" s="840"/>
      <c r="D50" s="840"/>
      <c r="E50" s="840"/>
      <c r="F50" s="840"/>
      <c r="G50" s="840"/>
      <c r="H50" s="841"/>
      <c r="I50" s="848"/>
      <c r="J50" s="849"/>
      <c r="K50" s="47"/>
      <c r="L50" s="850"/>
      <c r="M50" s="851"/>
      <c r="N50" s="111"/>
    </row>
    <row r="51" spans="1:14" ht="15" thickBot="1">
      <c r="B51" s="826" t="s">
        <v>1037</v>
      </c>
      <c r="C51" s="827"/>
      <c r="D51" s="827"/>
      <c r="E51" s="827"/>
      <c r="F51" s="827"/>
      <c r="G51" s="827"/>
      <c r="H51" s="827"/>
      <c r="I51" s="827"/>
      <c r="J51" s="827"/>
      <c r="K51" s="827"/>
      <c r="L51" s="827"/>
      <c r="M51" s="828"/>
      <c r="N51" s="403">
        <f>SUM(N36:N50)</f>
        <v>127059.45375000002</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17" t="s">
        <v>1028</v>
      </c>
      <c r="C55" s="818"/>
      <c r="D55" s="818"/>
      <c r="E55" s="818"/>
      <c r="F55" s="818"/>
      <c r="G55" s="818"/>
      <c r="H55" s="818"/>
      <c r="I55" s="819"/>
      <c r="J55" s="324" t="s">
        <v>1029</v>
      </c>
      <c r="K55" s="91" t="s">
        <v>1030</v>
      </c>
      <c r="L55" s="820" t="s">
        <v>1039</v>
      </c>
      <c r="M55" s="819"/>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35000</v>
      </c>
      <c r="N56" s="281">
        <f>K56*M56</f>
        <v>49000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82</v>
      </c>
      <c r="N57" s="281">
        <f>K57*M57</f>
        <v>2050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21"/>
      <c r="C60" s="822"/>
      <c r="D60" s="822"/>
      <c r="E60" s="822"/>
      <c r="F60" s="822"/>
      <c r="G60" s="822"/>
      <c r="H60" s="822"/>
      <c r="I60" s="823"/>
      <c r="J60" s="48"/>
      <c r="K60" s="50"/>
      <c r="L60" s="824"/>
      <c r="M60" s="825"/>
      <c r="N60" s="51"/>
    </row>
    <row r="61" spans="1:14" ht="15" thickBot="1">
      <c r="B61" s="826" t="s">
        <v>1037</v>
      </c>
      <c r="C61" s="827"/>
      <c r="D61" s="827"/>
      <c r="E61" s="827"/>
      <c r="F61" s="827"/>
      <c r="G61" s="827"/>
      <c r="H61" s="827"/>
      <c r="I61" s="827"/>
      <c r="J61" s="827"/>
      <c r="K61" s="827"/>
      <c r="L61" s="827"/>
      <c r="M61" s="828"/>
      <c r="N61" s="403">
        <f>SUM(N56:N60)</f>
        <v>51050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9" t="s">
        <v>1045</v>
      </c>
      <c r="M65" s="802"/>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30">
        <f>VLOOKUP(A66,TRANSPORTE!A5:D117,4,FALSE)</f>
        <v>1255</v>
      </c>
      <c r="M66" s="831"/>
      <c r="N66" s="296">
        <f>K66*L66</f>
        <v>1757</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30">
        <f>VLOOKUP(A67,TRANSPORTE!A6:D117,4,FALSE)</f>
        <v>896</v>
      </c>
      <c r="M67" s="831"/>
      <c r="N67" s="296">
        <f>K67*L67</f>
        <v>1120</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5"/>
      <c r="M71" s="816"/>
      <c r="N71" s="133"/>
    </row>
    <row r="72" spans="1:15" ht="15" thickBot="1">
      <c r="B72" s="832" t="s">
        <v>1037</v>
      </c>
      <c r="C72" s="833"/>
      <c r="D72" s="833"/>
      <c r="E72" s="833"/>
      <c r="F72" s="833"/>
      <c r="G72" s="833"/>
      <c r="H72" s="833"/>
      <c r="I72" s="833"/>
      <c r="J72" s="833"/>
      <c r="K72" s="833"/>
      <c r="L72" s="833"/>
      <c r="M72" s="834"/>
      <c r="N72" s="110">
        <f>N66+N67+N68+N69+N70</f>
        <v>2877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t="s">
        <v>19</v>
      </c>
      <c r="B77" s="55" t="str">
        <f>VLOOKUP(A77,'MANO DE OBRA'!A8:D68,3,FALSE)</f>
        <v>Obrero (8)</v>
      </c>
      <c r="C77" s="53"/>
      <c r="D77" s="53"/>
      <c r="E77" s="53"/>
      <c r="F77" s="53"/>
      <c r="G77" s="53"/>
      <c r="H77" s="53"/>
      <c r="I77" s="301">
        <f>K77/J77*100</f>
        <v>219956.21621621621</v>
      </c>
      <c r="J77" s="302">
        <v>185</v>
      </c>
      <c r="K77" s="303">
        <f>VLOOKUP(A77,'MANO DE OBRA'!A8:D99,4,FALSE)</f>
        <v>406919</v>
      </c>
      <c r="L77" s="56"/>
      <c r="M77" s="304">
        <v>80</v>
      </c>
      <c r="N77" s="404">
        <f>K77/M77</f>
        <v>5086.4875000000002</v>
      </c>
      <c r="O77" s="112"/>
    </row>
    <row r="78" spans="1:15">
      <c r="A78" t="s">
        <v>30</v>
      </c>
      <c r="B78" s="55" t="str">
        <f>VLOOKUP(A78,'MANO DE OBRA'!A8:D69,3,FALSE)</f>
        <v>Oficial</v>
      </c>
      <c r="C78" s="53"/>
      <c r="D78" s="53"/>
      <c r="E78" s="53"/>
      <c r="F78" s="53"/>
      <c r="G78" s="53"/>
      <c r="H78" s="53"/>
      <c r="I78" s="301">
        <f>K78/J78*100</f>
        <v>54988.648648648646</v>
      </c>
      <c r="J78" s="302">
        <v>185</v>
      </c>
      <c r="K78" s="303">
        <f>VLOOKUP(A78,'MANO DE OBRA'!A8:D100,4,FALSE)</f>
        <v>101729</v>
      </c>
      <c r="L78" s="56"/>
      <c r="M78" s="308">
        <v>80</v>
      </c>
      <c r="N78" s="404">
        <f>K78/M78</f>
        <v>1271.6125</v>
      </c>
    </row>
    <row r="79" spans="1:15">
      <c r="A79" t="s">
        <v>54</v>
      </c>
      <c r="B79" s="55" t="str">
        <f>VLOOKUP(A79,'MANO DE OBRA'!A9:D70,3,FALSE)</f>
        <v>Rastrilleros (2)</v>
      </c>
      <c r="C79" s="53"/>
      <c r="D79" s="53"/>
      <c r="E79" s="53"/>
      <c r="F79" s="53"/>
      <c r="G79" s="53"/>
      <c r="H79" s="53"/>
      <c r="I79" s="301">
        <f>K79/J79*100</f>
        <v>82483.783783783787</v>
      </c>
      <c r="J79" s="302">
        <v>185</v>
      </c>
      <c r="K79" s="303">
        <f>VLOOKUP(A79,'MANO DE OBRA'!A9:D101,4,FALSE)</f>
        <v>152595</v>
      </c>
      <c r="L79" s="56"/>
      <c r="M79" s="309">
        <v>80</v>
      </c>
      <c r="N79" s="404">
        <f>K79/M79</f>
        <v>1907.4375</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3"/>
      <c r="C82" s="814"/>
      <c r="D82" s="814"/>
      <c r="E82" s="814"/>
      <c r="F82" s="814"/>
      <c r="G82" s="814"/>
      <c r="H82" s="814"/>
      <c r="I82" s="132"/>
      <c r="J82" s="132"/>
      <c r="K82" s="132"/>
      <c r="L82" s="914"/>
      <c r="M82" s="914"/>
      <c r="N82" s="51"/>
    </row>
    <row r="83" spans="1:14" ht="15" thickBot="1">
      <c r="B83" s="832" t="s">
        <v>1037</v>
      </c>
      <c r="C83" s="833"/>
      <c r="D83" s="833"/>
      <c r="E83" s="833"/>
      <c r="F83" s="833"/>
      <c r="G83" s="833"/>
      <c r="H83" s="833"/>
      <c r="I83" s="833"/>
      <c r="J83" s="833"/>
      <c r="K83" s="833"/>
      <c r="L83" s="833"/>
      <c r="M83" s="834"/>
      <c r="N83" s="310">
        <f>SUM(N77:N82)</f>
        <v>8265.5375000000004</v>
      </c>
    </row>
    <row r="84" spans="1:14" ht="15" thickBot="1">
      <c r="B84" s="39"/>
      <c r="C84" s="40"/>
      <c r="D84" s="40"/>
      <c r="E84" s="40"/>
      <c r="F84" s="40"/>
      <c r="G84" s="40"/>
      <c r="H84" s="40"/>
      <c r="I84" s="40"/>
      <c r="J84" s="40"/>
      <c r="K84" s="40"/>
      <c r="L84" s="40"/>
      <c r="M84" s="40"/>
      <c r="N84" s="41"/>
    </row>
    <row r="85" spans="1:14" ht="15" thickBot="1">
      <c r="B85" s="826" t="s">
        <v>1051</v>
      </c>
      <c r="C85" s="827"/>
      <c r="D85" s="827"/>
      <c r="E85" s="827"/>
      <c r="F85" s="827"/>
      <c r="G85" s="827"/>
      <c r="H85" s="827"/>
      <c r="I85" s="827"/>
      <c r="J85" s="827"/>
      <c r="K85" s="827"/>
      <c r="L85" s="827"/>
      <c r="M85" s="828"/>
      <c r="N85" s="105">
        <f>N51+N61+N72+N83</f>
        <v>189251.99125000002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7" t="s">
        <v>1053</v>
      </c>
      <c r="C89" s="818"/>
      <c r="D89" s="818"/>
      <c r="E89" s="818"/>
      <c r="F89" s="818"/>
      <c r="G89" s="818"/>
      <c r="H89" s="818"/>
      <c r="I89" s="323"/>
      <c r="J89" s="343"/>
      <c r="K89" s="311" t="s">
        <v>1054</v>
      </c>
      <c r="L89" s="856" t="s">
        <v>1055</v>
      </c>
      <c r="M89" s="857"/>
      <c r="N89" s="312"/>
    </row>
    <row r="90" spans="1:14">
      <c r="B90" s="858" t="s">
        <v>1056</v>
      </c>
      <c r="C90" s="859"/>
      <c r="D90" s="859"/>
      <c r="E90" s="859"/>
      <c r="F90" s="859"/>
      <c r="G90" s="859"/>
      <c r="H90" s="859"/>
      <c r="I90" s="93"/>
      <c r="J90" s="94"/>
      <c r="K90" s="313">
        <v>0.2</v>
      </c>
      <c r="L90" s="860">
        <f>N85*K90</f>
        <v>37850.398250000006</v>
      </c>
      <c r="M90" s="861"/>
      <c r="N90" s="57"/>
    </row>
    <row r="91" spans="1:14">
      <c r="B91" s="95" t="s">
        <v>1057</v>
      </c>
      <c r="C91" s="96"/>
      <c r="D91" s="96"/>
      <c r="E91" s="96"/>
      <c r="F91" s="96"/>
      <c r="G91" s="96"/>
      <c r="H91" s="96"/>
      <c r="I91" s="93"/>
      <c r="J91" s="94"/>
      <c r="K91" s="313">
        <v>0.05</v>
      </c>
      <c r="L91" s="860">
        <f>N85*K91</f>
        <v>9462.5995625000014</v>
      </c>
      <c r="M91" s="861"/>
      <c r="N91" s="57"/>
    </row>
    <row r="92" spans="1:14" ht="15" thickBot="1">
      <c r="B92" s="97" t="s">
        <v>1058</v>
      </c>
      <c r="C92" s="98"/>
      <c r="D92" s="98"/>
      <c r="E92" s="98"/>
      <c r="F92" s="98"/>
      <c r="G92" s="98"/>
      <c r="H92" s="98"/>
      <c r="I92" s="99"/>
      <c r="J92" s="100"/>
      <c r="K92" s="314">
        <v>0.05</v>
      </c>
      <c r="L92" s="862">
        <f>N85*K92</f>
        <v>9462.5995625000014</v>
      </c>
      <c r="M92" s="863"/>
      <c r="N92" s="57"/>
    </row>
    <row r="93" spans="1:14" ht="15" thickBot="1">
      <c r="B93" s="826" t="s">
        <v>1037</v>
      </c>
      <c r="C93" s="827"/>
      <c r="D93" s="827"/>
      <c r="E93" s="827"/>
      <c r="F93" s="827"/>
      <c r="G93" s="827"/>
      <c r="H93" s="827"/>
      <c r="I93" s="827"/>
      <c r="J93" s="827"/>
      <c r="K93" s="827"/>
      <c r="L93" s="827"/>
      <c r="M93" s="828"/>
      <c r="N93" s="58">
        <f>L90+L91+L92</f>
        <v>56775.597375000005</v>
      </c>
    </row>
    <row r="94" spans="1:14" ht="15" thickBot="1">
      <c r="B94" s="39"/>
      <c r="C94" s="40"/>
      <c r="D94" s="40"/>
      <c r="E94" s="40"/>
      <c r="F94" s="40"/>
      <c r="G94" s="40"/>
      <c r="H94" s="40"/>
      <c r="I94" s="40"/>
      <c r="J94" s="40"/>
      <c r="K94" s="40"/>
      <c r="L94" s="40"/>
      <c r="M94" s="40"/>
      <c r="N94" s="41"/>
    </row>
    <row r="95" spans="1:14" ht="15" thickBot="1">
      <c r="A95" t="s">
        <v>2122</v>
      </c>
      <c r="B95" s="826" t="s">
        <v>1059</v>
      </c>
      <c r="C95" s="827"/>
      <c r="D95" s="827"/>
      <c r="E95" s="827"/>
      <c r="F95" s="827"/>
      <c r="G95" s="827"/>
      <c r="H95" s="827"/>
      <c r="I95" s="827"/>
      <c r="J95" s="827"/>
      <c r="K95" s="827"/>
      <c r="L95" s="827"/>
      <c r="M95" s="828"/>
      <c r="N95" s="196">
        <f>N85+N93</f>
        <v>246027.58862500003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4" t="s">
        <v>2324</v>
      </c>
      <c r="C112" s="865"/>
      <c r="D112" s="865"/>
      <c r="E112" s="865"/>
      <c r="F112" s="865"/>
      <c r="G112" s="865"/>
      <c r="H112" s="865"/>
      <c r="I112" s="865"/>
      <c r="J112" s="865"/>
      <c r="K112" s="865"/>
      <c r="L112" s="865"/>
      <c r="M112" s="865"/>
      <c r="N112" s="866"/>
    </row>
    <row r="113" spans="2:14" ht="15" customHeight="1">
      <c r="B113" s="864"/>
      <c r="C113" s="865"/>
      <c r="D113" s="865"/>
      <c r="E113" s="865"/>
      <c r="F113" s="865"/>
      <c r="G113" s="865"/>
      <c r="H113" s="865"/>
      <c r="I113" s="865"/>
      <c r="J113" s="865"/>
      <c r="K113" s="865"/>
      <c r="L113" s="865"/>
      <c r="M113" s="865"/>
      <c r="N113" s="866"/>
    </row>
    <row r="114" spans="2:14" ht="30" customHeight="1">
      <c r="B114" s="867" t="s">
        <v>2325</v>
      </c>
      <c r="C114" s="868"/>
      <c r="D114" s="868"/>
      <c r="E114" s="868"/>
      <c r="F114" s="868"/>
      <c r="G114" s="868"/>
      <c r="H114" s="868"/>
      <c r="I114" s="868"/>
      <c r="J114" s="868"/>
      <c r="K114" s="868"/>
      <c r="L114" s="868"/>
      <c r="M114" s="868"/>
      <c r="N114" s="869"/>
    </row>
    <row r="115" spans="2:14">
      <c r="B115" s="867"/>
      <c r="C115" s="868"/>
      <c r="D115" s="868"/>
      <c r="E115" s="868"/>
      <c r="F115" s="868"/>
      <c r="G115" s="868"/>
      <c r="H115" s="868"/>
      <c r="I115" s="868"/>
      <c r="J115" s="868"/>
      <c r="K115" s="868"/>
      <c r="L115" s="868"/>
      <c r="M115" s="868"/>
      <c r="N115" s="8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03"/>
      <c r="K125" s="803"/>
      <c r="L125" s="803"/>
      <c r="M125" s="803"/>
      <c r="N125" s="804"/>
    </row>
    <row r="126" spans="2:14" ht="15" thickBot="1">
      <c r="B126" s="270" t="s">
        <v>2327</v>
      </c>
      <c r="C126" s="402"/>
      <c r="D126" s="402"/>
      <c r="E126" s="63"/>
      <c r="F126" s="63"/>
      <c r="G126" s="63"/>
      <c r="H126" s="63"/>
      <c r="I126" s="63"/>
      <c r="J126" s="805"/>
      <c r="K126" s="805"/>
      <c r="L126" s="805"/>
      <c r="M126" s="805"/>
      <c r="N126"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830"/>
      <c r="M66" s="831"/>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8">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8">
        <v>80</v>
      </c>
      <c r="N77" s="404">
        <f>K77/M77</f>
        <v>1907.4375</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ht="15" customHeight="1">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826.55375000000004</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127059.45375000002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80</v>
      </c>
      <c r="N74" s="404">
        <f>K74/M74</f>
        <v>5086.4875000000002</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80</v>
      </c>
      <c r="N75" s="404">
        <f>K75/M75</f>
        <v>1271.6125</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80</v>
      </c>
      <c r="N76" s="404">
        <f>K76/M76</f>
        <v>1907.4375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8265.5375000000004</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189251.99125000002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37850.398250000006</v>
      </c>
      <c r="M87" s="861"/>
      <c r="N87" s="57"/>
    </row>
    <row r="88" spans="1:14">
      <c r="B88" s="95" t="s">
        <v>1057</v>
      </c>
      <c r="C88" s="96"/>
      <c r="D88" s="96"/>
      <c r="E88" s="96"/>
      <c r="F88" s="96"/>
      <c r="G88" s="96"/>
      <c r="H88" s="96"/>
      <c r="I88" s="93"/>
      <c r="J88" s="94"/>
      <c r="K88" s="313">
        <v>0.05</v>
      </c>
      <c r="L88" s="860">
        <f>N82*K88</f>
        <v>9462.5995625000014</v>
      </c>
      <c r="M88" s="861"/>
      <c r="N88" s="57"/>
    </row>
    <row r="89" spans="1:14" ht="15" thickBot="1">
      <c r="B89" s="97" t="s">
        <v>1058</v>
      </c>
      <c r="C89" s="98"/>
      <c r="D89" s="98"/>
      <c r="E89" s="98"/>
      <c r="F89" s="98"/>
      <c r="G89" s="98"/>
      <c r="H89" s="98"/>
      <c r="I89" s="99"/>
      <c r="J89" s="100"/>
      <c r="K89" s="314">
        <v>0.05</v>
      </c>
      <c r="L89" s="862">
        <f>N82*K89</f>
        <v>9462.5995625000014</v>
      </c>
      <c r="M89" s="863"/>
      <c r="N89" s="57"/>
    </row>
    <row r="90" spans="1:14" ht="15" thickBot="1">
      <c r="B90" s="826" t="s">
        <v>1037</v>
      </c>
      <c r="C90" s="827"/>
      <c r="D90" s="827"/>
      <c r="E90" s="827"/>
      <c r="F90" s="827"/>
      <c r="G90" s="827"/>
      <c r="H90" s="827"/>
      <c r="I90" s="827"/>
      <c r="J90" s="827"/>
      <c r="K90" s="827"/>
      <c r="L90" s="827"/>
      <c r="M90" s="828"/>
      <c r="N90" s="58">
        <f>L87+L88+L89</f>
        <v>56775.597375000005</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246027.58862500003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826.55375000000004</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127059.45375000002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80</v>
      </c>
      <c r="N74" s="404">
        <f>K74/M74</f>
        <v>5086.4875000000002</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80</v>
      </c>
      <c r="N75" s="404">
        <f>K75/M75</f>
        <v>1271.6125</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80</v>
      </c>
      <c r="N76" s="404">
        <f>K76/M76</f>
        <v>1907.4375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8265.5375000000004</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189251.99125000002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37850.398250000006</v>
      </c>
      <c r="M87" s="861"/>
      <c r="N87" s="57"/>
    </row>
    <row r="88" spans="1:14">
      <c r="B88" s="95" t="s">
        <v>1057</v>
      </c>
      <c r="C88" s="96"/>
      <c r="D88" s="96"/>
      <c r="E88" s="96"/>
      <c r="F88" s="96"/>
      <c r="G88" s="96"/>
      <c r="H88" s="96"/>
      <c r="I88" s="93"/>
      <c r="J88" s="94"/>
      <c r="K88" s="313">
        <v>0.05</v>
      </c>
      <c r="L88" s="860">
        <f>N82*K88</f>
        <v>9462.5995625000014</v>
      </c>
      <c r="M88" s="861"/>
      <c r="N88" s="57"/>
    </row>
    <row r="89" spans="1:14" ht="15" thickBot="1">
      <c r="B89" s="97" t="s">
        <v>1058</v>
      </c>
      <c r="C89" s="98"/>
      <c r="D89" s="98"/>
      <c r="E89" s="98"/>
      <c r="F89" s="98"/>
      <c r="G89" s="98"/>
      <c r="H89" s="98"/>
      <c r="I89" s="99"/>
      <c r="J89" s="100"/>
      <c r="K89" s="314">
        <v>0.05</v>
      </c>
      <c r="L89" s="862">
        <f>N82*K89</f>
        <v>9462.5995625000014</v>
      </c>
      <c r="M89" s="863"/>
      <c r="N89" s="57"/>
    </row>
    <row r="90" spans="1:14" ht="15" thickBot="1">
      <c r="B90" s="826" t="s">
        <v>1037</v>
      </c>
      <c r="C90" s="827"/>
      <c r="D90" s="827"/>
      <c r="E90" s="827"/>
      <c r="F90" s="827"/>
      <c r="G90" s="827"/>
      <c r="H90" s="827"/>
      <c r="I90" s="827"/>
      <c r="J90" s="827"/>
      <c r="K90" s="827"/>
      <c r="L90" s="827"/>
      <c r="M90" s="828"/>
      <c r="N90" s="58">
        <f>L87+L88+L89</f>
        <v>56775.597375000005</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246027.58862500003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1377</v>
      </c>
      <c r="B65" s="52" t="str">
        <f>VLOOKUP(A65,TRANSPORTE!A6:D117,3,FALSE)</f>
        <v>Transporte de mezcla</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8</v>
      </c>
      <c r="N37" s="281">
        <f t="shared" ref="N37:N43" si="0">K37/M37</f>
        <v>16646.5</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8</v>
      </c>
      <c r="N38" s="281">
        <f t="shared" si="0"/>
        <v>14197.75</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8</v>
      </c>
      <c r="N39" s="281">
        <f t="shared" si="0"/>
        <v>67599.125</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8</v>
      </c>
      <c r="N42" s="281">
        <f t="shared" si="0"/>
        <v>19749.125</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8</v>
      </c>
      <c r="N43" s="281">
        <f t="shared" si="0"/>
        <v>7437.5</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918.39305555555552</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152277.29305555555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72</v>
      </c>
      <c r="N74" s="404">
        <f>K74/M74</f>
        <v>5651.6527777777774</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72</v>
      </c>
      <c r="N75" s="404">
        <f>K75/M75</f>
        <v>1412.9027777777778</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72</v>
      </c>
      <c r="N76" s="404">
        <f>K76/M76</f>
        <v>2119.375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9183.9305555555547</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215388.22361111111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43077.644722222227</v>
      </c>
      <c r="M87" s="861"/>
      <c r="N87" s="57"/>
    </row>
    <row r="88" spans="1:14">
      <c r="B88" s="95" t="s">
        <v>1057</v>
      </c>
      <c r="C88" s="96"/>
      <c r="D88" s="96"/>
      <c r="E88" s="96"/>
      <c r="F88" s="96"/>
      <c r="G88" s="96"/>
      <c r="H88" s="96"/>
      <c r="I88" s="93"/>
      <c r="J88" s="94"/>
      <c r="K88" s="313">
        <v>0.05</v>
      </c>
      <c r="L88" s="860">
        <f>N82*K88</f>
        <v>10769.411180555557</v>
      </c>
      <c r="M88" s="861"/>
      <c r="N88" s="57"/>
    </row>
    <row r="89" spans="1:14" ht="15" thickBot="1">
      <c r="B89" s="97" t="s">
        <v>1058</v>
      </c>
      <c r="C89" s="98"/>
      <c r="D89" s="98"/>
      <c r="E89" s="98"/>
      <c r="F89" s="98"/>
      <c r="G89" s="98"/>
      <c r="H89" s="98"/>
      <c r="I89" s="99"/>
      <c r="J89" s="100"/>
      <c r="K89" s="314">
        <v>0.05</v>
      </c>
      <c r="L89" s="862">
        <f>N82*K89</f>
        <v>10769.411180555557</v>
      </c>
      <c r="M89" s="863"/>
      <c r="N89" s="57"/>
    </row>
    <row r="90" spans="1:14" ht="15" thickBot="1">
      <c r="B90" s="826" t="s">
        <v>1037</v>
      </c>
      <c r="C90" s="827"/>
      <c r="D90" s="827"/>
      <c r="E90" s="827"/>
      <c r="F90" s="827"/>
      <c r="G90" s="827"/>
      <c r="H90" s="827"/>
      <c r="I90" s="827"/>
      <c r="J90" s="827"/>
      <c r="K90" s="827"/>
      <c r="L90" s="827"/>
      <c r="M90" s="828"/>
      <c r="N90" s="58">
        <f>L87+L88+L89</f>
        <v>64616.467083333344</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280004.69069444446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8</v>
      </c>
      <c r="N37" s="281">
        <f t="shared" ref="N37:N43" si="0">K37/M37</f>
        <v>16646.5</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8</v>
      </c>
      <c r="N38" s="281">
        <f t="shared" si="0"/>
        <v>14197.75</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8</v>
      </c>
      <c r="N39" s="281">
        <f t="shared" si="0"/>
        <v>67599.125</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8</v>
      </c>
      <c r="N42" s="281">
        <f t="shared" si="0"/>
        <v>19749.125</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8</v>
      </c>
      <c r="N43" s="281">
        <f t="shared" si="0"/>
        <v>7437.5</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918.39305555555552</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152277.29305555555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72</v>
      </c>
      <c r="N74" s="404">
        <f>K74/M74</f>
        <v>5651.6527777777774</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72</v>
      </c>
      <c r="N75" s="404">
        <f>K75/M75</f>
        <v>1412.9027777777778</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72</v>
      </c>
      <c r="N76" s="404">
        <f>K76/M76</f>
        <v>2119.375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133"/>
    </row>
    <row r="80" spans="1:15" ht="15" thickBot="1">
      <c r="B80" s="832" t="s">
        <v>1037</v>
      </c>
      <c r="C80" s="833"/>
      <c r="D80" s="833"/>
      <c r="E80" s="833"/>
      <c r="F80" s="833"/>
      <c r="G80" s="833"/>
      <c r="H80" s="833"/>
      <c r="I80" s="833"/>
      <c r="J80" s="833"/>
      <c r="K80" s="833"/>
      <c r="L80" s="833"/>
      <c r="M80" s="834"/>
      <c r="N80" s="469">
        <f>SUM(N74:N79)</f>
        <v>9183.9305555555547</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215388.22361111111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43077.644722222227</v>
      </c>
      <c r="M87" s="861"/>
      <c r="N87" s="57"/>
    </row>
    <row r="88" spans="1:14">
      <c r="B88" s="95" t="s">
        <v>1057</v>
      </c>
      <c r="C88" s="96"/>
      <c r="D88" s="96"/>
      <c r="E88" s="96"/>
      <c r="F88" s="96"/>
      <c r="G88" s="96"/>
      <c r="H88" s="96"/>
      <c r="I88" s="93"/>
      <c r="J88" s="94"/>
      <c r="K88" s="313">
        <v>0.05</v>
      </c>
      <c r="L88" s="860">
        <f>N82*K88</f>
        <v>10769.411180555557</v>
      </c>
      <c r="M88" s="861"/>
      <c r="N88" s="57"/>
    </row>
    <row r="89" spans="1:14" ht="15" thickBot="1">
      <c r="B89" s="97" t="s">
        <v>1058</v>
      </c>
      <c r="C89" s="98"/>
      <c r="D89" s="98"/>
      <c r="E89" s="98"/>
      <c r="F89" s="98"/>
      <c r="G89" s="98"/>
      <c r="H89" s="98"/>
      <c r="I89" s="99"/>
      <c r="J89" s="100"/>
      <c r="K89" s="314">
        <v>0.05</v>
      </c>
      <c r="L89" s="862">
        <f>N82*K89</f>
        <v>10769.411180555557</v>
      </c>
      <c r="M89" s="863"/>
      <c r="N89" s="57"/>
    </row>
    <row r="90" spans="1:14" ht="15" thickBot="1">
      <c r="B90" s="826" t="s">
        <v>1037</v>
      </c>
      <c r="C90" s="827"/>
      <c r="D90" s="827"/>
      <c r="E90" s="827"/>
      <c r="F90" s="827"/>
      <c r="G90" s="827"/>
      <c r="H90" s="827"/>
      <c r="I90" s="827"/>
      <c r="J90" s="827"/>
      <c r="K90" s="827"/>
      <c r="L90" s="827"/>
      <c r="M90" s="828"/>
      <c r="N90" s="58">
        <f>L87+L88+L89</f>
        <v>64616.467083333344</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280004.69069444446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8</v>
      </c>
      <c r="N37" s="281">
        <f t="shared" ref="N37:N43" si="0">K37/M37</f>
        <v>16646.5</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8</v>
      </c>
      <c r="N38" s="281">
        <f t="shared" si="0"/>
        <v>14197.75</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8</v>
      </c>
      <c r="N39" s="281">
        <f t="shared" si="0"/>
        <v>67599.125</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8</v>
      </c>
      <c r="N42" s="281">
        <f t="shared" si="0"/>
        <v>19749.125</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8</v>
      </c>
      <c r="N43" s="281">
        <f t="shared" si="0"/>
        <v>7437.5</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918.39305555555552</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152277.29305555555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72</v>
      </c>
      <c r="N74" s="404">
        <f>K74/M74</f>
        <v>5651.6527777777774</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72</v>
      </c>
      <c r="N75" s="404">
        <f>K75/M75</f>
        <v>1412.9027777777778</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72</v>
      </c>
      <c r="N76" s="404">
        <f>K76/M76</f>
        <v>2119.375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9183.9305555555547</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215388.22361111111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43077.644722222227</v>
      </c>
      <c r="M87" s="861"/>
      <c r="N87" s="57"/>
    </row>
    <row r="88" spans="1:14">
      <c r="B88" s="95" t="s">
        <v>1057</v>
      </c>
      <c r="C88" s="96"/>
      <c r="D88" s="96"/>
      <c r="E88" s="96"/>
      <c r="F88" s="96"/>
      <c r="G88" s="96"/>
      <c r="H88" s="96"/>
      <c r="I88" s="93"/>
      <c r="J88" s="94"/>
      <c r="K88" s="313">
        <v>0.05</v>
      </c>
      <c r="L88" s="860">
        <f>N82*K88</f>
        <v>10769.411180555557</v>
      </c>
      <c r="M88" s="861"/>
      <c r="N88" s="57"/>
    </row>
    <row r="89" spans="1:14" ht="15" thickBot="1">
      <c r="B89" s="97" t="s">
        <v>1058</v>
      </c>
      <c r="C89" s="98"/>
      <c r="D89" s="98"/>
      <c r="E89" s="98"/>
      <c r="F89" s="98"/>
      <c r="G89" s="98"/>
      <c r="H89" s="98"/>
      <c r="I89" s="99"/>
      <c r="J89" s="100"/>
      <c r="K89" s="314">
        <v>0.05</v>
      </c>
      <c r="L89" s="862">
        <f>N82*K89</f>
        <v>10769.411180555557</v>
      </c>
      <c r="M89" s="863"/>
      <c r="N89" s="57"/>
    </row>
    <row r="90" spans="1:14" ht="15" thickBot="1">
      <c r="B90" s="826" t="s">
        <v>1037</v>
      </c>
      <c r="C90" s="827"/>
      <c r="D90" s="827"/>
      <c r="E90" s="827"/>
      <c r="F90" s="827"/>
      <c r="G90" s="827"/>
      <c r="H90" s="827"/>
      <c r="I90" s="827"/>
      <c r="J90" s="827"/>
      <c r="K90" s="827"/>
      <c r="L90" s="827"/>
      <c r="M90" s="828"/>
      <c r="N90" s="58">
        <f>L87+L88+L89</f>
        <v>64616.467083333344</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280004.69069444446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826.55375000000004</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127059.45375000002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80</v>
      </c>
      <c r="N74" s="404">
        <f>K74/M74</f>
        <v>5086.4875000000002</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80</v>
      </c>
      <c r="N75" s="404">
        <f>K75/M75</f>
        <v>1271.6125</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80</v>
      </c>
      <c r="N76" s="404">
        <f>K76/M76</f>
        <v>1907.4375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8265.5375000000004</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189251.99125000002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37850.398250000006</v>
      </c>
      <c r="M87" s="861"/>
      <c r="N87" s="57"/>
    </row>
    <row r="88" spans="1:14">
      <c r="B88" s="95" t="s">
        <v>1057</v>
      </c>
      <c r="C88" s="96"/>
      <c r="D88" s="96"/>
      <c r="E88" s="96"/>
      <c r="F88" s="96"/>
      <c r="G88" s="96"/>
      <c r="H88" s="96"/>
      <c r="I88" s="93"/>
      <c r="J88" s="94"/>
      <c r="K88" s="313">
        <v>0.05</v>
      </c>
      <c r="L88" s="860">
        <f>N82*K88</f>
        <v>9462.5995625000014</v>
      </c>
      <c r="M88" s="861"/>
      <c r="N88" s="57"/>
    </row>
    <row r="89" spans="1:14" ht="15" thickBot="1">
      <c r="B89" s="97" t="s">
        <v>1058</v>
      </c>
      <c r="C89" s="98"/>
      <c r="D89" s="98"/>
      <c r="E89" s="98"/>
      <c r="F89" s="98"/>
      <c r="G89" s="98"/>
      <c r="H89" s="98"/>
      <c r="I89" s="99"/>
      <c r="J89" s="100"/>
      <c r="K89" s="314">
        <v>0.05</v>
      </c>
      <c r="L89" s="862">
        <f>N82*K89</f>
        <v>9462.5995625000014</v>
      </c>
      <c r="M89" s="863"/>
      <c r="N89" s="57"/>
    </row>
    <row r="90" spans="1:14" ht="15" thickBot="1">
      <c r="B90" s="826" t="s">
        <v>1037</v>
      </c>
      <c r="C90" s="827"/>
      <c r="D90" s="827"/>
      <c r="E90" s="827"/>
      <c r="F90" s="827"/>
      <c r="G90" s="827"/>
      <c r="H90" s="827"/>
      <c r="I90" s="827"/>
      <c r="J90" s="827"/>
      <c r="K90" s="827"/>
      <c r="L90" s="827"/>
      <c r="M90" s="828"/>
      <c r="N90" s="58">
        <f>L87+L88+L89</f>
        <v>56775.597375000005</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246027.58862500003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133"/>
    </row>
    <row r="81" spans="1:14" ht="15" thickBot="1">
      <c r="B81" s="832" t="s">
        <v>1037</v>
      </c>
      <c r="C81" s="833"/>
      <c r="D81" s="833"/>
      <c r="E81" s="833"/>
      <c r="F81" s="833"/>
      <c r="G81" s="833"/>
      <c r="H81" s="833"/>
      <c r="I81" s="833"/>
      <c r="J81" s="833"/>
      <c r="K81" s="833"/>
      <c r="L81" s="833"/>
      <c r="M81" s="834"/>
      <c r="N81" s="469">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826.55375000000004</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127059.45375000002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80</v>
      </c>
      <c r="N74" s="404">
        <f>K74/M74</f>
        <v>5086.4875000000002</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80</v>
      </c>
      <c r="N75" s="404">
        <f>K75/M75</f>
        <v>1271.6125</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80</v>
      </c>
      <c r="N76" s="404">
        <f>K76/M76</f>
        <v>1907.4375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8265.5375000000004</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189251.99125000002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37850.398250000006</v>
      </c>
      <c r="M87" s="861"/>
      <c r="N87" s="57"/>
    </row>
    <row r="88" spans="1:14">
      <c r="B88" s="95" t="s">
        <v>1057</v>
      </c>
      <c r="C88" s="96"/>
      <c r="D88" s="96"/>
      <c r="E88" s="96"/>
      <c r="F88" s="96"/>
      <c r="G88" s="96"/>
      <c r="H88" s="96"/>
      <c r="I88" s="93"/>
      <c r="J88" s="94"/>
      <c r="K88" s="313">
        <v>0.05</v>
      </c>
      <c r="L88" s="860">
        <f>N82*K88</f>
        <v>9462.5995625000014</v>
      </c>
      <c r="M88" s="861"/>
      <c r="N88" s="57"/>
    </row>
    <row r="89" spans="1:14" ht="15" thickBot="1">
      <c r="B89" s="97" t="s">
        <v>1058</v>
      </c>
      <c r="C89" s="98"/>
      <c r="D89" s="98"/>
      <c r="E89" s="98"/>
      <c r="F89" s="98"/>
      <c r="G89" s="98"/>
      <c r="H89" s="98"/>
      <c r="I89" s="99"/>
      <c r="J89" s="100"/>
      <c r="K89" s="314">
        <v>0.05</v>
      </c>
      <c r="L89" s="862">
        <f>N82*K89</f>
        <v>9462.5995625000014</v>
      </c>
      <c r="M89" s="863"/>
      <c r="N89" s="57"/>
    </row>
    <row r="90" spans="1:14" ht="15" thickBot="1">
      <c r="B90" s="826" t="s">
        <v>1037</v>
      </c>
      <c r="C90" s="827"/>
      <c r="D90" s="827"/>
      <c r="E90" s="827"/>
      <c r="F90" s="827"/>
      <c r="G90" s="827"/>
      <c r="H90" s="827"/>
      <c r="I90" s="827"/>
      <c r="J90" s="827"/>
      <c r="K90" s="827"/>
      <c r="L90" s="827"/>
      <c r="M90" s="828"/>
      <c r="N90" s="58">
        <f>L87+L88+L89</f>
        <v>56775.597375000005</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246027.58862500003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8</v>
      </c>
      <c r="N37" s="281">
        <f t="shared" ref="N37:N43" si="0">K37/M37</f>
        <v>16646.5</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8</v>
      </c>
      <c r="N38" s="281">
        <f t="shared" si="0"/>
        <v>14197.75</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8</v>
      </c>
      <c r="N39" s="281">
        <f t="shared" si="0"/>
        <v>67599.125</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8</v>
      </c>
      <c r="N42" s="281">
        <f t="shared" si="0"/>
        <v>19749.125</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8</v>
      </c>
      <c r="N43" s="281">
        <f t="shared" si="0"/>
        <v>7437.5</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918.39305555555552</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152277.29305555555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72</v>
      </c>
      <c r="N74" s="404">
        <f>K74/M74</f>
        <v>5651.6527777777774</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72</v>
      </c>
      <c r="N75" s="404">
        <f>K75/M75</f>
        <v>1412.9027777777778</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72</v>
      </c>
      <c r="N76" s="404">
        <f>K76/M76</f>
        <v>2119.375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9183.9305555555547</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215388.22361111111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43077.644722222227</v>
      </c>
      <c r="M87" s="861"/>
      <c r="N87" s="57"/>
    </row>
    <row r="88" spans="1:14">
      <c r="B88" s="95" t="s">
        <v>1057</v>
      </c>
      <c r="C88" s="96"/>
      <c r="D88" s="96"/>
      <c r="E88" s="96"/>
      <c r="F88" s="96"/>
      <c r="G88" s="96"/>
      <c r="H88" s="96"/>
      <c r="I88" s="93"/>
      <c r="J88" s="94"/>
      <c r="K88" s="313">
        <v>0.05</v>
      </c>
      <c r="L88" s="860">
        <f>N82*K88</f>
        <v>10769.411180555557</v>
      </c>
      <c r="M88" s="861"/>
      <c r="N88" s="57"/>
    </row>
    <row r="89" spans="1:14" ht="15" thickBot="1">
      <c r="B89" s="97" t="s">
        <v>1058</v>
      </c>
      <c r="C89" s="98"/>
      <c r="D89" s="98"/>
      <c r="E89" s="98"/>
      <c r="F89" s="98"/>
      <c r="G89" s="98"/>
      <c r="H89" s="98"/>
      <c r="I89" s="99"/>
      <c r="J89" s="100"/>
      <c r="K89" s="314">
        <v>0.05</v>
      </c>
      <c r="L89" s="862">
        <f>N82*K89</f>
        <v>10769.411180555557</v>
      </c>
      <c r="M89" s="863"/>
      <c r="N89" s="57"/>
    </row>
    <row r="90" spans="1:14" ht="15" thickBot="1">
      <c r="B90" s="826" t="s">
        <v>1037</v>
      </c>
      <c r="C90" s="827"/>
      <c r="D90" s="827"/>
      <c r="E90" s="827"/>
      <c r="F90" s="827"/>
      <c r="G90" s="827"/>
      <c r="H90" s="827"/>
      <c r="I90" s="827"/>
      <c r="J90" s="827"/>
      <c r="K90" s="827"/>
      <c r="L90" s="827"/>
      <c r="M90" s="828"/>
      <c r="N90" s="58">
        <f>L87+L88+L89</f>
        <v>64616.467083333344</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280004.69069444446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826.55375000000004</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127059.45375000002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82</v>
      </c>
      <c r="N54" s="281">
        <f>K54*M54</f>
        <v>2050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51050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80</v>
      </c>
      <c r="N74" s="404">
        <f>K74/M74</f>
        <v>5086.4875000000002</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80</v>
      </c>
      <c r="N75" s="404">
        <f>K75/M75</f>
        <v>1271.6125</v>
      </c>
    </row>
    <row r="76" spans="1:15">
      <c r="A76" t="s">
        <v>54</v>
      </c>
      <c r="B76" s="55" t="str">
        <f>VLOOKUP(A76,'MANO DE OBRA'!A9:D70,3,FALSE)</f>
        <v>Rastrilleros (2)</v>
      </c>
      <c r="C76" s="53"/>
      <c r="D76" s="53"/>
      <c r="E76" s="53"/>
      <c r="F76" s="53"/>
      <c r="G76" s="53"/>
      <c r="H76" s="53"/>
      <c r="I76" s="301">
        <f>K76/J76*100</f>
        <v>82483.783783783787</v>
      </c>
      <c r="J76" s="302">
        <v>185</v>
      </c>
      <c r="K76" s="303">
        <f>VLOOKUP(A76,'MANO DE OBRA'!A9:D101,4,FALSE)</f>
        <v>152595</v>
      </c>
      <c r="L76" s="56"/>
      <c r="M76" s="309">
        <v>80</v>
      </c>
      <c r="N76" s="404">
        <f>K76/M76</f>
        <v>1907.4375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8265.5375000000004</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189251.99125000002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37850.398250000006</v>
      </c>
      <c r="M87" s="861"/>
      <c r="N87" s="57"/>
    </row>
    <row r="88" spans="1:14">
      <c r="B88" s="95" t="s">
        <v>1057</v>
      </c>
      <c r="C88" s="96"/>
      <c r="D88" s="96"/>
      <c r="E88" s="96"/>
      <c r="F88" s="96"/>
      <c r="G88" s="96"/>
      <c r="H88" s="96"/>
      <c r="I88" s="93"/>
      <c r="J88" s="94"/>
      <c r="K88" s="313">
        <v>0.05</v>
      </c>
      <c r="L88" s="860">
        <f>N82*K88</f>
        <v>9462.5995625000014</v>
      </c>
      <c r="M88" s="861"/>
      <c r="N88" s="57"/>
    </row>
    <row r="89" spans="1:14" ht="15" thickBot="1">
      <c r="B89" s="97" t="s">
        <v>1058</v>
      </c>
      <c r="C89" s="98"/>
      <c r="D89" s="98"/>
      <c r="E89" s="98"/>
      <c r="F89" s="98"/>
      <c r="G89" s="98"/>
      <c r="H89" s="98"/>
      <c r="I89" s="99"/>
      <c r="J89" s="100"/>
      <c r="K89" s="314">
        <v>0.05</v>
      </c>
      <c r="L89" s="862">
        <f>N82*K89</f>
        <v>9462.5995625000014</v>
      </c>
      <c r="M89" s="863"/>
      <c r="N89" s="57"/>
    </row>
    <row r="90" spans="1:14" ht="15" thickBot="1">
      <c r="B90" s="826" t="s">
        <v>1037</v>
      </c>
      <c r="C90" s="827"/>
      <c r="D90" s="827"/>
      <c r="E90" s="827"/>
      <c r="F90" s="827"/>
      <c r="G90" s="827"/>
      <c r="H90" s="827"/>
      <c r="I90" s="827"/>
      <c r="J90" s="827"/>
      <c r="K90" s="827"/>
      <c r="L90" s="827"/>
      <c r="M90" s="828"/>
      <c r="N90" s="58">
        <f>L87+L88+L89</f>
        <v>56775.597375000005</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246027.58862500003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150</v>
      </c>
      <c r="B36" s="839" t="str">
        <f>VLOOKUP(A36,EQUIPOS!A6:D154,3,FALSE)</f>
        <v>Cargador : Potencia en el volante 125 hp, Clasificación de RPM del motor 2300.</v>
      </c>
      <c r="C36" s="840"/>
      <c r="D36" s="840"/>
      <c r="E36" s="840"/>
      <c r="F36" s="840"/>
      <c r="G36" s="840"/>
      <c r="H36" s="841"/>
      <c r="I36" s="276"/>
      <c r="J36" s="277"/>
      <c r="K36" s="278">
        <f>VLOOKUP(A36,EQUIPOS!A6:D163,4,FALSE)</f>
        <v>126034</v>
      </c>
      <c r="L36" s="279"/>
      <c r="M36" s="280">
        <v>30</v>
      </c>
      <c r="N36" s="281">
        <f>K36/M36</f>
        <v>4201.1333333333332</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166</v>
      </c>
      <c r="B38" s="839" t="str">
        <f>VLOOKUP(A38,EQUIPOS!A8:D154,3,FALSE)</f>
        <v>Compactador de Rodillo POTENCIA: 99HP, PESO: 8 ton</v>
      </c>
      <c r="C38" s="840"/>
      <c r="D38" s="840"/>
      <c r="E38" s="840"/>
      <c r="F38" s="840"/>
      <c r="G38" s="840"/>
      <c r="H38" s="841"/>
      <c r="I38" s="276"/>
      <c r="J38" s="277"/>
      <c r="K38" s="278">
        <f>VLOOKUP(A38,EQUIPOS!A8:D165,4,FALSE)</f>
        <v>113582</v>
      </c>
      <c r="L38" s="279"/>
      <c r="M38" s="280">
        <v>10</v>
      </c>
      <c r="N38" s="281">
        <f t="shared" si="0"/>
        <v>11358.2</v>
      </c>
    </row>
    <row r="39" spans="1:14">
      <c r="A39" t="s">
        <v>284</v>
      </c>
      <c r="B39" s="839" t="str">
        <f>VLOOKUP(A39,EQUIPOS!A9:D154,3,FALSE)</f>
        <v>Planta de asfalto en caliente</v>
      </c>
      <c r="C39" s="840"/>
      <c r="D39" s="840"/>
      <c r="E39" s="840"/>
      <c r="F39" s="840"/>
      <c r="G39" s="840"/>
      <c r="H39" s="841"/>
      <c r="I39" s="276"/>
      <c r="J39" s="277"/>
      <c r="K39" s="278">
        <f>VLOOKUP(A39,EQUIPOS!A9:D166,4,FALSE)</f>
        <v>540793</v>
      </c>
      <c r="L39" s="279"/>
      <c r="M39" s="280">
        <v>10</v>
      </c>
      <c r="N39" s="281">
        <f t="shared" si="0"/>
        <v>54079.3</v>
      </c>
    </row>
    <row r="40" spans="1:14">
      <c r="A40" t="s">
        <v>290</v>
      </c>
      <c r="B40" s="839" t="str">
        <f>VLOOKUP(A40,EQUIPOS!A10:D154,3,FALSE)</f>
        <v>Planta trituradora</v>
      </c>
      <c r="C40" s="840"/>
      <c r="D40" s="840"/>
      <c r="E40" s="840"/>
      <c r="F40" s="840"/>
      <c r="G40" s="840"/>
      <c r="H40" s="841"/>
      <c r="I40" s="276"/>
      <c r="J40" s="277"/>
      <c r="K40" s="278">
        <f>VLOOKUP(A40,EQUIPOS!A10:D167,4,FALSE)</f>
        <v>464446</v>
      </c>
      <c r="L40" s="279"/>
      <c r="M40" s="280">
        <v>30</v>
      </c>
      <c r="N40" s="281">
        <f t="shared" si="0"/>
        <v>15481.533333333333</v>
      </c>
    </row>
    <row r="41" spans="1:14">
      <c r="A41" t="s">
        <v>314</v>
      </c>
      <c r="B41" s="839" t="str">
        <f>VLOOKUP(A41,EQUIPOS!A11:D155,3,FALSE)</f>
        <v xml:space="preserve">Retroexcavadora E-200 sobre orugas
</v>
      </c>
      <c r="C41" s="840"/>
      <c r="D41" s="840"/>
      <c r="E41" s="840"/>
      <c r="F41" s="840"/>
      <c r="G41" s="840"/>
      <c r="H41" s="841"/>
      <c r="I41" s="276"/>
      <c r="J41" s="277"/>
      <c r="K41" s="278">
        <f>VLOOKUP(A41,EQUIPOS!A11:D168,4,FALSE)</f>
        <v>181387</v>
      </c>
      <c r="L41" s="279"/>
      <c r="M41" s="280">
        <v>30</v>
      </c>
      <c r="N41" s="281">
        <f t="shared" si="0"/>
        <v>6046.2333333333336</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76"/>
      <c r="J42" s="277"/>
      <c r="K42" s="278">
        <f>VLOOKUP(A42,EQUIPOS!A12:D169,4,FALSE)</f>
        <v>157993</v>
      </c>
      <c r="L42" s="279"/>
      <c r="M42" s="280">
        <v>10</v>
      </c>
      <c r="N42" s="281">
        <f t="shared" si="0"/>
        <v>15799.3</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329"/>
      <c r="C44" s="330"/>
      <c r="D44" s="330"/>
      <c r="E44" s="330"/>
      <c r="F44" s="330"/>
      <c r="G44" s="330"/>
      <c r="H44" s="331"/>
      <c r="I44" s="276"/>
      <c r="J44" s="277"/>
      <c r="K44" s="278"/>
      <c r="L44" s="279"/>
      <c r="M44" s="280"/>
      <c r="N44" s="281"/>
    </row>
    <row r="45" spans="1:14">
      <c r="B45" s="839"/>
      <c r="C45" s="840"/>
      <c r="D45" s="840"/>
      <c r="E45" s="840"/>
      <c r="F45" s="840"/>
      <c r="G45" s="840"/>
      <c r="H45" s="841"/>
      <c r="I45" s="842"/>
      <c r="J45" s="823"/>
      <c r="K45" s="278"/>
      <c r="L45" s="843"/>
      <c r="M45" s="844"/>
      <c r="N45" s="281"/>
    </row>
    <row r="46" spans="1:14">
      <c r="B46" s="839"/>
      <c r="C46" s="840"/>
      <c r="D46" s="840"/>
      <c r="E46" s="845"/>
      <c r="F46" s="840"/>
      <c r="G46" s="840"/>
      <c r="H46" s="841"/>
      <c r="I46" s="42"/>
      <c r="J46" s="43"/>
      <c r="K46" s="283"/>
      <c r="L46" s="285"/>
      <c r="M46" s="286"/>
      <c r="N46" s="287"/>
    </row>
    <row r="47" spans="1:14">
      <c r="B47" s="846" t="s">
        <v>1036</v>
      </c>
      <c r="C47" s="847"/>
      <c r="D47" s="847"/>
      <c r="E47" s="44"/>
      <c r="F47" s="45"/>
      <c r="G47" s="45"/>
      <c r="H47" s="46"/>
      <c r="I47" s="42"/>
      <c r="J47" s="43"/>
      <c r="K47" s="288"/>
      <c r="L47" s="285"/>
      <c r="M47" s="410">
        <v>0.1</v>
      </c>
      <c r="N47" s="353">
        <f>N81*M47</f>
        <v>826.55375000000004</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127059.45375000002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35000</v>
      </c>
      <c r="N54" s="281">
        <f>K54*M54</f>
        <v>49000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82</v>
      </c>
      <c r="N55" s="281">
        <f>K55*M55</f>
        <v>2050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21"/>
      <c r="C58" s="822"/>
      <c r="D58" s="822"/>
      <c r="E58" s="822"/>
      <c r="F58" s="822"/>
      <c r="G58" s="822"/>
      <c r="H58" s="822"/>
      <c r="I58" s="823"/>
      <c r="J58" s="48"/>
      <c r="K58" s="50"/>
      <c r="L58" s="824"/>
      <c r="M58" s="825"/>
      <c r="N58" s="51"/>
    </row>
    <row r="59" spans="1:14" ht="15" thickBot="1">
      <c r="B59" s="826" t="s">
        <v>1037</v>
      </c>
      <c r="C59" s="827"/>
      <c r="D59" s="827"/>
      <c r="E59" s="827"/>
      <c r="F59" s="827"/>
      <c r="G59" s="827"/>
      <c r="H59" s="827"/>
      <c r="I59" s="827"/>
      <c r="J59" s="827"/>
      <c r="K59" s="827"/>
      <c r="L59" s="827"/>
      <c r="M59" s="828"/>
      <c r="N59" s="403">
        <f>SUM(N54:N58)</f>
        <v>51050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30">
        <f>VLOOKUP(A64,TRANSPORTE!A5:D117,4,FALSE)</f>
        <v>1255</v>
      </c>
      <c r="M64" s="831"/>
      <c r="N64" s="296">
        <f>K64*L64</f>
        <v>1757</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30">
        <f>VLOOKUP(A65,TRANSPORTE!A6:D117,4,FALSE)</f>
        <v>896</v>
      </c>
      <c r="M65" s="831"/>
      <c r="N65" s="296">
        <f>K65*L65</f>
        <v>1120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2877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304">
        <v>80</v>
      </c>
      <c r="N75" s="404">
        <f>K75/M75</f>
        <v>5086.4875000000002</v>
      </c>
      <c r="O75" s="112"/>
    </row>
    <row r="76" spans="1:15">
      <c r="A76"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308">
        <v>80</v>
      </c>
      <c r="N76" s="404">
        <f>K76/M76</f>
        <v>1271.6125</v>
      </c>
    </row>
    <row r="77" spans="1:15">
      <c r="A77" t="s">
        <v>54</v>
      </c>
      <c r="B77" s="55" t="str">
        <f>VLOOKUP(A77,'MANO DE OBRA'!A9:D70,3,FALSE)</f>
        <v>Rastrilleros (2)</v>
      </c>
      <c r="C77" s="53"/>
      <c r="D77" s="53"/>
      <c r="E77" s="53"/>
      <c r="F77" s="53"/>
      <c r="G77" s="53"/>
      <c r="H77" s="53"/>
      <c r="I77" s="301">
        <f>K77/J77*100</f>
        <v>82483.783783783787</v>
      </c>
      <c r="J77" s="302">
        <v>185</v>
      </c>
      <c r="K77" s="303">
        <f>VLOOKUP(A77,'MANO DE OBRA'!A9:D101,4,FALSE)</f>
        <v>152595</v>
      </c>
      <c r="L77" s="56"/>
      <c r="M77" s="309">
        <v>80</v>
      </c>
      <c r="N77" s="404">
        <f>K77/M77</f>
        <v>1907.4375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8265.5375000000004</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N49+N59+N70+N81</f>
        <v>189251.99125000002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37850.398250000006</v>
      </c>
      <c r="M88" s="861"/>
      <c r="N88" s="57"/>
    </row>
    <row r="89" spans="1:14">
      <c r="B89" s="95" t="s">
        <v>1057</v>
      </c>
      <c r="C89" s="96"/>
      <c r="D89" s="96"/>
      <c r="E89" s="96"/>
      <c r="F89" s="96"/>
      <c r="G89" s="96"/>
      <c r="H89" s="96"/>
      <c r="I89" s="93"/>
      <c r="J89" s="94"/>
      <c r="K89" s="313">
        <v>0.05</v>
      </c>
      <c r="L89" s="860">
        <f>N83*K89</f>
        <v>9462.5995625000014</v>
      </c>
      <c r="M89" s="861"/>
      <c r="N89" s="57"/>
    </row>
    <row r="90" spans="1:14" ht="15" thickBot="1">
      <c r="B90" s="97" t="s">
        <v>1058</v>
      </c>
      <c r="C90" s="98"/>
      <c r="D90" s="98"/>
      <c r="E90" s="98"/>
      <c r="F90" s="98"/>
      <c r="G90" s="98"/>
      <c r="H90" s="98"/>
      <c r="I90" s="99"/>
      <c r="J90" s="100"/>
      <c r="K90" s="314">
        <v>0.05</v>
      </c>
      <c r="L90" s="862">
        <f>N83*K90</f>
        <v>9462.5995625000014</v>
      </c>
      <c r="M90" s="863"/>
      <c r="N90" s="57"/>
    </row>
    <row r="91" spans="1:14" ht="15" thickBot="1">
      <c r="B91" s="826" t="s">
        <v>1037</v>
      </c>
      <c r="C91" s="827"/>
      <c r="D91" s="827"/>
      <c r="E91" s="827"/>
      <c r="F91" s="827"/>
      <c r="G91" s="827"/>
      <c r="H91" s="827"/>
      <c r="I91" s="827"/>
      <c r="J91" s="827"/>
      <c r="K91" s="827"/>
      <c r="L91" s="827"/>
      <c r="M91" s="828"/>
      <c r="N91" s="58">
        <f>L88+L89+L90</f>
        <v>56775.597375000005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246027.58862500003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4" t="s">
        <v>2324</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2325</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3"/>
      <c r="K123" s="803"/>
      <c r="L123" s="803"/>
      <c r="M123" s="803"/>
      <c r="N123" s="804"/>
    </row>
    <row r="124" spans="2:14" ht="15" thickBot="1">
      <c r="B124" s="270" t="s">
        <v>2327</v>
      </c>
      <c r="C124" s="402"/>
      <c r="D124" s="402"/>
      <c r="E124" s="63"/>
      <c r="F124" s="63"/>
      <c r="G124" s="63"/>
      <c r="H124" s="63"/>
      <c r="I124" s="63"/>
      <c r="J124" s="805"/>
      <c r="K124" s="805"/>
      <c r="L124" s="805"/>
      <c r="M124" s="805"/>
      <c r="N124" s="80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148</v>
      </c>
      <c r="B36" s="839" t="str">
        <f>VLOOKUP(A36,EQUIPOS!A6:D154,3,FALSE)</f>
        <v>Cargador : Potencia en el volante 110 hp, Clasificación de RPM del motor 2300.</v>
      </c>
      <c r="C36" s="840"/>
      <c r="D36" s="840"/>
      <c r="E36" s="840"/>
      <c r="F36" s="840"/>
      <c r="G36" s="840"/>
      <c r="H36" s="841"/>
      <c r="I36" s="276"/>
      <c r="J36" s="277"/>
      <c r="K36" s="278">
        <f>VLOOKUP(A36,EQUIPOS!A6:D163,4,FALSE)</f>
        <v>118012</v>
      </c>
      <c r="L36" s="279"/>
      <c r="M36" s="280">
        <v>30</v>
      </c>
      <c r="N36" s="281">
        <f>K36/M36</f>
        <v>3933.7333333333331</v>
      </c>
    </row>
    <row r="37" spans="1:14">
      <c r="A37" s="119" t="s">
        <v>173</v>
      </c>
      <c r="B37" s="839" t="str">
        <f>VLOOKUP(A37,EQUIPOS!A7:D154,3,FALSE)</f>
        <v>Compactador neumático de Potencia 70 HP, peso de 13 ton</v>
      </c>
      <c r="C37" s="840"/>
      <c r="D37" s="840"/>
      <c r="E37" s="840"/>
      <c r="F37" s="840"/>
      <c r="G37" s="840"/>
      <c r="H37" s="841"/>
      <c r="I37" s="276"/>
      <c r="J37" s="277"/>
      <c r="K37" s="278">
        <f>VLOOKUP(A37,EQUIPOS!A7:D164,4,FALSE)</f>
        <v>133172</v>
      </c>
      <c r="L37" s="279"/>
      <c r="M37" s="280">
        <v>10</v>
      </c>
      <c r="N37" s="281">
        <f t="shared" ref="N37:N43" si="0">K37/M37</f>
        <v>13317.2</v>
      </c>
    </row>
    <row r="38" spans="1:14">
      <c r="A38" t="s">
        <v>284</v>
      </c>
      <c r="B38" s="839" t="str">
        <f>VLOOKUP(A38,EQUIPOS!A8:D154,3,FALSE)</f>
        <v>Planta de asfalto en caliente</v>
      </c>
      <c r="C38" s="840"/>
      <c r="D38" s="840"/>
      <c r="E38" s="840"/>
      <c r="F38" s="840"/>
      <c r="G38" s="840"/>
      <c r="H38" s="841"/>
      <c r="I38" s="276"/>
      <c r="J38" s="277"/>
      <c r="K38" s="278">
        <f>VLOOKUP(A38,EQUIPOS!A8:D165,4,FALSE)</f>
        <v>540793</v>
      </c>
      <c r="L38" s="279"/>
      <c r="M38" s="280">
        <v>10</v>
      </c>
      <c r="N38" s="281">
        <f t="shared" si="0"/>
        <v>54079.3</v>
      </c>
    </row>
    <row r="39" spans="1:14">
      <c r="A39" t="s">
        <v>290</v>
      </c>
      <c r="B39" s="839" t="str">
        <f>VLOOKUP(A39,EQUIPOS!A9:D154,3,FALSE)</f>
        <v>Planta trituradora</v>
      </c>
      <c r="C39" s="840"/>
      <c r="D39" s="840"/>
      <c r="E39" s="840"/>
      <c r="F39" s="840"/>
      <c r="G39" s="840"/>
      <c r="H39" s="841"/>
      <c r="I39" s="276"/>
      <c r="J39" s="277"/>
      <c r="K39" s="278">
        <f>VLOOKUP(A39,EQUIPOS!A9:D166,4,FALSE)</f>
        <v>464446</v>
      </c>
      <c r="L39" s="279"/>
      <c r="M39" s="280">
        <v>30</v>
      </c>
      <c r="N39" s="281">
        <f t="shared" si="0"/>
        <v>15481.533333333333</v>
      </c>
    </row>
    <row r="40" spans="1:14">
      <c r="A40" t="s">
        <v>316</v>
      </c>
      <c r="B40" s="839" t="str">
        <f>VLOOKUP(A40,EQUIPOS!A10:D154,3,FALSE)</f>
        <v>Retroexcavadora Tipo E-200 o  Equivalente</v>
      </c>
      <c r="C40" s="840"/>
      <c r="D40" s="840"/>
      <c r="E40" s="840"/>
      <c r="F40" s="840"/>
      <c r="G40" s="840"/>
      <c r="H40" s="841"/>
      <c r="I40" s="276"/>
      <c r="J40" s="277"/>
      <c r="K40" s="278">
        <f>VLOOKUP(A40,EQUIPOS!A10:D167,4,FALSE)</f>
        <v>89072</v>
      </c>
      <c r="L40" s="279"/>
      <c r="M40" s="280">
        <v>30</v>
      </c>
      <c r="N40" s="281">
        <f t="shared" si="0"/>
        <v>2969.0666666666666</v>
      </c>
    </row>
    <row r="41" spans="1:14">
      <c r="A41" t="s">
        <v>358</v>
      </c>
      <c r="B41" s="839" t="str">
        <f>VLOOKUP(A41,EQUIPOS!A11:D155,3,FALSE)</f>
        <v xml:space="preserve">Terminadora de asfalto (Finisher), potencia en el volante 174 HP, R=20M3/H, velocidad de desplazamiento 114 m/min
</v>
      </c>
      <c r="C41" s="840"/>
      <c r="D41" s="840"/>
      <c r="E41" s="840"/>
      <c r="F41" s="840"/>
      <c r="G41" s="840"/>
      <c r="H41" s="841"/>
      <c r="I41" s="276"/>
      <c r="J41" s="277"/>
      <c r="K41" s="278">
        <f>VLOOKUP(A41,EQUIPOS!A11:D168,4,FALSE)</f>
        <v>157993</v>
      </c>
      <c r="L41" s="279"/>
      <c r="M41" s="280">
        <v>10</v>
      </c>
      <c r="N41" s="281">
        <f t="shared" si="0"/>
        <v>15799.3</v>
      </c>
    </row>
    <row r="42" spans="1:14">
      <c r="A42" t="s">
        <v>166</v>
      </c>
      <c r="B42" s="839" t="str">
        <f>VLOOKUP(A42,EQUIPOS!A12:D156,3,FALSE)</f>
        <v>Compactador de Rodillo POTENCIA: 99HP, PESO: 8 ton</v>
      </c>
      <c r="C42" s="840"/>
      <c r="D42" s="840"/>
      <c r="E42" s="840"/>
      <c r="F42" s="840"/>
      <c r="G42" s="840"/>
      <c r="H42" s="841"/>
      <c r="I42" s="276"/>
      <c r="J42" s="277"/>
      <c r="K42" s="278">
        <f>VLOOKUP(A42,EQUIPOS!A12:D169,4,FALSE)</f>
        <v>113582</v>
      </c>
      <c r="L42" s="279"/>
      <c r="M42" s="280">
        <v>10</v>
      </c>
      <c r="N42" s="281">
        <f t="shared" si="0"/>
        <v>11358.2</v>
      </c>
    </row>
    <row r="43" spans="1:14">
      <c r="A43" t="s">
        <v>373</v>
      </c>
      <c r="B43" s="839" t="str">
        <f>VLOOKUP(A43,EQUIPOS!A13:D157,3,FALSE)</f>
        <v>Volqueta 6 m3</v>
      </c>
      <c r="C43" s="840"/>
      <c r="D43" s="840"/>
      <c r="E43" s="840"/>
      <c r="F43" s="840"/>
      <c r="G43" s="840"/>
      <c r="H43" s="841"/>
      <c r="I43" s="276"/>
      <c r="J43" s="277"/>
      <c r="K43" s="278">
        <f>VLOOKUP(A43,EQUIPOS!A13:D170,4,FALSE)</f>
        <v>59500</v>
      </c>
      <c r="L43" s="279"/>
      <c r="M43" s="280">
        <v>10</v>
      </c>
      <c r="N43" s="281">
        <f t="shared" si="0"/>
        <v>5950</v>
      </c>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1080.8799999999999</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123969.21333333333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35000</v>
      </c>
      <c r="N53" s="281">
        <f>K53*M53</f>
        <v>49000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49000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30">
        <f>VLOOKUP(A63,TRANSPORTE!A5:D117,4,FALSE)</f>
        <v>1255</v>
      </c>
      <c r="M63" s="831"/>
      <c r="N63" s="296">
        <f>K63*L63</f>
        <v>1757</v>
      </c>
    </row>
    <row r="64" spans="1:14">
      <c r="A64" t="s">
        <v>1377</v>
      </c>
      <c r="B64" s="52" t="str">
        <f>VLOOKUP(A64,TRANSPORTE!A6:D117,3,FALSE)</f>
        <v>Transporte de mezcla</v>
      </c>
      <c r="C64" s="53"/>
      <c r="D64" s="53"/>
      <c r="E64" s="53"/>
      <c r="F64" s="53"/>
      <c r="G64" s="53"/>
      <c r="H64" s="320" t="s">
        <v>1552</v>
      </c>
      <c r="I64" s="288">
        <v>1.25</v>
      </c>
      <c r="J64" s="295">
        <v>1</v>
      </c>
      <c r="K64" s="288">
        <f>I64*J64</f>
        <v>1.25</v>
      </c>
      <c r="L64" s="830">
        <f>VLOOKUP(A64,TRANSPORTE!A6:D117,4,FALSE)</f>
        <v>896</v>
      </c>
      <c r="M64" s="831"/>
      <c r="N64" s="296">
        <f>K64*L64</f>
        <v>1120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2877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219956.21621621621</v>
      </c>
      <c r="J74" s="302">
        <v>185</v>
      </c>
      <c r="K74" s="303">
        <f>VLOOKUP(A74,'MANO DE OBRA'!A8:D99,4,FALSE)</f>
        <v>406919</v>
      </c>
      <c r="L74" s="56"/>
      <c r="M74" s="304">
        <v>80</v>
      </c>
      <c r="N74" s="404">
        <f>K74/M74</f>
        <v>5086.4875000000002</v>
      </c>
      <c r="O74" s="112"/>
    </row>
    <row r="75" spans="1:15">
      <c r="A75" t="s">
        <v>54</v>
      </c>
      <c r="B75" s="55" t="str">
        <f>VLOOKUP(A75,'MANO DE OBRA'!A8:D69,3,FALSE)</f>
        <v>Rastrilleros (2)</v>
      </c>
      <c r="C75" s="53"/>
      <c r="D75" s="53"/>
      <c r="E75" s="53"/>
      <c r="F75" s="53"/>
      <c r="G75" s="53"/>
      <c r="H75" s="53"/>
      <c r="I75" s="301">
        <f>K75/J75*100</f>
        <v>82483.783783783787</v>
      </c>
      <c r="J75" s="302">
        <v>185</v>
      </c>
      <c r="K75" s="303">
        <f>VLOOKUP(A75,'MANO DE OBRA'!A8:D100,4,FALSE)</f>
        <v>152595</v>
      </c>
      <c r="L75" s="56"/>
      <c r="M75" s="308">
        <v>80</v>
      </c>
      <c r="N75" s="404">
        <f>K75/M75</f>
        <v>1907.4375</v>
      </c>
    </row>
    <row r="76" spans="1:15">
      <c r="A76" t="s">
        <v>34</v>
      </c>
      <c r="B76" s="55" t="str">
        <f>VLOOKUP(A76,'MANO DE OBRA'!A9:D70,3,FALSE)</f>
        <v>Oficial (3)</v>
      </c>
      <c r="C76" s="53"/>
      <c r="D76" s="53"/>
      <c r="E76" s="53"/>
      <c r="F76" s="53"/>
      <c r="G76" s="53"/>
      <c r="H76" s="53"/>
      <c r="I76" s="301">
        <f>K76/J76*100</f>
        <v>164967.56756756757</v>
      </c>
      <c r="J76" s="302">
        <v>185</v>
      </c>
      <c r="K76" s="303">
        <f>VLOOKUP(A76,'MANO DE OBRA'!A9:D101,4,FALSE)</f>
        <v>305190</v>
      </c>
      <c r="L76" s="56"/>
      <c r="M76" s="309">
        <v>80</v>
      </c>
      <c r="N76" s="404">
        <f>K76/M76</f>
        <v>3814.875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10808.8</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186655.01333333331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37331.00266666666</v>
      </c>
      <c r="M87" s="861"/>
      <c r="N87" s="57"/>
    </row>
    <row r="88" spans="1:14">
      <c r="B88" s="95" t="s">
        <v>1057</v>
      </c>
      <c r="C88" s="96"/>
      <c r="D88" s="96"/>
      <c r="E88" s="96"/>
      <c r="F88" s="96"/>
      <c r="G88" s="96"/>
      <c r="H88" s="96"/>
      <c r="I88" s="93"/>
      <c r="J88" s="94"/>
      <c r="K88" s="313">
        <v>0.05</v>
      </c>
      <c r="L88" s="860">
        <f>N82*K88</f>
        <v>9332.750666666665</v>
      </c>
      <c r="M88" s="861"/>
      <c r="N88" s="57"/>
    </row>
    <row r="89" spans="1:14" ht="15" thickBot="1">
      <c r="B89" s="97" t="s">
        <v>1058</v>
      </c>
      <c r="C89" s="98"/>
      <c r="D89" s="98"/>
      <c r="E89" s="98"/>
      <c r="F89" s="98"/>
      <c r="G89" s="98"/>
      <c r="H89" s="98"/>
      <c r="I89" s="99"/>
      <c r="J89" s="100"/>
      <c r="K89" s="314">
        <v>0.05</v>
      </c>
      <c r="L89" s="862">
        <f>N82*K89</f>
        <v>9332.750666666665</v>
      </c>
      <c r="M89" s="863"/>
      <c r="N89" s="57"/>
    </row>
    <row r="90" spans="1:14" ht="15" thickBot="1">
      <c r="B90" s="826" t="s">
        <v>1037</v>
      </c>
      <c r="C90" s="827"/>
      <c r="D90" s="827"/>
      <c r="E90" s="827"/>
      <c r="F90" s="827"/>
      <c r="G90" s="827"/>
      <c r="H90" s="827"/>
      <c r="I90" s="827"/>
      <c r="J90" s="827"/>
      <c r="K90" s="827"/>
      <c r="L90" s="827"/>
      <c r="M90" s="828"/>
      <c r="N90" s="58">
        <f>L87+L88+L89</f>
        <v>55996.503999999994</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242651.51733333329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117</v>
      </c>
      <c r="B36" s="839" t="str">
        <f>VLOOKUP(A36,EQUIPOS!A6:D154,3,FALSE)</f>
        <v xml:space="preserve">Barredora mecánica de cepillo de 3658 mm ; 6 m3 </v>
      </c>
      <c r="C36" s="840"/>
      <c r="D36" s="840"/>
      <c r="E36" s="840"/>
      <c r="F36" s="840"/>
      <c r="G36" s="840"/>
      <c r="H36" s="841"/>
      <c r="I36" s="276"/>
      <c r="J36" s="277"/>
      <c r="K36" s="278">
        <f>VLOOKUP(A36,EQUIPOS!A6:D163,4,FALSE)</f>
        <v>223125</v>
      </c>
      <c r="L36" s="279"/>
      <c r="M36" s="280">
        <v>150</v>
      </c>
      <c r="N36" s="281">
        <f>K36/M36</f>
        <v>1487.5</v>
      </c>
    </row>
    <row r="37" spans="1:14">
      <c r="A37" s="119" t="s">
        <v>148</v>
      </c>
      <c r="B37" s="839" t="str">
        <f>VLOOKUP(A37,EQUIPOS!A7:D154,3,FALSE)</f>
        <v>Cargador : Potencia en el volante 110 hp, Clasificación de RPM del motor 2300.</v>
      </c>
      <c r="C37" s="840"/>
      <c r="D37" s="840"/>
      <c r="E37" s="840"/>
      <c r="F37" s="840"/>
      <c r="G37" s="840"/>
      <c r="H37" s="841"/>
      <c r="I37" s="276"/>
      <c r="J37" s="277"/>
      <c r="K37" s="278">
        <f>VLOOKUP(A37,EQUIPOS!A7:D164,4,FALSE)</f>
        <v>118012</v>
      </c>
      <c r="L37" s="279"/>
      <c r="M37" s="280">
        <v>150</v>
      </c>
      <c r="N37" s="281">
        <f>K37/M37</f>
        <v>786.74666666666667</v>
      </c>
    </row>
    <row r="38" spans="1:14">
      <c r="A38" t="s">
        <v>236</v>
      </c>
      <c r="B38" s="839" t="str">
        <f>VLOOKUP(A38,EQUIPOS!A8:D154,3,FALSE)</f>
        <v>Fresadora de pavimento, potencia 255 HP, peso 19 Ton, PROFUNDIDAD DE CORTE 305 mm</v>
      </c>
      <c r="C38" s="840"/>
      <c r="D38" s="840"/>
      <c r="E38" s="840"/>
      <c r="F38" s="840"/>
      <c r="G38" s="840"/>
      <c r="H38" s="841"/>
      <c r="I38" s="276"/>
      <c r="J38" s="277"/>
      <c r="K38" s="278">
        <f>VLOOKUP(A38,EQUIPOS!A8:D165,4,FALSE)</f>
        <v>530917</v>
      </c>
      <c r="L38" s="279"/>
      <c r="M38" s="280">
        <v>150</v>
      </c>
      <c r="N38" s="281">
        <f>K38/M38</f>
        <v>3539.4466666666667</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N75*M41</f>
        <v>1.6954916666666668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5815.388825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30">
        <f>VLOOKUP(A58,TRANSPORTE!A5:D117,4,FALSE)</f>
        <v>1255</v>
      </c>
      <c r="M58" s="831"/>
      <c r="N58" s="296">
        <f>K58*L58</f>
        <v>163.15</v>
      </c>
    </row>
    <row r="59" spans="1:14">
      <c r="B59" s="52"/>
      <c r="C59" s="53"/>
      <c r="D59" s="53"/>
      <c r="E59" s="53"/>
      <c r="F59" s="53"/>
      <c r="G59" s="53"/>
      <c r="H59" s="320"/>
      <c r="I59" s="288"/>
      <c r="J59" s="295"/>
      <c r="K59" s="288"/>
      <c r="L59" s="830"/>
      <c r="M59" s="831"/>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163.15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1200</v>
      </c>
      <c r="N69" s="404">
        <f>K69/M69</f>
        <v>169.54916666666668</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169.54916666666668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6148.0879916666663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1229.6175983333333</v>
      </c>
      <c r="M82" s="861"/>
      <c r="N82" s="57"/>
    </row>
    <row r="83" spans="1:14">
      <c r="B83" s="95" t="s">
        <v>1057</v>
      </c>
      <c r="C83" s="96"/>
      <c r="D83" s="96"/>
      <c r="E83" s="96"/>
      <c r="F83" s="96"/>
      <c r="G83" s="96"/>
      <c r="H83" s="96"/>
      <c r="I83" s="93"/>
      <c r="J83" s="94"/>
      <c r="K83" s="313">
        <v>0.05</v>
      </c>
      <c r="L83" s="860">
        <f>N77*K83</f>
        <v>307.40439958333332</v>
      </c>
      <c r="M83" s="861"/>
      <c r="N83" s="57"/>
    </row>
    <row r="84" spans="1:14" ht="15" thickBot="1">
      <c r="B84" s="97" t="s">
        <v>1058</v>
      </c>
      <c r="C84" s="98"/>
      <c r="D84" s="98"/>
      <c r="E84" s="98"/>
      <c r="F84" s="98"/>
      <c r="G84" s="98"/>
      <c r="H84" s="98"/>
      <c r="I84" s="99"/>
      <c r="J84" s="100"/>
      <c r="K84" s="314">
        <v>0.05</v>
      </c>
      <c r="L84" s="862">
        <f>N77*K84</f>
        <v>307.40439958333332</v>
      </c>
      <c r="M84" s="863"/>
      <c r="N84" s="57"/>
    </row>
    <row r="85" spans="1:14" ht="15" thickBot="1">
      <c r="B85" s="826" t="s">
        <v>1037</v>
      </c>
      <c r="C85" s="827"/>
      <c r="D85" s="827"/>
      <c r="E85" s="827"/>
      <c r="F85" s="827"/>
      <c r="G85" s="827"/>
      <c r="H85" s="827"/>
      <c r="I85" s="827"/>
      <c r="J85" s="827"/>
      <c r="K85" s="827"/>
      <c r="L85" s="827"/>
      <c r="M85" s="828"/>
      <c r="N85" s="58">
        <f>L82+L83+L84</f>
        <v>1844.4263974999999</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7992.5143891666667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117</v>
      </c>
      <c r="B36" s="839" t="str">
        <f>VLOOKUP(A36,EQUIPOS!A6:D154,3,FALSE)</f>
        <v xml:space="preserve">Barredora mecánica de cepillo de 3658 mm ; 6 m3 </v>
      </c>
      <c r="C36" s="840"/>
      <c r="D36" s="840"/>
      <c r="E36" s="840"/>
      <c r="F36" s="840"/>
      <c r="G36" s="840"/>
      <c r="H36" s="841"/>
      <c r="I36" s="276"/>
      <c r="J36" s="277"/>
      <c r="K36" s="278">
        <f>VLOOKUP(A36,EQUIPOS!A6:D163,4,FALSE)</f>
        <v>223125</v>
      </c>
      <c r="L36" s="279"/>
      <c r="M36" s="280">
        <v>300</v>
      </c>
      <c r="N36" s="281">
        <f>K36/M36</f>
        <v>743.75</v>
      </c>
    </row>
    <row r="37" spans="1:14">
      <c r="A37" s="119" t="s">
        <v>148</v>
      </c>
      <c r="B37" s="839" t="str">
        <f>VLOOKUP(A37,EQUIPOS!A7:D154,3,FALSE)</f>
        <v>Cargador : Potencia en el volante 110 hp, Clasificación de RPM del motor 2300.</v>
      </c>
      <c r="C37" s="840"/>
      <c r="D37" s="840"/>
      <c r="E37" s="840"/>
      <c r="F37" s="840"/>
      <c r="G37" s="840"/>
      <c r="H37" s="841"/>
      <c r="I37" s="276"/>
      <c r="J37" s="277"/>
      <c r="K37" s="278">
        <f>VLOOKUP(A37,EQUIPOS!A7:D164,4,FALSE)</f>
        <v>118012</v>
      </c>
      <c r="L37" s="279"/>
      <c r="M37" s="280">
        <v>300</v>
      </c>
      <c r="N37" s="281">
        <f>K37/M37</f>
        <v>393.37333333333333</v>
      </c>
    </row>
    <row r="38" spans="1:14">
      <c r="A38" t="s">
        <v>236</v>
      </c>
      <c r="B38" s="839" t="str">
        <f>VLOOKUP(A38,EQUIPOS!A8:D154,3,FALSE)</f>
        <v>Fresadora de pavimento, potencia 255 HP, peso 19 Ton, PROFUNDIDAD DE CORTE 305 mm</v>
      </c>
      <c r="C38" s="840"/>
      <c r="D38" s="840"/>
      <c r="E38" s="840"/>
      <c r="F38" s="840"/>
      <c r="G38" s="840"/>
      <c r="H38" s="841"/>
      <c r="I38" s="276"/>
      <c r="J38" s="277"/>
      <c r="K38" s="278">
        <f>VLOOKUP(A38,EQUIPOS!A8:D165,4,FALSE)</f>
        <v>530917</v>
      </c>
      <c r="L38" s="279"/>
      <c r="M38" s="280">
        <v>300</v>
      </c>
      <c r="N38" s="281">
        <f>K38/M38</f>
        <v>1769.7233333333334</v>
      </c>
    </row>
    <row r="39" spans="1:14">
      <c r="B39" s="839"/>
      <c r="C39" s="840"/>
      <c r="D39" s="840"/>
      <c r="E39" s="840"/>
      <c r="F39" s="840"/>
      <c r="G39" s="840"/>
      <c r="H39" s="841"/>
      <c r="I39" s="842"/>
      <c r="J39" s="823"/>
      <c r="K39" s="278"/>
      <c r="L39" s="843"/>
      <c r="M39" s="844"/>
      <c r="N39" s="281"/>
    </row>
    <row r="40" spans="1:14">
      <c r="B40" s="839"/>
      <c r="C40" s="840"/>
      <c r="D40" s="840"/>
      <c r="E40" s="845"/>
      <c r="F40" s="840"/>
      <c r="G40" s="840"/>
      <c r="H40" s="841"/>
      <c r="I40" s="42"/>
      <c r="J40" s="43"/>
      <c r="K40" s="283"/>
      <c r="L40" s="285"/>
      <c r="M40" s="286"/>
      <c r="N40" s="287"/>
    </row>
    <row r="41" spans="1:14">
      <c r="B41" s="846" t="s">
        <v>1036</v>
      </c>
      <c r="C41" s="847"/>
      <c r="D41" s="847"/>
      <c r="E41" s="44"/>
      <c r="F41" s="45"/>
      <c r="G41" s="45"/>
      <c r="H41" s="46"/>
      <c r="I41" s="42"/>
      <c r="J41" s="43"/>
      <c r="K41" s="288"/>
      <c r="L41" s="285"/>
      <c r="M41" s="410">
        <v>0.01</v>
      </c>
      <c r="N41" s="353">
        <f>N75*M41</f>
        <v>0.84774583333333342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2907.6944125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30">
        <f>VLOOKUP(A58,TRANSPORTE!A5:D117,4,FALSE)</f>
        <v>1255</v>
      </c>
      <c r="M58" s="831"/>
      <c r="N58" s="296">
        <f>K58*L58</f>
        <v>81.575000000000003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81.575000000000003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304">
        <v>2400</v>
      </c>
      <c r="N69" s="404">
        <f>K69/M69</f>
        <v>84.774583333333339</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84.774583333333339</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3074.0439958333332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614.80879916666663</v>
      </c>
      <c r="M82" s="861"/>
      <c r="N82" s="57"/>
    </row>
    <row r="83" spans="1:14">
      <c r="B83" s="95" t="s">
        <v>1057</v>
      </c>
      <c r="C83" s="96"/>
      <c r="D83" s="96"/>
      <c r="E83" s="96"/>
      <c r="F83" s="96"/>
      <c r="G83" s="96"/>
      <c r="H83" s="96"/>
      <c r="I83" s="93"/>
      <c r="J83" s="94"/>
      <c r="K83" s="313">
        <v>0.05</v>
      </c>
      <c r="L83" s="860">
        <f>N77*K83</f>
        <v>153.70219979166666</v>
      </c>
      <c r="M83" s="861"/>
      <c r="N83" s="57"/>
    </row>
    <row r="84" spans="1:14" ht="15" thickBot="1">
      <c r="B84" s="97" t="s">
        <v>1058</v>
      </c>
      <c r="C84" s="98"/>
      <c r="D84" s="98"/>
      <c r="E84" s="98"/>
      <c r="F84" s="98"/>
      <c r="G84" s="98"/>
      <c r="H84" s="98"/>
      <c r="I84" s="99"/>
      <c r="J84" s="100"/>
      <c r="K84" s="314">
        <v>0.05</v>
      </c>
      <c r="L84" s="862">
        <f>N77*K84</f>
        <v>153.70219979166666</v>
      </c>
      <c r="M84" s="863"/>
      <c r="N84" s="57"/>
    </row>
    <row r="85" spans="1:14" ht="15" thickBot="1">
      <c r="B85" s="826" t="s">
        <v>1037</v>
      </c>
      <c r="C85" s="827"/>
      <c r="D85" s="827"/>
      <c r="E85" s="827"/>
      <c r="F85" s="827"/>
      <c r="G85" s="827"/>
      <c r="H85" s="827"/>
      <c r="I85" s="827"/>
      <c r="J85" s="827"/>
      <c r="K85" s="827"/>
      <c r="L85" s="827"/>
      <c r="M85" s="828"/>
      <c r="N85" s="58">
        <f>L82+L83+L84</f>
        <v>922.21319874999995</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3996.2571945833333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18</v>
      </c>
      <c r="N36" s="281">
        <f>K36/M36</f>
        <v>3561.2777777777778</v>
      </c>
    </row>
    <row r="37" spans="1:14">
      <c r="A37" s="119" t="s">
        <v>154</v>
      </c>
      <c r="B37" s="839" t="str">
        <f>VLOOKUP(A37,EQUIPOS!A7:D154,3,FALSE)</f>
        <v>Carrotanque Irrigador de asfalto, 1000 GALONES DE CAPACIDAD</v>
      </c>
      <c r="C37" s="840"/>
      <c r="D37" s="840"/>
      <c r="E37" s="840"/>
      <c r="F37" s="840"/>
      <c r="G37" s="840"/>
      <c r="H37" s="841"/>
      <c r="I37" s="276"/>
      <c r="J37" s="277"/>
      <c r="K37" s="278">
        <f>VLOOKUP(A37,EQUIPOS!A7:D164,4,FALSE)</f>
        <v>87629</v>
      </c>
      <c r="L37" s="279"/>
      <c r="M37" s="280">
        <v>18</v>
      </c>
      <c r="N37" s="281">
        <f>K37/M37</f>
        <v>4868.2777777777774</v>
      </c>
    </row>
    <row r="38" spans="1:14">
      <c r="A38"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279"/>
      <c r="M38" s="280">
        <v>18</v>
      </c>
      <c r="N38" s="281">
        <f>K38/M38</f>
        <v>9752.4444444444453</v>
      </c>
    </row>
    <row r="39" spans="1:14">
      <c r="A39" t="s">
        <v>299</v>
      </c>
      <c r="B39" s="839" t="str">
        <f>VLOOKUP(A39,EQUIPOS!A9:D154,3,FALSE)</f>
        <v xml:space="preserve">Recicladora, potencia 430HP </v>
      </c>
      <c r="C39" s="840"/>
      <c r="D39" s="840"/>
      <c r="E39" s="840"/>
      <c r="F39" s="840"/>
      <c r="G39" s="840"/>
      <c r="H39" s="841"/>
      <c r="I39" s="842"/>
      <c r="J39" s="823"/>
      <c r="K39" s="278">
        <f>VLOOKUP(A39,EQUIPOS!A9:D166,4,FALSE)</f>
        <v>545641</v>
      </c>
      <c r="L39" s="843">
        <v>18</v>
      </c>
      <c r="M39" s="844"/>
      <c r="N39" s="281">
        <f>K39/L39</f>
        <v>30313.388888888891</v>
      </c>
    </row>
    <row r="40" spans="1:14">
      <c r="A40" t="s">
        <v>365</v>
      </c>
      <c r="B40" s="839" t="str">
        <f>VLOOKUP(A40,EQUIPOS!A10:D154,3,FALSE)</f>
        <v xml:space="preserve">Vibrocompatador, potencia 153 HP, peso 10 Ton. </v>
      </c>
      <c r="C40" s="840"/>
      <c r="D40" s="840"/>
      <c r="E40" s="840"/>
      <c r="F40" s="840"/>
      <c r="G40" s="840"/>
      <c r="H40" s="841"/>
      <c r="I40" s="42"/>
      <c r="J40" s="43"/>
      <c r="K40" s="278">
        <f>VLOOKUP(A40,EQUIPOS!A10:D167,4,FALSE)</f>
        <v>105327</v>
      </c>
      <c r="L40" s="285"/>
      <c r="M40" s="286">
        <v>18</v>
      </c>
      <c r="N40" s="281">
        <f>K40/M40</f>
        <v>5851.5</v>
      </c>
    </row>
    <row r="41" spans="1:14">
      <c r="B41" s="846" t="s">
        <v>1036</v>
      </c>
      <c r="C41" s="847"/>
      <c r="D41" s="847"/>
      <c r="E41" s="44"/>
      <c r="F41" s="45"/>
      <c r="G41" s="45"/>
      <c r="H41" s="46"/>
      <c r="I41" s="42"/>
      <c r="J41" s="43"/>
      <c r="K41" s="288"/>
      <c r="L41" s="285"/>
      <c r="M41" s="410">
        <v>0.01</v>
      </c>
      <c r="N41" s="353">
        <f>N75*M41</f>
        <v>28.258263888888887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54375.147152777776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55000</v>
      </c>
      <c r="N48" s="281">
        <f>K48*M48</f>
        <v>1925.0000000000002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89250</v>
      </c>
      <c r="N49" s="281">
        <f>K49*M49</f>
        <v>22312.5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21"/>
      <c r="C52" s="822"/>
      <c r="D52" s="822"/>
      <c r="E52" s="822"/>
      <c r="F52" s="822"/>
      <c r="G52" s="822"/>
      <c r="H52" s="822"/>
      <c r="I52" s="823"/>
      <c r="J52" s="48"/>
      <c r="K52" s="50"/>
      <c r="L52" s="824"/>
      <c r="M52" s="825"/>
      <c r="N52" s="51"/>
    </row>
    <row r="53" spans="1:14" ht="15" thickBot="1">
      <c r="B53" s="826" t="s">
        <v>1037</v>
      </c>
      <c r="C53" s="827"/>
      <c r="D53" s="827"/>
      <c r="E53" s="827"/>
      <c r="F53" s="827"/>
      <c r="G53" s="827"/>
      <c r="H53" s="827"/>
      <c r="I53" s="827"/>
      <c r="J53" s="827"/>
      <c r="K53" s="827"/>
      <c r="L53" s="827"/>
      <c r="M53" s="828"/>
      <c r="N53" s="403">
        <f>SUM(N48:N52)</f>
        <v>24237.5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30">
        <f>VLOOKUP(A58,TRANSPORTE!A5:D117,4,FALSE)</f>
        <v>1255</v>
      </c>
      <c r="M58" s="831"/>
      <c r="N58" s="296">
        <f>K58*L58</f>
        <v>357.67500000000001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357.67500000000001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15</v>
      </c>
      <c r="B69" s="55" t="str">
        <f>VLOOKUP(A69,'MANO DE OBRA'!A8:D68,3,FALSE)</f>
        <v>Obrero (6)</v>
      </c>
      <c r="C69" s="53"/>
      <c r="D69" s="53"/>
      <c r="E69" s="53"/>
      <c r="F69" s="53"/>
      <c r="G69" s="53"/>
      <c r="H69" s="53"/>
      <c r="I69" s="301">
        <f>K69/J69*100</f>
        <v>164967.56756756757</v>
      </c>
      <c r="J69" s="302">
        <v>185</v>
      </c>
      <c r="K69" s="303">
        <f>VLOOKUP(A69,'MANO DE OBRA'!A8:D99,4,FALSE)</f>
        <v>305190</v>
      </c>
      <c r="L69" s="56"/>
      <c r="M69" s="304">
        <v>144</v>
      </c>
      <c r="N69" s="404">
        <f>K69/M69</f>
        <v>2119.375</v>
      </c>
      <c r="O69" s="112"/>
    </row>
    <row r="70" spans="1:15">
      <c r="A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308">
        <v>144</v>
      </c>
      <c r="N70" s="404">
        <f>K70/M70</f>
        <v>706.45138888888891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2825.8263888888887</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81796.148541666669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16359.229708333334</v>
      </c>
      <c r="M82" s="861"/>
      <c r="N82" s="57"/>
    </row>
    <row r="83" spans="1:14">
      <c r="B83" s="95" t="s">
        <v>1057</v>
      </c>
      <c r="C83" s="96"/>
      <c r="D83" s="96"/>
      <c r="E83" s="96"/>
      <c r="F83" s="96"/>
      <c r="G83" s="96"/>
      <c r="H83" s="96"/>
      <c r="I83" s="93"/>
      <c r="J83" s="94"/>
      <c r="K83" s="313">
        <v>0.05</v>
      </c>
      <c r="L83" s="860">
        <f>N77*K83</f>
        <v>4089.8074270833336</v>
      </c>
      <c r="M83" s="861"/>
      <c r="N83" s="57"/>
    </row>
    <row r="84" spans="1:14" ht="15" thickBot="1">
      <c r="B84" s="97" t="s">
        <v>1058</v>
      </c>
      <c r="C84" s="98"/>
      <c r="D84" s="98"/>
      <c r="E84" s="98"/>
      <c r="F84" s="98"/>
      <c r="G84" s="98"/>
      <c r="H84" s="98"/>
      <c r="I84" s="99"/>
      <c r="J84" s="100"/>
      <c r="K84" s="314">
        <v>0.05</v>
      </c>
      <c r="L84" s="862">
        <f>N77*K84</f>
        <v>4089.8074270833336</v>
      </c>
      <c r="M84" s="863"/>
      <c r="N84" s="57"/>
    </row>
    <row r="85" spans="1:14" ht="15" thickBot="1">
      <c r="B85" s="826" t="s">
        <v>1037</v>
      </c>
      <c r="C85" s="827"/>
      <c r="D85" s="827"/>
      <c r="E85" s="827"/>
      <c r="F85" s="827"/>
      <c r="G85" s="827"/>
      <c r="H85" s="827"/>
      <c r="I85" s="827"/>
      <c r="J85" s="827"/>
      <c r="K85" s="827"/>
      <c r="L85" s="827"/>
      <c r="M85" s="828"/>
      <c r="N85" s="58">
        <f>L82+L83+L84</f>
        <v>24538.844562500002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106334.99310416667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4" t="s">
        <v>2324</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2325</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3"/>
      <c r="K117" s="803"/>
      <c r="L117" s="803"/>
      <c r="M117" s="803"/>
      <c r="N117" s="804"/>
    </row>
    <row r="118" spans="2:14" ht="15" thickBot="1">
      <c r="B118" s="270" t="s">
        <v>2327</v>
      </c>
      <c r="C118" s="402"/>
      <c r="D118" s="402"/>
      <c r="E118" s="63"/>
      <c r="F118" s="63"/>
      <c r="G118" s="63"/>
      <c r="H118" s="63"/>
      <c r="I118" s="63"/>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12</v>
      </c>
      <c r="N36" s="281">
        <f>K36/M36</f>
        <v>5341.916666666667</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87629</v>
      </c>
      <c r="L37" s="279"/>
      <c r="M37" s="280">
        <v>12</v>
      </c>
      <c r="N37" s="281">
        <f>K37/M37</f>
        <v>7302.416666666667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175544</v>
      </c>
      <c r="L38" s="279"/>
      <c r="M38" s="280">
        <v>12</v>
      </c>
      <c r="N38" s="281">
        <f>K38/M38</f>
        <v>14628.666666666666</v>
      </c>
    </row>
    <row r="39" spans="1:14">
      <c r="A39" s="119" t="s">
        <v>299</v>
      </c>
      <c r="B39" s="839" t="str">
        <f>VLOOKUP(A39,EQUIPOS!A7:D154,3,FALSE)</f>
        <v xml:space="preserve">Recicladora, potencia 430HP </v>
      </c>
      <c r="C39" s="840"/>
      <c r="D39" s="840"/>
      <c r="E39" s="840"/>
      <c r="F39" s="840"/>
      <c r="G39" s="840"/>
      <c r="H39" s="841"/>
      <c r="I39" s="276"/>
      <c r="J39" s="277"/>
      <c r="K39" s="278">
        <f>VLOOKUP(A39,EQUIPOS!A7:D164,4,FALSE)</f>
        <v>545641</v>
      </c>
      <c r="L39" s="279"/>
      <c r="M39" s="280">
        <v>12</v>
      </c>
      <c r="N39" s="281">
        <f>K39/M39</f>
        <v>45470.083333333336</v>
      </c>
    </row>
    <row r="40" spans="1:14">
      <c r="A40" t="s">
        <v>365</v>
      </c>
      <c r="B40" s="839" t="str">
        <f>VLOOKUP(A40,EQUIPOS!A8:D154,3,FALSE)</f>
        <v xml:space="preserve">Vibrocompatador, potencia 153 HP, peso 10 Ton. </v>
      </c>
      <c r="C40" s="840"/>
      <c r="D40" s="840"/>
      <c r="E40" s="840"/>
      <c r="F40" s="840"/>
      <c r="G40" s="840"/>
      <c r="H40" s="841"/>
      <c r="I40" s="276"/>
      <c r="J40" s="277"/>
      <c r="K40" s="278">
        <f>VLOOKUP(A40,EQUIPOS!A8:D165,4,FALSE)</f>
        <v>105327</v>
      </c>
      <c r="L40" s="279"/>
      <c r="M40" s="280">
        <v>12</v>
      </c>
      <c r="N40" s="281">
        <f>K40/M40</f>
        <v>8777.25</v>
      </c>
    </row>
    <row r="41" spans="1:14">
      <c r="B41" s="839"/>
      <c r="C41" s="840"/>
      <c r="D41" s="840"/>
      <c r="E41" s="840"/>
      <c r="F41" s="840"/>
      <c r="G41" s="840"/>
      <c r="H41" s="841"/>
      <c r="I41" s="842"/>
      <c r="J41" s="823"/>
      <c r="K41" s="278"/>
      <c r="L41" s="843"/>
      <c r="M41" s="844"/>
      <c r="N41" s="281"/>
    </row>
    <row r="42" spans="1:14">
      <c r="B42" s="839"/>
      <c r="C42" s="840"/>
      <c r="D42" s="840"/>
      <c r="E42" s="845"/>
      <c r="F42" s="840"/>
      <c r="G42" s="840"/>
      <c r="H42" s="841"/>
      <c r="I42" s="42"/>
      <c r="J42" s="43"/>
      <c r="K42" s="283"/>
      <c r="L42" s="285"/>
      <c r="M42" s="286"/>
      <c r="N42" s="287"/>
    </row>
    <row r="43" spans="1:14">
      <c r="B43" s="846" t="s">
        <v>1036</v>
      </c>
      <c r="C43" s="959"/>
      <c r="D43" s="959"/>
      <c r="E43" s="44"/>
      <c r="F43" s="45"/>
      <c r="G43" s="45"/>
      <c r="H43" s="46"/>
      <c r="I43" s="42"/>
      <c r="J43" s="43"/>
      <c r="K43" s="288"/>
      <c r="L43" s="285"/>
      <c r="M43" s="410">
        <v>0.1</v>
      </c>
      <c r="N43" s="353">
        <f>N77*M43</f>
        <v>423.87395833333335</v>
      </c>
    </row>
    <row r="44" spans="1:14" ht="15" thickBot="1">
      <c r="B44" s="839"/>
      <c r="C44" s="840"/>
      <c r="D44" s="840"/>
      <c r="E44" s="840"/>
      <c r="F44" s="840"/>
      <c r="G44" s="840"/>
      <c r="H44" s="841"/>
      <c r="I44" s="848"/>
      <c r="J44" s="849"/>
      <c r="K44" s="47"/>
      <c r="L44" s="850"/>
      <c r="M44" s="851"/>
      <c r="N44" s="111"/>
    </row>
    <row r="45" spans="1:14" ht="15" thickBot="1">
      <c r="B45" s="826" t="s">
        <v>1037</v>
      </c>
      <c r="C45" s="827"/>
      <c r="D45" s="827"/>
      <c r="E45" s="827"/>
      <c r="F45" s="827"/>
      <c r="G45" s="827"/>
      <c r="H45" s="827"/>
      <c r="I45" s="827"/>
      <c r="J45" s="827"/>
      <c r="K45" s="827"/>
      <c r="L45" s="827"/>
      <c r="M45" s="828"/>
      <c r="N45" s="403">
        <f>SUM(N36:N44)</f>
        <v>81944.20729166668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7" t="s">
        <v>1028</v>
      </c>
      <c r="C49" s="818"/>
      <c r="D49" s="818"/>
      <c r="E49" s="818"/>
      <c r="F49" s="818"/>
      <c r="G49" s="818"/>
      <c r="H49" s="818"/>
      <c r="I49" s="819"/>
      <c r="J49" s="324" t="s">
        <v>1029</v>
      </c>
      <c r="K49" s="91" t="s">
        <v>1030</v>
      </c>
      <c r="L49" s="820" t="s">
        <v>1039</v>
      </c>
      <c r="M49" s="819"/>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82</v>
      </c>
      <c r="N50" s="281">
        <f>K50*M50</f>
        <v>6150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1177</v>
      </c>
      <c r="N51" s="281">
        <f>K51*M51</f>
        <v>1530.1000000000001</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21"/>
      <c r="C54" s="822"/>
      <c r="D54" s="822"/>
      <c r="E54" s="822"/>
      <c r="F54" s="822"/>
      <c r="G54" s="822"/>
      <c r="H54" s="822"/>
      <c r="I54" s="823"/>
      <c r="J54" s="48"/>
      <c r="K54" s="50"/>
      <c r="L54" s="824"/>
      <c r="M54" s="825"/>
      <c r="N54" s="51"/>
    </row>
    <row r="55" spans="1:14" ht="15" thickBot="1">
      <c r="B55" s="826" t="s">
        <v>1037</v>
      </c>
      <c r="C55" s="827"/>
      <c r="D55" s="827"/>
      <c r="E55" s="827"/>
      <c r="F55" s="827"/>
      <c r="G55" s="827"/>
      <c r="H55" s="827"/>
      <c r="I55" s="827"/>
      <c r="J55" s="827"/>
      <c r="K55" s="827"/>
      <c r="L55" s="827"/>
      <c r="M55" s="828"/>
      <c r="N55" s="403">
        <f>SUM(N50:N54)</f>
        <v>7680.1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304">
        <v>96</v>
      </c>
      <c r="N71" s="404">
        <f>K71/M71</f>
        <v>1059.6770833333333</v>
      </c>
      <c r="O71" s="112"/>
    </row>
    <row r="72" spans="1:15">
      <c r="A72" t="s">
        <v>15</v>
      </c>
      <c r="B72" s="55" t="str">
        <f>VLOOKUP(A72,'MANO DE OBRA'!A8:D69,3,FALSE)</f>
        <v>Obrero (6)</v>
      </c>
      <c r="C72" s="53"/>
      <c r="D72" s="53"/>
      <c r="E72" s="53"/>
      <c r="F72" s="53"/>
      <c r="G72" s="53"/>
      <c r="H72" s="53"/>
      <c r="I72" s="301">
        <f>K72/J72*100</f>
        <v>164967.56756756757</v>
      </c>
      <c r="J72" s="302">
        <v>185</v>
      </c>
      <c r="K72" s="303">
        <f>VLOOKUP(A72,'MANO DE OBRA'!A8:D100,4,FALSE)</f>
        <v>305190</v>
      </c>
      <c r="L72" s="56"/>
      <c r="M72" s="308">
        <v>96</v>
      </c>
      <c r="N72" s="404">
        <f>K72/M72</f>
        <v>3179.0625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4238.739583333333</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N45+N55+N66+N77</f>
        <v>93863.046875000015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18772.609375000004</v>
      </c>
      <c r="M84" s="861"/>
      <c r="N84" s="57"/>
    </row>
    <row r="85" spans="1:14">
      <c r="B85" s="95" t="s">
        <v>1057</v>
      </c>
      <c r="C85" s="96"/>
      <c r="D85" s="96"/>
      <c r="E85" s="96"/>
      <c r="F85" s="96"/>
      <c r="G85" s="96"/>
      <c r="H85" s="96"/>
      <c r="I85" s="93"/>
      <c r="J85" s="94"/>
      <c r="K85" s="313">
        <v>0.05</v>
      </c>
      <c r="L85" s="860">
        <f>N79*K85</f>
        <v>4693.1523437500009</v>
      </c>
      <c r="M85" s="861"/>
      <c r="N85" s="57"/>
    </row>
    <row r="86" spans="1:14" ht="15" thickBot="1">
      <c r="B86" s="97" t="s">
        <v>1058</v>
      </c>
      <c r="C86" s="98"/>
      <c r="D86" s="98"/>
      <c r="E86" s="98"/>
      <c r="F86" s="98"/>
      <c r="G86" s="98"/>
      <c r="H86" s="98"/>
      <c r="I86" s="99"/>
      <c r="J86" s="100"/>
      <c r="K86" s="314">
        <v>0.05</v>
      </c>
      <c r="L86" s="862">
        <f>N79*K86</f>
        <v>4693.1523437500009</v>
      </c>
      <c r="M86" s="863"/>
      <c r="N86" s="57"/>
    </row>
    <row r="87" spans="1:14" ht="15" thickBot="1">
      <c r="B87" s="826" t="s">
        <v>1037</v>
      </c>
      <c r="C87" s="827"/>
      <c r="D87" s="827"/>
      <c r="E87" s="827"/>
      <c r="F87" s="827"/>
      <c r="G87" s="827"/>
      <c r="H87" s="827"/>
      <c r="I87" s="827"/>
      <c r="J87" s="827"/>
      <c r="K87" s="827"/>
      <c r="L87" s="827"/>
      <c r="M87" s="828"/>
      <c r="N87" s="58">
        <f>L84+L85+L86</f>
        <v>28158.914062500004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122021.96093750001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4" t="s">
        <v>2324</v>
      </c>
      <c r="C106" s="865"/>
      <c r="D106" s="865"/>
      <c r="E106" s="865"/>
      <c r="F106" s="865"/>
      <c r="G106" s="865"/>
      <c r="H106" s="865"/>
      <c r="I106" s="865"/>
      <c r="J106" s="865"/>
      <c r="K106" s="865"/>
      <c r="L106" s="865"/>
      <c r="M106" s="865"/>
      <c r="N106" s="866"/>
    </row>
    <row r="107" spans="2:14" ht="15" customHeight="1">
      <c r="B107" s="864"/>
      <c r="C107" s="865"/>
      <c r="D107" s="865"/>
      <c r="E107" s="865"/>
      <c r="F107" s="865"/>
      <c r="G107" s="865"/>
      <c r="H107" s="865"/>
      <c r="I107" s="865"/>
      <c r="J107" s="865"/>
      <c r="K107" s="865"/>
      <c r="L107" s="865"/>
      <c r="M107" s="865"/>
      <c r="N107" s="866"/>
    </row>
    <row r="108" spans="2:14" ht="30" customHeight="1">
      <c r="B108" s="867" t="s">
        <v>2325</v>
      </c>
      <c r="C108" s="868"/>
      <c r="D108" s="868"/>
      <c r="E108" s="868"/>
      <c r="F108" s="868"/>
      <c r="G108" s="868"/>
      <c r="H108" s="868"/>
      <c r="I108" s="868"/>
      <c r="J108" s="868"/>
      <c r="K108" s="868"/>
      <c r="L108" s="868"/>
      <c r="M108" s="868"/>
      <c r="N108" s="869"/>
    </row>
    <row r="109" spans="2:14">
      <c r="B109" s="867"/>
      <c r="C109" s="868"/>
      <c r="D109" s="868"/>
      <c r="E109" s="868"/>
      <c r="F109" s="868"/>
      <c r="G109" s="868"/>
      <c r="H109" s="868"/>
      <c r="I109" s="868"/>
      <c r="J109" s="868"/>
      <c r="K109" s="868"/>
      <c r="L109" s="868"/>
      <c r="M109" s="868"/>
      <c r="N109" s="86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3"/>
      <c r="K119" s="803"/>
      <c r="L119" s="803"/>
      <c r="M119" s="803"/>
      <c r="N119" s="804"/>
    </row>
    <row r="120" spans="2:14" ht="15" thickBot="1">
      <c r="B120" s="270" t="s">
        <v>2327</v>
      </c>
      <c r="C120" s="402"/>
      <c r="D120" s="402"/>
      <c r="E120" s="63"/>
      <c r="F120" s="63"/>
      <c r="G120" s="63"/>
      <c r="H120" s="63"/>
      <c r="I120" s="63"/>
      <c r="J120" s="805"/>
      <c r="K120" s="805"/>
      <c r="L120" s="805"/>
      <c r="M120" s="805"/>
      <c r="N120"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18</v>
      </c>
      <c r="N36" s="281">
        <f>K36/M36</f>
        <v>3561.2777777777778</v>
      </c>
    </row>
    <row r="37" spans="1:14">
      <c r="A37" s="119" t="s">
        <v>154</v>
      </c>
      <c r="B37" s="839" t="str">
        <f>VLOOKUP(A37,EQUIPOS!A7:D154,3,FALSE)</f>
        <v>Carrotanque Irrigador de asfalto, 1000 GALONES DE CAPACIDAD</v>
      </c>
      <c r="C37" s="840"/>
      <c r="D37" s="840"/>
      <c r="E37" s="840"/>
      <c r="F37" s="840"/>
      <c r="G37" s="840"/>
      <c r="H37" s="841"/>
      <c r="I37" s="276"/>
      <c r="J37" s="277"/>
      <c r="K37" s="278">
        <f>VLOOKUP(A37,EQUIPOS!A7:D164,4,FALSE)</f>
        <v>87629</v>
      </c>
      <c r="L37" s="279"/>
      <c r="M37" s="280">
        <v>18</v>
      </c>
      <c r="N37" s="281">
        <f>K37/M37</f>
        <v>4868.2777777777774</v>
      </c>
    </row>
    <row r="38" spans="1:14">
      <c r="A38"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279"/>
      <c r="M38" s="280">
        <v>18</v>
      </c>
      <c r="N38" s="281">
        <f>K38/M38</f>
        <v>9752.4444444444453</v>
      </c>
    </row>
    <row r="39" spans="1:14">
      <c r="A39" t="s">
        <v>299</v>
      </c>
      <c r="B39" s="839" t="str">
        <f>VLOOKUP(A39,EQUIPOS!A9:D154,3,FALSE)</f>
        <v xml:space="preserve">Recicladora, potencia 430HP </v>
      </c>
      <c r="C39" s="840"/>
      <c r="D39" s="840"/>
      <c r="E39" s="840"/>
      <c r="F39" s="840"/>
      <c r="G39" s="840"/>
      <c r="H39" s="841"/>
      <c r="I39" s="842"/>
      <c r="J39" s="823"/>
      <c r="K39" s="278">
        <f>VLOOKUP(A39,EQUIPOS!A9:D166,4,FALSE)</f>
        <v>545641</v>
      </c>
      <c r="L39" s="843">
        <v>18</v>
      </c>
      <c r="M39" s="844"/>
      <c r="N39" s="281">
        <f>K39/L39</f>
        <v>30313.388888888891</v>
      </c>
    </row>
    <row r="40" spans="1:14">
      <c r="A40" t="s">
        <v>365</v>
      </c>
      <c r="B40" s="839" t="str">
        <f>VLOOKUP(A40,EQUIPOS!A10:D154,3,FALSE)</f>
        <v xml:space="preserve">Vibrocompatador, potencia 153 HP, peso 10 Ton. </v>
      </c>
      <c r="C40" s="840"/>
      <c r="D40" s="840"/>
      <c r="E40" s="840"/>
      <c r="F40" s="840"/>
      <c r="G40" s="840"/>
      <c r="H40" s="841"/>
      <c r="I40" s="42"/>
      <c r="J40" s="43"/>
      <c r="K40" s="278">
        <f>VLOOKUP(A40,EQUIPOS!A10:D167,4,FALSE)</f>
        <v>105327</v>
      </c>
      <c r="L40" s="285"/>
      <c r="M40" s="286">
        <v>18</v>
      </c>
      <c r="N40" s="281">
        <f>K40/M40</f>
        <v>5851.5</v>
      </c>
    </row>
    <row r="41" spans="1:14">
      <c r="B41" s="329"/>
      <c r="C41" s="330"/>
      <c r="D41" s="330"/>
      <c r="E41" s="330"/>
      <c r="F41" s="332"/>
      <c r="G41" s="332"/>
      <c r="H41" s="131"/>
      <c r="I41" s="42"/>
      <c r="J41" s="43"/>
      <c r="K41" s="283"/>
      <c r="L41" s="285"/>
      <c r="M41" s="286"/>
      <c r="N41" s="281"/>
    </row>
    <row r="42" spans="1:14">
      <c r="B42" s="846" t="s">
        <v>1036</v>
      </c>
      <c r="C42" s="847"/>
      <c r="D42" s="847"/>
      <c r="E42" s="44"/>
      <c r="F42" s="45"/>
      <c r="G42" s="45"/>
      <c r="H42" s="46"/>
      <c r="I42" s="42"/>
      <c r="J42" s="43"/>
      <c r="K42" s="288"/>
      <c r="L42" s="285"/>
      <c r="M42" s="410">
        <v>0.01</v>
      </c>
      <c r="N42" s="353">
        <f>N76*M42</f>
        <v>28.258263888888887</v>
      </c>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f>SUM(N36:N43)</f>
        <v>54375.147152777776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410550</v>
      </c>
      <c r="N49" s="281">
        <f>K49*M49</f>
        <v>62814.15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62814.15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30">
        <f>VLOOKUP(A59,TRANSPORTE!A5:D117,4,FALSE)</f>
        <v>896</v>
      </c>
      <c r="M59" s="831"/>
      <c r="N59" s="296">
        <f>K59*L59</f>
        <v>137.08799999999999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137.08799999999999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164967.56756756757</v>
      </c>
      <c r="J70" s="302">
        <v>185</v>
      </c>
      <c r="K70" s="303">
        <f>VLOOKUP(A70,'MANO DE OBRA'!A8:D99,4,FALSE)</f>
        <v>305190</v>
      </c>
      <c r="L70" s="56"/>
      <c r="M70" s="304">
        <v>144</v>
      </c>
      <c r="N70" s="404">
        <f>K70/M70</f>
        <v>2119.375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144</v>
      </c>
      <c r="N71" s="404">
        <f>K71/M71</f>
        <v>706.45138888888891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2825.8263888888887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N44+N54+N65+N76</f>
        <v>120152.21154166668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24030.442308333339</v>
      </c>
      <c r="M83" s="861"/>
      <c r="N83" s="57"/>
    </row>
    <row r="84" spans="1:14">
      <c r="B84" s="95" t="s">
        <v>1057</v>
      </c>
      <c r="C84" s="96"/>
      <c r="D84" s="96"/>
      <c r="E84" s="96"/>
      <c r="F84" s="96"/>
      <c r="G84" s="96"/>
      <c r="H84" s="96"/>
      <c r="I84" s="93"/>
      <c r="J84" s="94"/>
      <c r="K84" s="313">
        <v>0.05</v>
      </c>
      <c r="L84" s="860">
        <f>N78*K84</f>
        <v>6007.6105770833346</v>
      </c>
      <c r="M84" s="861"/>
      <c r="N84" s="57"/>
    </row>
    <row r="85" spans="1:14" ht="15" thickBot="1">
      <c r="B85" s="97" t="s">
        <v>1058</v>
      </c>
      <c r="C85" s="98"/>
      <c r="D85" s="98"/>
      <c r="E85" s="98"/>
      <c r="F85" s="98"/>
      <c r="G85" s="98"/>
      <c r="H85" s="98"/>
      <c r="I85" s="99"/>
      <c r="J85" s="100"/>
      <c r="K85" s="314">
        <v>0.05</v>
      </c>
      <c r="L85" s="862">
        <f>N78*K85</f>
        <v>6007.6105770833346</v>
      </c>
      <c r="M85" s="863"/>
      <c r="N85" s="57"/>
    </row>
    <row r="86" spans="1:14" ht="15" thickBot="1">
      <c r="B86" s="826" t="s">
        <v>1037</v>
      </c>
      <c r="C86" s="827"/>
      <c r="D86" s="827"/>
      <c r="E86" s="827"/>
      <c r="F86" s="827"/>
      <c r="G86" s="827"/>
      <c r="H86" s="827"/>
      <c r="I86" s="827"/>
      <c r="J86" s="827"/>
      <c r="K86" s="827"/>
      <c r="L86" s="827"/>
      <c r="M86" s="828"/>
      <c r="N86" s="58">
        <f>L83+L84+L85</f>
        <v>36045.663462500008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156197.87500416668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18</v>
      </c>
      <c r="N36" s="281">
        <f>K36/M36</f>
        <v>3561.2777777777778</v>
      </c>
    </row>
    <row r="37" spans="1:14">
      <c r="A37" s="119" t="s">
        <v>154</v>
      </c>
      <c r="B37" s="839" t="str">
        <f>VLOOKUP(A37,EQUIPOS!A7:D154,3,FALSE)</f>
        <v>Carrotanque Irrigador de asfalto, 1000 GALONES DE CAPACIDAD</v>
      </c>
      <c r="C37" s="840"/>
      <c r="D37" s="840"/>
      <c r="E37" s="840"/>
      <c r="F37" s="840"/>
      <c r="G37" s="840"/>
      <c r="H37" s="841"/>
      <c r="I37" s="276"/>
      <c r="J37" s="277"/>
      <c r="K37" s="278">
        <f>VLOOKUP(A37,EQUIPOS!A7:D164,4,FALSE)</f>
        <v>87629</v>
      </c>
      <c r="L37" s="279"/>
      <c r="M37" s="280">
        <v>18</v>
      </c>
      <c r="N37" s="281">
        <f>K37/M37</f>
        <v>4868.2777777777774</v>
      </c>
    </row>
    <row r="38" spans="1:14">
      <c r="A38"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279"/>
      <c r="M38" s="280">
        <v>18</v>
      </c>
      <c r="N38" s="281">
        <f>K38/M38</f>
        <v>9752.4444444444453</v>
      </c>
    </row>
    <row r="39" spans="1:14">
      <c r="A39" t="s">
        <v>299</v>
      </c>
      <c r="B39" s="839" t="str">
        <f>VLOOKUP(A39,EQUIPOS!A9:D154,3,FALSE)</f>
        <v xml:space="preserve">Recicladora, potencia 430HP </v>
      </c>
      <c r="C39" s="840"/>
      <c r="D39" s="840"/>
      <c r="E39" s="840"/>
      <c r="F39" s="840"/>
      <c r="G39" s="840"/>
      <c r="H39" s="841"/>
      <c r="I39" s="842"/>
      <c r="J39" s="823"/>
      <c r="K39" s="278">
        <f>VLOOKUP(A39,EQUIPOS!A9:D166,4,FALSE)</f>
        <v>545641</v>
      </c>
      <c r="L39" s="843">
        <v>18</v>
      </c>
      <c r="M39" s="844"/>
      <c r="N39" s="281">
        <f>K39/L39</f>
        <v>30313.388888888891</v>
      </c>
    </row>
    <row r="40" spans="1:14">
      <c r="A40" t="s">
        <v>365</v>
      </c>
      <c r="B40" s="839" t="str">
        <f>VLOOKUP(A40,EQUIPOS!A10:D154,3,FALSE)</f>
        <v xml:space="preserve">Vibrocompatador, potencia 153 HP, peso 10 Ton. </v>
      </c>
      <c r="C40" s="840"/>
      <c r="D40" s="840"/>
      <c r="E40" s="840"/>
      <c r="F40" s="840"/>
      <c r="G40" s="840"/>
      <c r="H40" s="841"/>
      <c r="I40" s="42"/>
      <c r="J40" s="43"/>
      <c r="K40" s="278">
        <f>VLOOKUP(A40,EQUIPOS!A10:D167,4,FALSE)</f>
        <v>105327</v>
      </c>
      <c r="L40" s="285"/>
      <c r="M40" s="286">
        <v>18</v>
      </c>
      <c r="N40" s="281">
        <f>K40/M40</f>
        <v>5851.5</v>
      </c>
    </row>
    <row r="41" spans="1:14">
      <c r="B41" s="329"/>
      <c r="C41" s="330"/>
      <c r="D41" s="330"/>
      <c r="E41" s="330"/>
      <c r="F41" s="332"/>
      <c r="G41" s="332"/>
      <c r="H41" s="131"/>
      <c r="I41" s="42"/>
      <c r="J41" s="43"/>
      <c r="K41" s="283"/>
      <c r="L41" s="285"/>
      <c r="M41" s="286"/>
      <c r="N41" s="287"/>
    </row>
    <row r="42" spans="1:14">
      <c r="B42" s="846" t="s">
        <v>1036</v>
      </c>
      <c r="C42" s="847"/>
      <c r="D42" s="847"/>
      <c r="E42" s="44"/>
      <c r="F42" s="45"/>
      <c r="G42" s="45"/>
      <c r="H42" s="46"/>
      <c r="I42" s="42"/>
      <c r="J42" s="43"/>
      <c r="K42" s="288"/>
      <c r="L42" s="285"/>
      <c r="M42" s="410">
        <v>0.01</v>
      </c>
      <c r="N42" s="353">
        <f>N76*M42</f>
        <v>28.258263888888887</v>
      </c>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f>SUM(N36:N43)</f>
        <v>54375.147152777776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422450</v>
      </c>
      <c r="N49" s="281">
        <f>K49*M49</f>
        <v>64634.85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64634.85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30">
        <f>VLOOKUP(A59,TRANSPORTE!A5:D117,4,FALSE)</f>
        <v>896</v>
      </c>
      <c r="M59" s="831"/>
      <c r="N59" s="296">
        <f>K59*L59</f>
        <v>137.08799999999999</v>
      </c>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137.08799999999999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164967.56756756757</v>
      </c>
      <c r="J70" s="302">
        <v>185</v>
      </c>
      <c r="K70" s="303">
        <f>VLOOKUP(A70,'MANO DE OBRA'!A8:D99,4,FALSE)</f>
        <v>305190</v>
      </c>
      <c r="L70" s="56"/>
      <c r="M70" s="304">
        <v>144</v>
      </c>
      <c r="N70" s="404">
        <f>K70/M70</f>
        <v>2119.375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144</v>
      </c>
      <c r="N71" s="404">
        <f>K71/M71</f>
        <v>706.45138888888891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2825.8263888888887</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N44+N54+N65+N76</f>
        <v>121972.91154166666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24394.582308333334</v>
      </c>
      <c r="M83" s="861"/>
      <c r="N83" s="57"/>
    </row>
    <row r="84" spans="1:14">
      <c r="B84" s="95" t="s">
        <v>1057</v>
      </c>
      <c r="C84" s="96"/>
      <c r="D84" s="96"/>
      <c r="E84" s="96"/>
      <c r="F84" s="96"/>
      <c r="G84" s="96"/>
      <c r="H84" s="96"/>
      <c r="I84" s="93"/>
      <c r="J84" s="94"/>
      <c r="K84" s="313">
        <v>0.05</v>
      </c>
      <c r="L84" s="860">
        <f>N78*K84</f>
        <v>6098.6455770833336</v>
      </c>
      <c r="M84" s="861"/>
      <c r="N84" s="57"/>
    </row>
    <row r="85" spans="1:14" ht="15" thickBot="1">
      <c r="B85" s="97" t="s">
        <v>1058</v>
      </c>
      <c r="C85" s="98"/>
      <c r="D85" s="98"/>
      <c r="E85" s="98"/>
      <c r="F85" s="98"/>
      <c r="G85" s="98"/>
      <c r="H85" s="98"/>
      <c r="I85" s="99"/>
      <c r="J85" s="100"/>
      <c r="K85" s="314">
        <v>0.05</v>
      </c>
      <c r="L85" s="862">
        <f>N78*K85</f>
        <v>6098.6455770833336</v>
      </c>
      <c r="M85" s="863"/>
      <c r="N85" s="57"/>
    </row>
    <row r="86" spans="1:14" ht="15" thickBot="1">
      <c r="B86" s="826" t="s">
        <v>1037</v>
      </c>
      <c r="C86" s="827"/>
      <c r="D86" s="827"/>
      <c r="E86" s="827"/>
      <c r="F86" s="827"/>
      <c r="G86" s="827"/>
      <c r="H86" s="827"/>
      <c r="I86" s="827"/>
      <c r="J86" s="827"/>
      <c r="K86" s="827"/>
      <c r="L86" s="827"/>
      <c r="M86" s="828"/>
      <c r="N86" s="58">
        <f>L83+L84+L85</f>
        <v>36591.8734625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158564.78500416665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15</v>
      </c>
      <c r="N36" s="281">
        <f>K36/M36</f>
        <v>4273.5333333333338</v>
      </c>
    </row>
    <row r="37" spans="1:14">
      <c r="A37" s="119" t="s">
        <v>154</v>
      </c>
      <c r="B37" s="839" t="str">
        <f>VLOOKUP(A37,EQUIPOS!A7:D154,3,FALSE)</f>
        <v>Carrotanque Irrigador de asfalto, 1000 GALONES DE CAPACIDAD</v>
      </c>
      <c r="C37" s="840"/>
      <c r="D37" s="840"/>
      <c r="E37" s="840"/>
      <c r="F37" s="840"/>
      <c r="G37" s="840"/>
      <c r="H37" s="841"/>
      <c r="I37" s="276"/>
      <c r="J37" s="277"/>
      <c r="K37" s="278">
        <f>VLOOKUP(A37,EQUIPOS!A7:D164,4,FALSE)</f>
        <v>87629</v>
      </c>
      <c r="L37" s="279"/>
      <c r="M37" s="280">
        <v>15</v>
      </c>
      <c r="N37" s="281">
        <f>K37/M37</f>
        <v>5841.9333333333334</v>
      </c>
    </row>
    <row r="38" spans="1:14">
      <c r="A38"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279"/>
      <c r="M38" s="280">
        <v>15</v>
      </c>
      <c r="N38" s="281">
        <f>K38/M38</f>
        <v>11702.933333333332</v>
      </c>
    </row>
    <row r="39" spans="1:14">
      <c r="A39" t="s">
        <v>299</v>
      </c>
      <c r="B39" s="839" t="str">
        <f>VLOOKUP(A39,EQUIPOS!A9:D154,3,FALSE)</f>
        <v xml:space="preserve">Recicladora, potencia 430HP </v>
      </c>
      <c r="C39" s="840"/>
      <c r="D39" s="840"/>
      <c r="E39" s="840"/>
      <c r="F39" s="840"/>
      <c r="G39" s="840"/>
      <c r="H39" s="841"/>
      <c r="I39" s="842"/>
      <c r="J39" s="823"/>
      <c r="K39" s="278">
        <f>VLOOKUP(A39,EQUIPOS!A9:D166,4,FALSE)</f>
        <v>545641</v>
      </c>
      <c r="L39" s="843">
        <v>15</v>
      </c>
      <c r="M39" s="844"/>
      <c r="N39" s="281">
        <f>K39/L39</f>
        <v>36376.066666666666</v>
      </c>
    </row>
    <row r="40" spans="1:14">
      <c r="A40" t="s">
        <v>365</v>
      </c>
      <c r="B40" s="839" t="str">
        <f>VLOOKUP(A40,EQUIPOS!A10:D154,3,FALSE)</f>
        <v xml:space="preserve">Vibrocompatador, potencia 153 HP, peso 10 Ton. </v>
      </c>
      <c r="C40" s="840"/>
      <c r="D40" s="840"/>
      <c r="E40" s="840"/>
      <c r="F40" s="840"/>
      <c r="G40" s="840"/>
      <c r="H40" s="841"/>
      <c r="I40" s="42"/>
      <c r="J40" s="43"/>
      <c r="K40" s="278">
        <f>VLOOKUP(A40,EQUIPOS!A10:D167,4,FALSE)</f>
        <v>105327</v>
      </c>
      <c r="L40" s="285"/>
      <c r="M40" s="286">
        <v>15</v>
      </c>
      <c r="N40" s="281">
        <f>K40/M40</f>
        <v>7021.8</v>
      </c>
    </row>
    <row r="41" spans="1:14">
      <c r="B41" s="329"/>
      <c r="C41" s="330"/>
      <c r="D41" s="330"/>
      <c r="E41" s="330"/>
      <c r="F41" s="332"/>
      <c r="G41" s="332"/>
      <c r="H41" s="131"/>
      <c r="I41" s="42"/>
      <c r="J41" s="43"/>
      <c r="K41" s="283"/>
      <c r="L41" s="285"/>
      <c r="M41" s="286"/>
      <c r="N41" s="287"/>
    </row>
    <row r="42" spans="1:14">
      <c r="B42" s="846" t="s">
        <v>1036</v>
      </c>
      <c r="C42" s="847"/>
      <c r="D42" s="847"/>
      <c r="E42" s="44"/>
      <c r="F42" s="45"/>
      <c r="G42" s="45"/>
      <c r="H42" s="46"/>
      <c r="I42" s="42"/>
      <c r="J42" s="43"/>
      <c r="K42" s="288"/>
      <c r="L42" s="285"/>
      <c r="M42" s="410">
        <v>0.01</v>
      </c>
      <c r="N42" s="353">
        <f>N76*M42</f>
        <v>33.909916666666668</v>
      </c>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f>SUM(N36:N43)</f>
        <v>65250.176583333334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410550</v>
      </c>
      <c r="N49" s="281">
        <f>K49*M49</f>
        <v>62814.15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62814.15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30">
        <f>VLOOKUP(A59,TRANSPORTE!A5:D117,4,FALSE)</f>
        <v>896</v>
      </c>
      <c r="M59" s="831"/>
      <c r="N59" s="296">
        <f>K59*L59</f>
        <v>137.08799999999999</v>
      </c>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137.08799999999999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164967.56756756757</v>
      </c>
      <c r="J70" s="302">
        <v>185</v>
      </c>
      <c r="K70" s="303">
        <f>VLOOKUP(A70,'MANO DE OBRA'!A8:D99,4,FALSE)</f>
        <v>305190</v>
      </c>
      <c r="L70" s="56"/>
      <c r="M70" s="304">
        <v>120</v>
      </c>
      <c r="N70" s="404">
        <f>K70/M70</f>
        <v>2543.25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120</v>
      </c>
      <c r="N71" s="404">
        <f>K71/M71</f>
        <v>847.74166666666667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3390.9916666666668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N44+N54+N65+N76</f>
        <v>131592.40625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26318.481250000001</v>
      </c>
      <c r="M83" s="861"/>
      <c r="N83" s="57"/>
    </row>
    <row r="84" spans="1:14">
      <c r="B84" s="95" t="s">
        <v>1057</v>
      </c>
      <c r="C84" s="96"/>
      <c r="D84" s="96"/>
      <c r="E84" s="96"/>
      <c r="F84" s="96"/>
      <c r="G84" s="96"/>
      <c r="H84" s="96"/>
      <c r="I84" s="93"/>
      <c r="J84" s="94"/>
      <c r="K84" s="313">
        <v>0.05</v>
      </c>
      <c r="L84" s="860">
        <f>N78*K84</f>
        <v>6579.6203125000002</v>
      </c>
      <c r="M84" s="861"/>
      <c r="N84" s="57"/>
    </row>
    <row r="85" spans="1:14" ht="15" thickBot="1">
      <c r="B85" s="97" t="s">
        <v>1058</v>
      </c>
      <c r="C85" s="98"/>
      <c r="D85" s="98"/>
      <c r="E85" s="98"/>
      <c r="F85" s="98"/>
      <c r="G85" s="98"/>
      <c r="H85" s="98"/>
      <c r="I85" s="99"/>
      <c r="J85" s="100"/>
      <c r="K85" s="314">
        <v>0.05</v>
      </c>
      <c r="L85" s="862">
        <f>N78*K85</f>
        <v>6579.6203125000002</v>
      </c>
      <c r="M85" s="863"/>
      <c r="N85" s="57"/>
    </row>
    <row r="86" spans="1:14" ht="15" thickBot="1">
      <c r="B86" s="826" t="s">
        <v>1037</v>
      </c>
      <c r="C86" s="827"/>
      <c r="D86" s="827"/>
      <c r="E86" s="827"/>
      <c r="F86" s="827"/>
      <c r="G86" s="827"/>
      <c r="H86" s="827"/>
      <c r="I86" s="827"/>
      <c r="J86" s="827"/>
      <c r="K86" s="827"/>
      <c r="L86" s="827"/>
      <c r="M86" s="828"/>
      <c r="N86" s="58">
        <f>L83+L84+L85</f>
        <v>39477.721875000003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171070.12812499999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280">
        <v>15</v>
      </c>
      <c r="N36" s="281">
        <f>K36/M36</f>
        <v>4273.5333333333338</v>
      </c>
    </row>
    <row r="37" spans="1:14">
      <c r="A37" s="119" t="s">
        <v>154</v>
      </c>
      <c r="B37" s="839" t="str">
        <f>VLOOKUP(A37,EQUIPOS!A7:D154,3,FALSE)</f>
        <v>Carrotanque Irrigador de asfalto, 1000 GALONES DE CAPACIDAD</v>
      </c>
      <c r="C37" s="840"/>
      <c r="D37" s="840"/>
      <c r="E37" s="840"/>
      <c r="F37" s="840"/>
      <c r="G37" s="840"/>
      <c r="H37" s="841"/>
      <c r="I37" s="276"/>
      <c r="J37" s="277"/>
      <c r="K37" s="278">
        <f>VLOOKUP(A37,EQUIPOS!A7:D164,4,FALSE)</f>
        <v>87629</v>
      </c>
      <c r="L37" s="279"/>
      <c r="M37" s="280">
        <v>15</v>
      </c>
      <c r="N37" s="281">
        <f>K37/M37</f>
        <v>5841.9333333333334</v>
      </c>
    </row>
    <row r="38" spans="1:14">
      <c r="A38" t="s">
        <v>269</v>
      </c>
      <c r="B38" s="839" t="str">
        <f>VLOOKUP(A38,EQUIPOS!A8:D154,3,FALSE)</f>
        <v>Motoniveladora  potencia 215 HP, ancho de cuchilla 4,27 m, peso 18 ton.</v>
      </c>
      <c r="C38" s="840"/>
      <c r="D38" s="840"/>
      <c r="E38" s="840"/>
      <c r="F38" s="840"/>
      <c r="G38" s="840"/>
      <c r="H38" s="841"/>
      <c r="I38" s="276"/>
      <c r="J38" s="277"/>
      <c r="K38" s="278">
        <f>VLOOKUP(A38,EQUIPOS!A8:D165,4,FALSE)</f>
        <v>175544</v>
      </c>
      <c r="L38" s="279"/>
      <c r="M38" s="280">
        <v>15</v>
      </c>
      <c r="N38" s="281">
        <f>K38/M38</f>
        <v>11702.933333333332</v>
      </c>
    </row>
    <row r="39" spans="1:14">
      <c r="A39" t="s">
        <v>299</v>
      </c>
      <c r="B39" s="839" t="str">
        <f>VLOOKUP(A39,EQUIPOS!A9:D154,3,FALSE)</f>
        <v xml:space="preserve">Recicladora, potencia 430HP </v>
      </c>
      <c r="C39" s="840"/>
      <c r="D39" s="840"/>
      <c r="E39" s="840"/>
      <c r="F39" s="840"/>
      <c r="G39" s="840"/>
      <c r="H39" s="841"/>
      <c r="I39" s="842"/>
      <c r="J39" s="823"/>
      <c r="K39" s="278">
        <f>VLOOKUP(A39,EQUIPOS!A9:D166,4,FALSE)</f>
        <v>545641</v>
      </c>
      <c r="L39" s="843">
        <v>15</v>
      </c>
      <c r="M39" s="844"/>
      <c r="N39" s="281">
        <f>K39/L39</f>
        <v>36376.066666666666</v>
      </c>
    </row>
    <row r="40" spans="1:14">
      <c r="A40" t="s">
        <v>365</v>
      </c>
      <c r="B40" s="839" t="str">
        <f>VLOOKUP(A40,EQUIPOS!A10:D154,3,FALSE)</f>
        <v xml:space="preserve">Vibrocompatador, potencia 153 HP, peso 10 Ton. </v>
      </c>
      <c r="C40" s="840"/>
      <c r="D40" s="840"/>
      <c r="E40" s="840"/>
      <c r="F40" s="840"/>
      <c r="G40" s="840"/>
      <c r="H40" s="841"/>
      <c r="I40" s="42"/>
      <c r="J40" s="43"/>
      <c r="K40" s="278">
        <f>VLOOKUP(A40,EQUIPOS!A10:D167,4,FALSE)</f>
        <v>105327</v>
      </c>
      <c r="L40" s="285"/>
      <c r="M40" s="286">
        <v>15</v>
      </c>
      <c r="N40" s="281">
        <f>K40/M40</f>
        <v>7021.8</v>
      </c>
    </row>
    <row r="41" spans="1:14">
      <c r="B41" s="329"/>
      <c r="C41" s="330"/>
      <c r="D41" s="330"/>
      <c r="E41" s="330"/>
      <c r="F41" s="332"/>
      <c r="G41" s="332"/>
      <c r="H41" s="131"/>
      <c r="I41" s="42"/>
      <c r="J41" s="43"/>
      <c r="K41" s="283"/>
      <c r="L41" s="285"/>
      <c r="M41" s="286"/>
      <c r="N41" s="287"/>
    </row>
    <row r="42" spans="1:14">
      <c r="B42" s="846" t="s">
        <v>1036</v>
      </c>
      <c r="C42" s="847"/>
      <c r="D42" s="847"/>
      <c r="E42" s="44"/>
      <c r="F42" s="45"/>
      <c r="G42" s="45"/>
      <c r="H42" s="46"/>
      <c r="I42" s="42"/>
      <c r="J42" s="43"/>
      <c r="K42" s="288"/>
      <c r="L42" s="285"/>
      <c r="M42" s="410">
        <v>0.01</v>
      </c>
      <c r="N42" s="353">
        <f>N76*M42</f>
        <v>33.909916666666668</v>
      </c>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f>SUM(N36:N43)</f>
        <v>65250.176583333334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422450</v>
      </c>
      <c r="N49" s="281">
        <f>K49*M49</f>
        <v>64634.85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64634.85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30">
        <f>VLOOKUP(A59,TRANSPORTE!A5:D117,4,FALSE)</f>
        <v>896</v>
      </c>
      <c r="M59" s="831"/>
      <c r="N59" s="296">
        <f>K59*L59</f>
        <v>137.08799999999999</v>
      </c>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137.08799999999999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164967.56756756757</v>
      </c>
      <c r="J70" s="302">
        <v>185</v>
      </c>
      <c r="K70" s="303">
        <f>VLOOKUP(A70,'MANO DE OBRA'!A8:D99,4,FALSE)</f>
        <v>305190</v>
      </c>
      <c r="L70" s="56"/>
      <c r="M70" s="304">
        <v>120</v>
      </c>
      <c r="N70" s="404">
        <f>K70/M70</f>
        <v>2543.25</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120</v>
      </c>
      <c r="N71" s="404">
        <f>K71/M71</f>
        <v>847.74166666666667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3390.9916666666668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N44+N54+N65+N76</f>
        <v>133413.10624999998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26682.621249999997</v>
      </c>
      <c r="M83" s="861"/>
      <c r="N83" s="57"/>
    </row>
    <row r="84" spans="1:14">
      <c r="B84" s="95" t="s">
        <v>1057</v>
      </c>
      <c r="C84" s="96"/>
      <c r="D84" s="96"/>
      <c r="E84" s="96"/>
      <c r="F84" s="96"/>
      <c r="G84" s="96"/>
      <c r="H84" s="96"/>
      <c r="I84" s="93"/>
      <c r="J84" s="94"/>
      <c r="K84" s="313">
        <v>0.05</v>
      </c>
      <c r="L84" s="860">
        <f>N78*K84</f>
        <v>6670.6553124999991</v>
      </c>
      <c r="M84" s="861"/>
      <c r="N84" s="57"/>
    </row>
    <row r="85" spans="1:14" ht="15" thickBot="1">
      <c r="B85" s="97" t="s">
        <v>1058</v>
      </c>
      <c r="C85" s="98"/>
      <c r="D85" s="98"/>
      <c r="E85" s="98"/>
      <c r="F85" s="98"/>
      <c r="G85" s="98"/>
      <c r="H85" s="98"/>
      <c r="I85" s="99"/>
      <c r="J85" s="100"/>
      <c r="K85" s="314">
        <v>0.05</v>
      </c>
      <c r="L85" s="862">
        <f>N78*K85</f>
        <v>6670.6553124999991</v>
      </c>
      <c r="M85" s="863"/>
      <c r="N85" s="57"/>
    </row>
    <row r="86" spans="1:14" ht="15" thickBot="1">
      <c r="B86" s="826" t="s">
        <v>1037</v>
      </c>
      <c r="C86" s="827"/>
      <c r="D86" s="827"/>
      <c r="E86" s="827"/>
      <c r="F86" s="827"/>
      <c r="G86" s="827"/>
      <c r="H86" s="827"/>
      <c r="I86" s="827"/>
      <c r="J86" s="827"/>
      <c r="K86" s="827"/>
      <c r="L86" s="827"/>
      <c r="M86" s="828"/>
      <c r="N86" s="58">
        <f>L83+L84+L85</f>
        <v>40023.931874999995</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173437.03812499996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0"/>
      <c r="F40" s="840"/>
      <c r="G40" s="840"/>
      <c r="H40" s="841"/>
      <c r="I40" s="42"/>
      <c r="J40" s="43"/>
      <c r="K40" s="278"/>
      <c r="L40" s="285"/>
      <c r="M40" s="286"/>
      <c r="N40" s="281"/>
    </row>
    <row r="41" spans="1:14">
      <c r="B41" s="329"/>
      <c r="C41" s="330"/>
      <c r="D41" s="330"/>
      <c r="E41" s="330"/>
      <c r="F41" s="332"/>
      <c r="G41" s="332"/>
      <c r="H41" s="131"/>
      <c r="I41" s="42"/>
      <c r="J41" s="43"/>
      <c r="K41" s="283"/>
      <c r="L41" s="285"/>
      <c r="M41" s="286"/>
      <c r="N41" s="287"/>
    </row>
    <row r="42" spans="1:14">
      <c r="B42" s="846" t="s">
        <v>1036</v>
      </c>
      <c r="C42" s="847"/>
      <c r="D42" s="847"/>
      <c r="E42" s="44"/>
      <c r="F42" s="45"/>
      <c r="G42" s="45"/>
      <c r="H42" s="46"/>
      <c r="I42" s="42"/>
      <c r="J42" s="43"/>
      <c r="K42" s="288"/>
      <c r="L42" s="285"/>
      <c r="M42" s="410">
        <v>0.01</v>
      </c>
      <c r="N42" s="353">
        <f>N76*M42</f>
        <v>4.0691899999999999</v>
      </c>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f>SUM(N36:N43)</f>
        <v>4.0691899999999999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2908</v>
      </c>
      <c r="N49" s="281">
        <f>K49*M49</f>
        <v>3067.9399999999996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3067.9399999999996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164967.56756756757</v>
      </c>
      <c r="J70" s="302">
        <v>185</v>
      </c>
      <c r="K70" s="303">
        <f>VLOOKUP(A70,'MANO DE OBRA'!A8:D99,4,FALSE)</f>
        <v>305190</v>
      </c>
      <c r="L70" s="56"/>
      <c r="M70" s="304">
        <v>1000</v>
      </c>
      <c r="N70" s="404">
        <f>K70/M70</f>
        <v>305.19</v>
      </c>
      <c r="O70" s="112"/>
    </row>
    <row r="71" spans="1:15">
      <c r="A71"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308">
        <v>1000</v>
      </c>
      <c r="N71" s="404">
        <f>K71/M71</f>
        <v>101.729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406.91899999999998</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N44+N54+N65+N76</f>
        <v>3478.9281899999996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695.78563799999995</v>
      </c>
      <c r="M83" s="861"/>
      <c r="N83" s="57"/>
    </row>
    <row r="84" spans="1:14">
      <c r="B84" s="95" t="s">
        <v>1057</v>
      </c>
      <c r="C84" s="96"/>
      <c r="D84" s="96"/>
      <c r="E84" s="96"/>
      <c r="F84" s="96"/>
      <c r="G84" s="96"/>
      <c r="H84" s="96"/>
      <c r="I84" s="93"/>
      <c r="J84" s="94"/>
      <c r="K84" s="313">
        <v>0.05</v>
      </c>
      <c r="L84" s="860">
        <f>N78*K84</f>
        <v>173.94640949999999</v>
      </c>
      <c r="M84" s="861"/>
      <c r="N84" s="57"/>
    </row>
    <row r="85" spans="1:14" ht="15" thickBot="1">
      <c r="B85" s="97" t="s">
        <v>1058</v>
      </c>
      <c r="C85" s="98"/>
      <c r="D85" s="98"/>
      <c r="E85" s="98"/>
      <c r="F85" s="98"/>
      <c r="G85" s="98"/>
      <c r="H85" s="98"/>
      <c r="I85" s="99"/>
      <c r="J85" s="100"/>
      <c r="K85" s="314">
        <v>0.05</v>
      </c>
      <c r="L85" s="862">
        <f>N78*K85</f>
        <v>173.94640949999999</v>
      </c>
      <c r="M85" s="863"/>
      <c r="N85" s="57"/>
    </row>
    <row r="86" spans="1:14" ht="15" thickBot="1">
      <c r="B86" s="826" t="s">
        <v>1037</v>
      </c>
      <c r="C86" s="827"/>
      <c r="D86" s="827"/>
      <c r="E86" s="827"/>
      <c r="F86" s="827"/>
      <c r="G86" s="827"/>
      <c r="H86" s="827"/>
      <c r="I86" s="827"/>
      <c r="J86" s="827"/>
      <c r="K86" s="827"/>
      <c r="L86" s="827"/>
      <c r="M86" s="828"/>
      <c r="N86" s="58">
        <f>L83+L84+L85</f>
        <v>1043.678457</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4522.6066469999996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3"/>
      <c r="K118" s="803"/>
      <c r="L118" s="803"/>
      <c r="M118" s="803"/>
      <c r="N118" s="804"/>
    </row>
    <row r="119" spans="2:14" ht="15" thickBot="1">
      <c r="B119" s="270" t="s">
        <v>2327</v>
      </c>
      <c r="C119" s="402"/>
      <c r="D119" s="402"/>
      <c r="E119" s="63"/>
      <c r="F119" s="63"/>
      <c r="G119" s="63"/>
      <c r="H119" s="63"/>
      <c r="I119" s="63"/>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164</v>
      </c>
      <c r="B36" s="839" t="str">
        <f>VLOOKUP(A36,EQUIPOS!A6:D154,3,FALSE)</f>
        <v>Compactador manual de rodillo</v>
      </c>
      <c r="C36" s="840"/>
      <c r="D36" s="840"/>
      <c r="E36" s="840"/>
      <c r="F36" s="840"/>
      <c r="G36" s="840"/>
      <c r="H36" s="841"/>
      <c r="I36" s="276"/>
      <c r="J36" s="277"/>
      <c r="K36" s="278">
        <f>VLOOKUP(A36,EQUIPOS!A6:D163,4,FALSE)</f>
        <v>80000</v>
      </c>
      <c r="L36" s="279"/>
      <c r="M36" s="280">
        <v>2</v>
      </c>
      <c r="N36" s="281">
        <f>K36/M36</f>
        <v>40000</v>
      </c>
    </row>
    <row r="37" spans="1:14">
      <c r="A37" s="119" t="s">
        <v>180</v>
      </c>
      <c r="B37" s="839" t="str">
        <f>VLOOKUP(A37,EQUIPOS!A7:D154,3,FALSE)</f>
        <v>Compresor 120 HP, con martillo.</v>
      </c>
      <c r="C37" s="840"/>
      <c r="D37" s="840"/>
      <c r="E37" s="840"/>
      <c r="F37" s="840"/>
      <c r="G37" s="840"/>
      <c r="H37" s="841"/>
      <c r="I37" s="276"/>
      <c r="J37" s="277"/>
      <c r="K37" s="278">
        <f>VLOOKUP(A37,EQUIPOS!A7:D164,4,FALSE)</f>
        <v>73507</v>
      </c>
      <c r="L37" s="279"/>
      <c r="M37" s="280">
        <v>4</v>
      </c>
      <c r="N37" s="281">
        <f>K37/M37</f>
        <v>18376.75</v>
      </c>
    </row>
    <row r="38" spans="1:14">
      <c r="A38" t="s">
        <v>184</v>
      </c>
      <c r="B38" s="839" t="str">
        <f>VLOOKUP(A38,EQUIPOS!A8:D154,3,FALSE)</f>
        <v>Cortadora de pavimento, Máxima profundidad de corte: 160 mm. Capacidad de disco: desde 12´´ hasta 18´´ de diámetro. Peso operacional: 135 kg, 13.5 hp de potencia</v>
      </c>
      <c r="C38" s="840"/>
      <c r="D38" s="840"/>
      <c r="E38" s="840"/>
      <c r="F38" s="840"/>
      <c r="G38" s="840"/>
      <c r="H38" s="841"/>
      <c r="I38" s="276"/>
      <c r="J38" s="277"/>
      <c r="K38" s="278">
        <f>VLOOKUP(A38,EQUIPOS!A8:D165,4,FALSE)</f>
        <v>14396</v>
      </c>
      <c r="L38" s="279"/>
      <c r="M38" s="280">
        <v>10</v>
      </c>
      <c r="N38" s="281">
        <f>K38/M38</f>
        <v>1439.6</v>
      </c>
    </row>
    <row r="39" spans="1:14">
      <c r="A39" t="s">
        <v>303</v>
      </c>
      <c r="B39" s="839" t="str">
        <f>VLOOKUP(A39,EQUIPOS!A9:D154,3,FALSE)</f>
        <v>Retrocargador, pala de 1,1 m3 de capacidad, profundidad de excavación de 4.400 mm y una altura de 5.680 mm</v>
      </c>
      <c r="C39" s="840"/>
      <c r="D39" s="840"/>
      <c r="E39" s="840"/>
      <c r="F39" s="840"/>
      <c r="G39" s="840"/>
      <c r="H39" s="841"/>
      <c r="I39" s="276"/>
      <c r="J39" s="277"/>
      <c r="K39" s="278">
        <f>VLOOKUP(A39,EQUIPOS!A9:D166,4,FALSE)</f>
        <v>80007</v>
      </c>
      <c r="L39" s="279"/>
      <c r="M39" s="280">
        <v>10</v>
      </c>
      <c r="N39" s="281">
        <f>K39/M39</f>
        <v>8000.7</v>
      </c>
    </row>
    <row r="40" spans="1:14">
      <c r="A40" t="s">
        <v>129</v>
      </c>
      <c r="B40" s="839" t="str">
        <f>VLOOKUP(A40,EQUIPOS!A10:D154,3,FALSE)</f>
        <v xml:space="preserve">Buldozer, Potencia al volante de 140 HP, motor de 2200 RPM, longitud de hoja 4,80m. </v>
      </c>
      <c r="C40" s="840"/>
      <c r="D40" s="840"/>
      <c r="E40" s="840"/>
      <c r="F40" s="840"/>
      <c r="G40" s="840"/>
      <c r="H40" s="841"/>
      <c r="I40" s="276"/>
      <c r="J40" s="277"/>
      <c r="K40" s="278">
        <f>VLOOKUP(A40,EQUIPOS!A10:D167,4,FALSE)</f>
        <v>141411</v>
      </c>
      <c r="L40" s="279"/>
      <c r="M40" s="280">
        <v>100</v>
      </c>
      <c r="N40" s="281">
        <f>K40/M40</f>
        <v>1414.11</v>
      </c>
    </row>
    <row r="41" spans="1:14">
      <c r="B41" s="839"/>
      <c r="C41" s="840"/>
      <c r="D41" s="840"/>
      <c r="E41" s="840"/>
      <c r="F41" s="840"/>
      <c r="G41" s="840"/>
      <c r="H41" s="841"/>
      <c r="I41" s="276"/>
      <c r="J41" s="277"/>
      <c r="K41" s="278"/>
      <c r="L41" s="279"/>
      <c r="M41" s="280"/>
      <c r="N41" s="281"/>
    </row>
    <row r="42" spans="1:14">
      <c r="B42" s="839"/>
      <c r="C42" s="840"/>
      <c r="D42" s="840"/>
      <c r="E42" s="840"/>
      <c r="F42" s="840"/>
      <c r="G42" s="840"/>
      <c r="H42" s="841"/>
      <c r="I42" s="276"/>
      <c r="J42" s="277"/>
      <c r="K42" s="278"/>
      <c r="L42" s="279"/>
      <c r="M42" s="280"/>
      <c r="N42" s="281"/>
    </row>
    <row r="43" spans="1:14">
      <c r="B43" s="839"/>
      <c r="C43" s="840"/>
      <c r="D43" s="840"/>
      <c r="E43" s="840"/>
      <c r="F43" s="840"/>
      <c r="G43" s="840"/>
      <c r="H43" s="841"/>
      <c r="I43" s="276"/>
      <c r="J43" s="277"/>
      <c r="K43" s="278"/>
      <c r="L43" s="279"/>
      <c r="M43" s="280"/>
      <c r="N43" s="281"/>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N80*M46</f>
        <v>1271.621875</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70502.781875000001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2750</v>
      </c>
      <c r="N53" s="281">
        <f>K53*M53</f>
        <v>2750</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2750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30">
        <f>VLOOKUP(A63,TRANSPORTE!A5:D117,4,FALSE)</f>
        <v>1255</v>
      </c>
      <c r="M63" s="831"/>
      <c r="N63" s="296">
        <f>K63*L63</f>
        <v>1631.5</v>
      </c>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f>N63+N64+N65+N66+N67</f>
        <v>1631.5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15</v>
      </c>
      <c r="B74" s="55" t="str">
        <f>VLOOKUP(A74,'MANO DE OBRA'!A8:D68,3,FALSE)</f>
        <v>Obrero (6)</v>
      </c>
      <c r="C74" s="53"/>
      <c r="D74" s="53"/>
      <c r="E74" s="53"/>
      <c r="F74" s="53"/>
      <c r="G74" s="53"/>
      <c r="H74" s="53"/>
      <c r="I74" s="301">
        <f>K74/J74*100</f>
        <v>164967.56756756757</v>
      </c>
      <c r="J74" s="302">
        <v>185</v>
      </c>
      <c r="K74" s="303">
        <f>VLOOKUP(A74,'MANO DE OBRA'!A8:D99,4,FALSE)</f>
        <v>305190</v>
      </c>
      <c r="L74" s="56"/>
      <c r="M74" s="304">
        <v>32</v>
      </c>
      <c r="N74" s="404">
        <f>K74/M74</f>
        <v>9537.1875</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32</v>
      </c>
      <c r="N75" s="404">
        <f>K75/M75</f>
        <v>3179.03125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133"/>
    </row>
    <row r="80" spans="1:15" ht="15" thickBot="1">
      <c r="B80" s="832" t="s">
        <v>1037</v>
      </c>
      <c r="C80" s="833"/>
      <c r="D80" s="833"/>
      <c r="E80" s="833"/>
      <c r="F80" s="833"/>
      <c r="G80" s="833"/>
      <c r="H80" s="833"/>
      <c r="I80" s="833"/>
      <c r="J80" s="833"/>
      <c r="K80" s="833"/>
      <c r="L80" s="833"/>
      <c r="M80" s="834"/>
      <c r="N80" s="469">
        <f>SUM(N74:N79)</f>
        <v>12716.21875</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87600.500625000001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17520.100125000001</v>
      </c>
      <c r="M87" s="861"/>
      <c r="N87" s="57"/>
    </row>
    <row r="88" spans="1:14">
      <c r="B88" s="95" t="s">
        <v>1057</v>
      </c>
      <c r="C88" s="96"/>
      <c r="D88" s="96"/>
      <c r="E88" s="96"/>
      <c r="F88" s="96"/>
      <c r="G88" s="96"/>
      <c r="H88" s="96"/>
      <c r="I88" s="93"/>
      <c r="J88" s="94"/>
      <c r="K88" s="313">
        <v>0.05</v>
      </c>
      <c r="L88" s="860">
        <f>N82*K88</f>
        <v>4380.0250312500002</v>
      </c>
      <c r="M88" s="861"/>
      <c r="N88" s="57"/>
    </row>
    <row r="89" spans="1:14" ht="15" thickBot="1">
      <c r="B89" s="97" t="s">
        <v>1058</v>
      </c>
      <c r="C89" s="98"/>
      <c r="D89" s="98"/>
      <c r="E89" s="98"/>
      <c r="F89" s="98"/>
      <c r="G89" s="98"/>
      <c r="H89" s="98"/>
      <c r="I89" s="99"/>
      <c r="J89" s="100"/>
      <c r="K89" s="314">
        <v>0.05</v>
      </c>
      <c r="L89" s="862">
        <f>N82*K89</f>
        <v>4380.0250312500002</v>
      </c>
      <c r="M89" s="863"/>
      <c r="N89" s="57"/>
    </row>
    <row r="90" spans="1:14" ht="15" thickBot="1">
      <c r="B90" s="826" t="s">
        <v>1037</v>
      </c>
      <c r="C90" s="827"/>
      <c r="D90" s="827"/>
      <c r="E90" s="827"/>
      <c r="F90" s="827"/>
      <c r="G90" s="827"/>
      <c r="H90" s="827"/>
      <c r="I90" s="827"/>
      <c r="J90" s="827"/>
      <c r="K90" s="827"/>
      <c r="L90" s="827"/>
      <c r="M90" s="828"/>
      <c r="N90" s="58">
        <f>L87+L88+L89</f>
        <v>26280.150187499999</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113880.6508125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280">
        <v>2</v>
      </c>
      <c r="N36" s="281">
        <f>K36/M36</f>
        <v>2207</v>
      </c>
    </row>
    <row r="37" spans="1:14">
      <c r="A37" s="119" t="s">
        <v>303</v>
      </c>
      <c r="B37" s="839" t="str">
        <f>VLOOKUP(A37,EQUIPOS!A7:D154,3,FALSE)</f>
        <v>Retrocargador, pala de 1,1 m3 de capacidad, profundidad de excavación de 4.400 mm y una altura de 5.680 mm</v>
      </c>
      <c r="C37" s="840"/>
      <c r="D37" s="840"/>
      <c r="E37" s="840"/>
      <c r="F37" s="840"/>
      <c r="G37" s="840"/>
      <c r="H37" s="841"/>
      <c r="I37" s="276"/>
      <c r="J37" s="277"/>
      <c r="K37" s="278">
        <f>VLOOKUP(A37,EQUIPOS!A7:D164,4,FALSE)</f>
        <v>80007</v>
      </c>
      <c r="L37" s="279"/>
      <c r="M37" s="280">
        <v>10</v>
      </c>
      <c r="N37" s="281">
        <f>K37/M37</f>
        <v>8000.7</v>
      </c>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276"/>
      <c r="J39" s="277"/>
      <c r="K39" s="278"/>
      <c r="L39" s="279"/>
      <c r="M39" s="280"/>
      <c r="N39" s="281"/>
    </row>
    <row r="40" spans="1:14">
      <c r="B40" s="839"/>
      <c r="C40" s="840"/>
      <c r="D40" s="840"/>
      <c r="E40" s="840"/>
      <c r="F40" s="840"/>
      <c r="G40" s="840"/>
      <c r="H40" s="841"/>
      <c r="I40" s="276"/>
      <c r="J40" s="277"/>
      <c r="K40" s="278"/>
      <c r="L40" s="279"/>
      <c r="M40" s="280"/>
      <c r="N40" s="281"/>
    </row>
    <row r="41" spans="1:14">
      <c r="B41" s="839"/>
      <c r="C41" s="840"/>
      <c r="D41" s="840"/>
      <c r="E41" s="840"/>
      <c r="F41" s="840"/>
      <c r="G41" s="840"/>
      <c r="H41" s="841"/>
      <c r="I41" s="276"/>
      <c r="J41" s="277"/>
      <c r="K41" s="278"/>
      <c r="L41" s="279"/>
      <c r="M41" s="280"/>
      <c r="N41" s="281"/>
    </row>
    <row r="42" spans="1:14">
      <c r="B42" s="839"/>
      <c r="C42" s="840"/>
      <c r="D42" s="840"/>
      <c r="E42" s="840"/>
      <c r="F42" s="840"/>
      <c r="G42" s="840"/>
      <c r="H42" s="841"/>
      <c r="I42" s="276"/>
      <c r="J42" s="277"/>
      <c r="K42" s="278"/>
      <c r="L42" s="279"/>
      <c r="M42" s="280"/>
      <c r="N42" s="281"/>
    </row>
    <row r="43" spans="1:14">
      <c r="B43" s="839"/>
      <c r="C43" s="840"/>
      <c r="D43" s="840"/>
      <c r="E43" s="840"/>
      <c r="F43" s="840"/>
      <c r="G43" s="840"/>
      <c r="H43" s="841"/>
      <c r="I43" s="276"/>
      <c r="J43" s="277"/>
      <c r="K43" s="278"/>
      <c r="L43" s="279"/>
      <c r="M43" s="280"/>
      <c r="N43" s="281"/>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0.05</v>
      </c>
      <c r="N46" s="353">
        <f>N80*M46</f>
        <v>254.32437500000003</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10462.024375000001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B63" s="52"/>
      <c r="C63" s="326"/>
      <c r="D63" s="326"/>
      <c r="E63" s="326"/>
      <c r="F63" s="326"/>
      <c r="G63" s="326"/>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15</v>
      </c>
      <c r="B74" s="55" t="str">
        <f>VLOOKUP(A74,'MANO DE OBRA'!A8:D68,3,FALSE)</f>
        <v>Obrero (6)</v>
      </c>
      <c r="C74" s="53"/>
      <c r="D74" s="53"/>
      <c r="E74" s="53"/>
      <c r="F74" s="53"/>
      <c r="G74" s="53"/>
      <c r="H74" s="53"/>
      <c r="I74" s="301">
        <f>K74/J74*100</f>
        <v>164967.56756756757</v>
      </c>
      <c r="J74" s="302">
        <v>185</v>
      </c>
      <c r="K74" s="303">
        <f>VLOOKUP(A74,'MANO DE OBRA'!A8:D99,4,FALSE)</f>
        <v>305190</v>
      </c>
      <c r="L74" s="56"/>
      <c r="M74" s="304">
        <v>80</v>
      </c>
      <c r="N74" s="404">
        <f>K74/M74</f>
        <v>3814.875</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80</v>
      </c>
      <c r="N75" s="404">
        <f>K75/M75</f>
        <v>1271.6125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5086.4875000000002</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15548.511875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3109.7023750000003</v>
      </c>
      <c r="M87" s="861"/>
      <c r="N87" s="57"/>
    </row>
    <row r="88" spans="1:14">
      <c r="B88" s="95" t="s">
        <v>1057</v>
      </c>
      <c r="C88" s="96"/>
      <c r="D88" s="96"/>
      <c r="E88" s="96"/>
      <c r="F88" s="96"/>
      <c r="G88" s="96"/>
      <c r="H88" s="96"/>
      <c r="I88" s="93"/>
      <c r="J88" s="94"/>
      <c r="K88" s="313">
        <v>0.05</v>
      </c>
      <c r="L88" s="860">
        <f>N82*K88</f>
        <v>777.42559375000008</v>
      </c>
      <c r="M88" s="861"/>
      <c r="N88" s="57"/>
    </row>
    <row r="89" spans="1:14" ht="15" thickBot="1">
      <c r="B89" s="97" t="s">
        <v>1058</v>
      </c>
      <c r="C89" s="98"/>
      <c r="D89" s="98"/>
      <c r="E89" s="98"/>
      <c r="F89" s="98"/>
      <c r="G89" s="98"/>
      <c r="H89" s="98"/>
      <c r="I89" s="99"/>
      <c r="J89" s="100"/>
      <c r="K89" s="314">
        <v>0.05</v>
      </c>
      <c r="L89" s="862">
        <f>N82*K89</f>
        <v>777.42559375000008</v>
      </c>
      <c r="M89" s="863"/>
      <c r="N89" s="57"/>
    </row>
    <row r="90" spans="1:14" ht="15" thickBot="1">
      <c r="B90" s="826" t="s">
        <v>1037</v>
      </c>
      <c r="C90" s="827"/>
      <c r="D90" s="827"/>
      <c r="E90" s="827"/>
      <c r="F90" s="827"/>
      <c r="G90" s="827"/>
      <c r="H90" s="827"/>
      <c r="I90" s="827"/>
      <c r="J90" s="827"/>
      <c r="K90" s="827"/>
      <c r="L90" s="827"/>
      <c r="M90" s="828"/>
      <c r="N90" s="58">
        <f>L87+L88+L89</f>
        <v>4664.5535625000002</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20213.065437500001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1687</v>
      </c>
      <c r="B36" s="839" t="str">
        <f>VLOOKUP(A36,EQUIPOS!A6:D154,3,FALSE)</f>
        <v>Derretidora de asfalto (crafco o similar)</v>
      </c>
      <c r="C36" s="840"/>
      <c r="D36" s="840"/>
      <c r="E36" s="840"/>
      <c r="F36" s="840"/>
      <c r="G36" s="840"/>
      <c r="H36" s="841"/>
      <c r="I36" s="276"/>
      <c r="J36" s="277"/>
      <c r="K36" s="278">
        <f>VLOOKUP(A36,EQUIPOS!A6:D163,4,FALSE)</f>
        <v>2090</v>
      </c>
      <c r="L36" s="279"/>
      <c r="M36" s="280">
        <v>60</v>
      </c>
      <c r="N36" s="281">
        <f>K36/M36</f>
        <v>34.833333333333336</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60</v>
      </c>
      <c r="N37" s="281">
        <f>K37/M37</f>
        <v>779.7166666666667</v>
      </c>
    </row>
    <row r="38" spans="1:14">
      <c r="A38" t="s">
        <v>138</v>
      </c>
      <c r="B38" s="839" t="str">
        <f>VLOOKUP(A38,EQUIPOS!A8:D154,3,FALSE)</f>
        <v>Camioneta D-300</v>
      </c>
      <c r="C38" s="840"/>
      <c r="D38" s="840"/>
      <c r="E38" s="840"/>
      <c r="F38" s="840"/>
      <c r="G38" s="840"/>
      <c r="H38" s="841"/>
      <c r="I38" s="276"/>
      <c r="J38" s="277"/>
      <c r="K38" s="278">
        <f>VLOOKUP(A38,EQUIPOS!A8:D165,4,FALSE)</f>
        <v>32749</v>
      </c>
      <c r="L38" s="279"/>
      <c r="M38" s="280">
        <v>60</v>
      </c>
      <c r="N38" s="281">
        <f>K38/M38</f>
        <v>545.81666666666672</v>
      </c>
    </row>
    <row r="39" spans="1:14">
      <c r="B39" s="839"/>
      <c r="C39" s="840"/>
      <c r="D39" s="840"/>
      <c r="E39" s="840"/>
      <c r="F39" s="840"/>
      <c r="G39" s="840"/>
      <c r="H39" s="841"/>
      <c r="I39" s="276"/>
      <c r="J39" s="277"/>
      <c r="K39" s="278"/>
      <c r="L39" s="279"/>
      <c r="M39" s="280"/>
      <c r="N39" s="281"/>
    </row>
    <row r="40" spans="1:14">
      <c r="B40" s="839"/>
      <c r="C40" s="840"/>
      <c r="D40" s="840"/>
      <c r="E40" s="840"/>
      <c r="F40" s="840"/>
      <c r="G40" s="840"/>
      <c r="H40" s="841"/>
      <c r="I40" s="276"/>
      <c r="J40" s="277"/>
      <c r="K40" s="278"/>
      <c r="L40" s="279"/>
      <c r="M40" s="280"/>
      <c r="N40" s="281"/>
    </row>
    <row r="41" spans="1:14">
      <c r="B41" s="839"/>
      <c r="C41" s="840"/>
      <c r="D41" s="840"/>
      <c r="E41" s="840"/>
      <c r="F41" s="840"/>
      <c r="G41" s="840"/>
      <c r="H41" s="841"/>
      <c r="I41" s="276"/>
      <c r="J41" s="277"/>
      <c r="K41" s="278"/>
      <c r="L41" s="279"/>
      <c r="M41" s="280"/>
      <c r="N41" s="281"/>
    </row>
    <row r="42" spans="1:14">
      <c r="B42" s="839"/>
      <c r="C42" s="840"/>
      <c r="D42" s="840"/>
      <c r="E42" s="840"/>
      <c r="F42" s="840"/>
      <c r="G42" s="840"/>
      <c r="H42" s="841"/>
      <c r="I42" s="276"/>
      <c r="J42" s="277"/>
      <c r="K42" s="278"/>
      <c r="L42" s="279"/>
      <c r="M42" s="280"/>
      <c r="N42" s="281"/>
    </row>
    <row r="43" spans="1:14">
      <c r="B43" s="839"/>
      <c r="C43" s="840"/>
      <c r="D43" s="840"/>
      <c r="E43" s="840"/>
      <c r="F43" s="840"/>
      <c r="G43" s="840"/>
      <c r="H43" s="841"/>
      <c r="I43" s="276"/>
      <c r="J43" s="277"/>
      <c r="K43" s="278"/>
      <c r="L43" s="279"/>
      <c r="M43" s="280"/>
      <c r="N43" s="281"/>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0.05</v>
      </c>
      <c r="N46" s="353">
        <f>N80*M46</f>
        <v>21.193541666666668</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1381.5602083333335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2006</v>
      </c>
      <c r="N53" s="281">
        <f>K53*M53</f>
        <v>240.72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21"/>
      <c r="C57" s="822"/>
      <c r="D57" s="822"/>
      <c r="E57" s="822"/>
      <c r="F57" s="822"/>
      <c r="G57" s="822"/>
      <c r="H57" s="822"/>
      <c r="I57" s="823"/>
      <c r="J57" s="48"/>
      <c r="K57" s="50"/>
      <c r="L57" s="824"/>
      <c r="M57" s="825"/>
      <c r="N57" s="51"/>
    </row>
    <row r="58" spans="1:14" ht="15" thickBot="1">
      <c r="B58" s="826" t="s">
        <v>1037</v>
      </c>
      <c r="C58" s="827"/>
      <c r="D58" s="827"/>
      <c r="E58" s="827"/>
      <c r="F58" s="827"/>
      <c r="G58" s="827"/>
      <c r="H58" s="827"/>
      <c r="I58" s="827"/>
      <c r="J58" s="827"/>
      <c r="K58" s="827"/>
      <c r="L58" s="827"/>
      <c r="M58" s="828"/>
      <c r="N58" s="403">
        <f>SUM(N53:N57)</f>
        <v>240.72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B63" s="52"/>
      <c r="C63" s="326"/>
      <c r="D63" s="326"/>
      <c r="E63" s="326"/>
      <c r="F63" s="326"/>
      <c r="G63" s="326"/>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5"/>
      <c r="M68" s="816"/>
      <c r="N68" s="133"/>
    </row>
    <row r="69" spans="1:15" ht="15" thickBot="1">
      <c r="B69" s="832" t="s">
        <v>1037</v>
      </c>
      <c r="C69" s="833"/>
      <c r="D69" s="833"/>
      <c r="E69" s="833"/>
      <c r="F69" s="833"/>
      <c r="G69" s="833"/>
      <c r="H69" s="833"/>
      <c r="I69" s="833"/>
      <c r="J69" s="833"/>
      <c r="K69" s="833"/>
      <c r="L69" s="833"/>
      <c r="M69" s="83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7</v>
      </c>
      <c r="B74" s="55" t="str">
        <f>VLOOKUP(A74,'MANO DE OBRA'!A8:D68,3,FALSE)</f>
        <v>Obrero (2)</v>
      </c>
      <c r="C74" s="53"/>
      <c r="D74" s="53"/>
      <c r="E74" s="53"/>
      <c r="F74" s="53"/>
      <c r="G74" s="53"/>
      <c r="H74" s="53"/>
      <c r="I74" s="301">
        <f>K74/J74*100</f>
        <v>54988.648648648646</v>
      </c>
      <c r="J74" s="302">
        <v>185</v>
      </c>
      <c r="K74" s="303">
        <f>VLOOKUP(A74,'MANO DE OBRA'!A8:D99,4,FALSE)</f>
        <v>101729</v>
      </c>
      <c r="L74" s="56"/>
      <c r="M74" s="304">
        <v>480</v>
      </c>
      <c r="N74" s="404">
        <f>K74/M74</f>
        <v>211.93541666666667</v>
      </c>
      <c r="O74" s="112"/>
    </row>
    <row r="75" spans="1:15">
      <c r="A75" t="s">
        <v>30</v>
      </c>
      <c r="B75" s="55" t="str">
        <f>VLOOKUP(A75,'MANO DE OBRA'!A8:D69,3,FALSE)</f>
        <v>Oficial</v>
      </c>
      <c r="C75" s="53"/>
      <c r="D75" s="53"/>
      <c r="E75" s="53"/>
      <c r="F75" s="53"/>
      <c r="G75" s="53"/>
      <c r="H75" s="53"/>
      <c r="I75" s="301">
        <f>K75/J75*100</f>
        <v>54988.648648648646</v>
      </c>
      <c r="J75" s="302">
        <v>185</v>
      </c>
      <c r="K75" s="303">
        <f>VLOOKUP(A75,'MANO DE OBRA'!A8:D100,4,FALSE)</f>
        <v>101729</v>
      </c>
      <c r="L75" s="56"/>
      <c r="M75" s="308">
        <v>480</v>
      </c>
      <c r="N75" s="404">
        <f>K75/M75</f>
        <v>211.93541666666667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3"/>
      <c r="C79" s="814"/>
      <c r="D79" s="814"/>
      <c r="E79" s="814"/>
      <c r="F79" s="814"/>
      <c r="G79" s="814"/>
      <c r="H79" s="814"/>
      <c r="I79" s="132"/>
      <c r="J79" s="132"/>
      <c r="K79" s="132"/>
      <c r="L79" s="914"/>
      <c r="M79" s="914"/>
      <c r="N79" s="51"/>
    </row>
    <row r="80" spans="1:15" ht="15" thickBot="1">
      <c r="B80" s="832" t="s">
        <v>1037</v>
      </c>
      <c r="C80" s="833"/>
      <c r="D80" s="833"/>
      <c r="E80" s="833"/>
      <c r="F80" s="833"/>
      <c r="G80" s="833"/>
      <c r="H80" s="833"/>
      <c r="I80" s="833"/>
      <c r="J80" s="833"/>
      <c r="K80" s="833"/>
      <c r="L80" s="833"/>
      <c r="M80" s="834"/>
      <c r="N80" s="310">
        <f>SUM(N74:N79)</f>
        <v>423.87083333333334</v>
      </c>
    </row>
    <row r="81" spans="1:14" ht="15" thickBot="1">
      <c r="B81" s="39"/>
      <c r="C81" s="40"/>
      <c r="D81" s="40"/>
      <c r="E81" s="40"/>
      <c r="F81" s="40"/>
      <c r="G81" s="40"/>
      <c r="H81" s="40"/>
      <c r="I81" s="40"/>
      <c r="J81" s="40"/>
      <c r="K81" s="40"/>
      <c r="L81" s="40"/>
      <c r="M81" s="40"/>
      <c r="N81" s="41"/>
    </row>
    <row r="82" spans="1:14" ht="15" thickBot="1">
      <c r="B82" s="826" t="s">
        <v>1051</v>
      </c>
      <c r="C82" s="827"/>
      <c r="D82" s="827"/>
      <c r="E82" s="827"/>
      <c r="F82" s="827"/>
      <c r="G82" s="827"/>
      <c r="H82" s="827"/>
      <c r="I82" s="827"/>
      <c r="J82" s="827"/>
      <c r="K82" s="827"/>
      <c r="L82" s="827"/>
      <c r="M82" s="828"/>
      <c r="N82" s="105">
        <f>N48+N58+N69+N80</f>
        <v>2046.151041666667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7" t="s">
        <v>1053</v>
      </c>
      <c r="C86" s="818"/>
      <c r="D86" s="818"/>
      <c r="E86" s="818"/>
      <c r="F86" s="818"/>
      <c r="G86" s="818"/>
      <c r="H86" s="818"/>
      <c r="I86" s="323"/>
      <c r="J86" s="343"/>
      <c r="K86" s="311" t="s">
        <v>1054</v>
      </c>
      <c r="L86" s="856" t="s">
        <v>1055</v>
      </c>
      <c r="M86" s="857"/>
      <c r="N86" s="312"/>
    </row>
    <row r="87" spans="1:14">
      <c r="B87" s="858" t="s">
        <v>1056</v>
      </c>
      <c r="C87" s="859"/>
      <c r="D87" s="859"/>
      <c r="E87" s="859"/>
      <c r="F87" s="859"/>
      <c r="G87" s="859"/>
      <c r="H87" s="859"/>
      <c r="I87" s="93"/>
      <c r="J87" s="94"/>
      <c r="K87" s="313">
        <v>0.2</v>
      </c>
      <c r="L87" s="860">
        <f>N82*K87</f>
        <v>409.23020833333339</v>
      </c>
      <c r="M87" s="861"/>
      <c r="N87" s="57"/>
    </row>
    <row r="88" spans="1:14">
      <c r="B88" s="95" t="s">
        <v>1057</v>
      </c>
      <c r="C88" s="96"/>
      <c r="D88" s="96"/>
      <c r="E88" s="96"/>
      <c r="F88" s="96"/>
      <c r="G88" s="96"/>
      <c r="H88" s="96"/>
      <c r="I88" s="93"/>
      <c r="J88" s="94"/>
      <c r="K88" s="313">
        <v>0.05</v>
      </c>
      <c r="L88" s="860">
        <f>N82*K88</f>
        <v>102.30755208333335</v>
      </c>
      <c r="M88" s="861"/>
      <c r="N88" s="57"/>
    </row>
    <row r="89" spans="1:14" ht="15" thickBot="1">
      <c r="B89" s="97" t="s">
        <v>1058</v>
      </c>
      <c r="C89" s="98"/>
      <c r="D89" s="98"/>
      <c r="E89" s="98"/>
      <c r="F89" s="98"/>
      <c r="G89" s="98"/>
      <c r="H89" s="98"/>
      <c r="I89" s="99"/>
      <c r="J89" s="100"/>
      <c r="K89" s="314">
        <v>0.05</v>
      </c>
      <c r="L89" s="862">
        <f>N82*K89</f>
        <v>102.30755208333335</v>
      </c>
      <c r="M89" s="863"/>
      <c r="N89" s="57"/>
    </row>
    <row r="90" spans="1:14" ht="15" thickBot="1">
      <c r="B90" s="826" t="s">
        <v>1037</v>
      </c>
      <c r="C90" s="827"/>
      <c r="D90" s="827"/>
      <c r="E90" s="827"/>
      <c r="F90" s="827"/>
      <c r="G90" s="827"/>
      <c r="H90" s="827"/>
      <c r="I90" s="827"/>
      <c r="J90" s="827"/>
      <c r="K90" s="827"/>
      <c r="L90" s="827"/>
      <c r="M90" s="828"/>
      <c r="N90" s="58">
        <f>L87+L88+L89</f>
        <v>613.84531250000009</v>
      </c>
    </row>
    <row r="91" spans="1:14" ht="15" thickBot="1">
      <c r="B91" s="39"/>
      <c r="C91" s="40"/>
      <c r="D91" s="40"/>
      <c r="E91" s="40"/>
      <c r="F91" s="40"/>
      <c r="G91" s="40"/>
      <c r="H91" s="40"/>
      <c r="I91" s="40"/>
      <c r="J91" s="40"/>
      <c r="K91" s="40"/>
      <c r="L91" s="40"/>
      <c r="M91" s="40"/>
      <c r="N91" s="41"/>
    </row>
    <row r="92" spans="1:14" ht="15" thickBot="1">
      <c r="A92" t="s">
        <v>2122</v>
      </c>
      <c r="B92" s="826" t="s">
        <v>1059</v>
      </c>
      <c r="C92" s="827"/>
      <c r="D92" s="827"/>
      <c r="E92" s="827"/>
      <c r="F92" s="827"/>
      <c r="G92" s="827"/>
      <c r="H92" s="827"/>
      <c r="I92" s="827"/>
      <c r="J92" s="827"/>
      <c r="K92" s="827"/>
      <c r="L92" s="827"/>
      <c r="M92" s="828"/>
      <c r="N92" s="196">
        <f>N82+N90</f>
        <v>2659.9963541666671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4" t="s">
        <v>2324</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2325</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3"/>
      <c r="K122" s="803"/>
      <c r="L122" s="803"/>
      <c r="M122" s="803"/>
      <c r="N122" s="804"/>
    </row>
    <row r="123" spans="2:14" ht="15" thickBot="1">
      <c r="B123" s="270" t="s">
        <v>2327</v>
      </c>
      <c r="C123" s="402"/>
      <c r="D123" s="402"/>
      <c r="E123" s="63"/>
      <c r="F123" s="63"/>
      <c r="G123" s="63"/>
      <c r="H123" s="63"/>
      <c r="I123" s="63"/>
      <c r="J123" s="805"/>
      <c r="K123" s="805"/>
      <c r="L123" s="805"/>
      <c r="M123" s="805"/>
      <c r="N123"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1687</v>
      </c>
      <c r="B36" s="839" t="str">
        <f>VLOOKUP(A36,EQUIPOS!A6:D154,3,FALSE)</f>
        <v>Derretidora de asfalto (crafco o similar)</v>
      </c>
      <c r="C36" s="840"/>
      <c r="D36" s="840"/>
      <c r="E36" s="840"/>
      <c r="F36" s="840"/>
      <c r="G36" s="840"/>
      <c r="H36" s="841"/>
      <c r="I36" s="276"/>
      <c r="J36" s="277"/>
      <c r="K36" s="278">
        <f>VLOOKUP(A36,EQUIPOS!A6:D163,4,FALSE)</f>
        <v>2090</v>
      </c>
      <c r="L36" s="279"/>
      <c r="M36" s="280">
        <v>60</v>
      </c>
      <c r="N36" s="281">
        <f t="shared" ref="N36:N39" si="0">K36/M36</f>
        <v>34.833333333333336</v>
      </c>
    </row>
    <row r="37" spans="1:14">
      <c r="A37" s="119" t="s">
        <v>324</v>
      </c>
      <c r="B37" s="839" t="str">
        <f>VLOOKUP(A37,EQUIPOS!A7:D154,3,FALSE)</f>
        <v xml:space="preserve">Ruteadora </v>
      </c>
      <c r="C37" s="840"/>
      <c r="D37" s="840"/>
      <c r="E37" s="840"/>
      <c r="F37" s="840"/>
      <c r="G37" s="840"/>
      <c r="H37" s="841"/>
      <c r="I37" s="276"/>
      <c r="J37" s="277"/>
      <c r="K37" s="278">
        <f>VLOOKUP(A37,EQUIPOS!A7:D164,4,FALSE)</f>
        <v>1609</v>
      </c>
      <c r="L37" s="279"/>
      <c r="M37" s="280">
        <v>60</v>
      </c>
      <c r="N37" s="281">
        <f t="shared" si="0"/>
        <v>26.816666666666666</v>
      </c>
    </row>
    <row r="38" spans="1:14">
      <c r="A38" t="s">
        <v>176</v>
      </c>
      <c r="B38" s="839" t="str">
        <f>VLOOKUP(A38,EQUIPOS!A8:D154,3,FALSE)</f>
        <v xml:space="preserve">Compresor (barrido y soplado)
</v>
      </c>
      <c r="C38" s="840"/>
      <c r="D38" s="840"/>
      <c r="E38" s="840"/>
      <c r="F38" s="840"/>
      <c r="G38" s="840"/>
      <c r="H38" s="841"/>
      <c r="I38" s="276"/>
      <c r="J38" s="277"/>
      <c r="K38" s="278">
        <f>VLOOKUP(A38,EQUIPOS!A8:D165,4,FALSE)</f>
        <v>46783</v>
      </c>
      <c r="L38" s="279"/>
      <c r="M38" s="280">
        <v>60</v>
      </c>
      <c r="N38" s="281">
        <f t="shared" si="0"/>
        <v>779.7166666666667</v>
      </c>
    </row>
    <row r="39" spans="1:14">
      <c r="A39" t="s">
        <v>138</v>
      </c>
      <c r="B39" s="839" t="str">
        <f>VLOOKUP(A39,EQUIPOS!A9:D154,3,FALSE)</f>
        <v>Camioneta D-300</v>
      </c>
      <c r="C39" s="840"/>
      <c r="D39" s="840"/>
      <c r="E39" s="840"/>
      <c r="F39" s="840"/>
      <c r="G39" s="840"/>
      <c r="H39" s="841"/>
      <c r="I39" s="276"/>
      <c r="J39" s="277"/>
      <c r="K39" s="278">
        <f>VLOOKUP(A39,EQUIPOS!A9:D166,4,FALSE)</f>
        <v>32749</v>
      </c>
      <c r="L39" s="279"/>
      <c r="M39" s="280">
        <v>60</v>
      </c>
      <c r="N39" s="281">
        <f t="shared" si="0"/>
        <v>545.81666666666672</v>
      </c>
    </row>
    <row r="40" spans="1:14">
      <c r="B40" s="839"/>
      <c r="C40" s="840"/>
      <c r="D40" s="840"/>
      <c r="E40" s="840"/>
      <c r="F40" s="840"/>
      <c r="G40" s="840"/>
      <c r="H40" s="841"/>
      <c r="I40" s="276"/>
      <c r="J40" s="277"/>
      <c r="K40" s="278"/>
      <c r="L40" s="279"/>
      <c r="M40" s="280"/>
      <c r="N40" s="281"/>
    </row>
    <row r="41" spans="1:14">
      <c r="B41" s="839"/>
      <c r="C41" s="840"/>
      <c r="D41" s="840"/>
      <c r="E41" s="840"/>
      <c r="F41" s="840"/>
      <c r="G41" s="840"/>
      <c r="H41" s="841"/>
      <c r="I41" s="276"/>
      <c r="J41" s="277"/>
      <c r="K41" s="278"/>
      <c r="L41" s="279"/>
      <c r="M41" s="280"/>
      <c r="N41" s="281"/>
    </row>
    <row r="42" spans="1:14">
      <c r="B42" s="839"/>
      <c r="C42" s="840"/>
      <c r="D42" s="840"/>
      <c r="E42" s="840"/>
      <c r="F42" s="840"/>
      <c r="G42" s="840"/>
      <c r="H42" s="841"/>
      <c r="I42" s="276"/>
      <c r="J42" s="277"/>
      <c r="K42" s="278"/>
      <c r="L42" s="279"/>
      <c r="M42" s="280"/>
      <c r="N42" s="281"/>
    </row>
    <row r="43" spans="1:14">
      <c r="B43" s="839"/>
      <c r="C43" s="840"/>
      <c r="D43" s="840"/>
      <c r="E43" s="840"/>
      <c r="F43" s="840"/>
      <c r="G43" s="840"/>
      <c r="H43" s="841"/>
      <c r="I43" s="276"/>
      <c r="J43" s="277"/>
      <c r="K43" s="278"/>
      <c r="L43" s="279"/>
      <c r="M43" s="280"/>
      <c r="N43" s="281"/>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0.05</v>
      </c>
      <c r="N46" s="353">
        <f>N84*M46</f>
        <v>21.193541666666668</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1408.3768750000002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45000</v>
      </c>
      <c r="N53" s="281">
        <f t="shared" ref="N53:N54" si="1">K53*M53</f>
        <v>315</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2006</v>
      </c>
      <c r="N54" s="281">
        <f t="shared" si="1"/>
        <v>240.72</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21"/>
      <c r="C61" s="822"/>
      <c r="D61" s="822"/>
      <c r="E61" s="822"/>
      <c r="F61" s="822"/>
      <c r="G61" s="822"/>
      <c r="H61" s="822"/>
      <c r="I61" s="823"/>
      <c r="J61" s="48"/>
      <c r="K61" s="50"/>
      <c r="L61" s="824"/>
      <c r="M61" s="825"/>
      <c r="N61" s="51"/>
    </row>
    <row r="62" spans="1:14" ht="15" thickBot="1">
      <c r="B62" s="826" t="s">
        <v>1037</v>
      </c>
      <c r="C62" s="827"/>
      <c r="D62" s="827"/>
      <c r="E62" s="827"/>
      <c r="F62" s="827"/>
      <c r="G62" s="827"/>
      <c r="H62" s="827"/>
      <c r="I62" s="827"/>
      <c r="J62" s="827"/>
      <c r="K62" s="827"/>
      <c r="L62" s="827"/>
      <c r="M62" s="828"/>
      <c r="N62" s="403">
        <f>SUM(N53:N61)</f>
        <v>555.72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29" t="s">
        <v>1045</v>
      </c>
      <c r="M66" s="802"/>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30">
        <f>VLOOKUP(A67,TRANSPORTE!A6:D120,4,FALSE)</f>
        <v>1255</v>
      </c>
      <c r="M67" s="831"/>
      <c r="N67" s="296">
        <f>L67*K67</f>
        <v>8.7850000000000001</v>
      </c>
    </row>
    <row r="68" spans="1:15">
      <c r="B68" s="52"/>
      <c r="C68" s="53"/>
      <c r="D68" s="53"/>
      <c r="E68" s="53"/>
      <c r="F68" s="53"/>
      <c r="G68" s="53"/>
      <c r="H68" s="320"/>
      <c r="I68" s="288"/>
      <c r="J68" s="295"/>
      <c r="K68" s="288"/>
      <c r="L68" s="830"/>
      <c r="M68" s="831"/>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15"/>
      <c r="M72" s="816"/>
      <c r="N72" s="133"/>
    </row>
    <row r="73" spans="1:15" ht="15" thickBot="1">
      <c r="B73" s="832" t="s">
        <v>1037</v>
      </c>
      <c r="C73" s="833"/>
      <c r="D73" s="833"/>
      <c r="E73" s="833"/>
      <c r="F73" s="833"/>
      <c r="G73" s="833"/>
      <c r="H73" s="833"/>
      <c r="I73" s="833"/>
      <c r="J73" s="833"/>
      <c r="K73" s="833"/>
      <c r="L73" s="833"/>
      <c r="M73" s="834"/>
      <c r="N73" s="110">
        <f>N67+N68+N69+N70+N71</f>
        <v>8.7850000000000001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2" t="s">
        <v>1047</v>
      </c>
      <c r="C77" s="853"/>
      <c r="D77" s="853"/>
      <c r="E77" s="853"/>
      <c r="F77" s="853"/>
      <c r="G77" s="853"/>
      <c r="H77" s="853"/>
      <c r="I77" s="79" t="s">
        <v>1048</v>
      </c>
      <c r="J77" s="81" t="s">
        <v>1494</v>
      </c>
      <c r="K77" s="80" t="s">
        <v>1050</v>
      </c>
      <c r="L77" s="854" t="s">
        <v>1034</v>
      </c>
      <c r="M77" s="855"/>
      <c r="N77" s="104" t="s">
        <v>1035</v>
      </c>
    </row>
    <row r="78" spans="1:15">
      <c r="A78" t="s">
        <v>7</v>
      </c>
      <c r="B78" s="55" t="str">
        <f>VLOOKUP(A78,'MANO DE OBRA'!A8:D68,3,FALSE)</f>
        <v>Obrero (2)</v>
      </c>
      <c r="C78" s="53"/>
      <c r="D78" s="53"/>
      <c r="E78" s="53"/>
      <c r="F78" s="53"/>
      <c r="G78" s="53"/>
      <c r="H78" s="53"/>
      <c r="I78" s="301">
        <f>K78/J78*100</f>
        <v>54988.648648648646</v>
      </c>
      <c r="J78" s="302">
        <v>185</v>
      </c>
      <c r="K78" s="303">
        <f>VLOOKUP(A78,'MANO DE OBRA'!A8:D99,4,FALSE)</f>
        <v>101729</v>
      </c>
      <c r="L78" s="56"/>
      <c r="M78" s="304">
        <v>480</v>
      </c>
      <c r="N78" s="404">
        <f>K78/M78</f>
        <v>211.93541666666667</v>
      </c>
      <c r="O78" s="112"/>
    </row>
    <row r="79" spans="1:15">
      <c r="A79" t="s">
        <v>30</v>
      </c>
      <c r="B79" s="55" t="str">
        <f>VLOOKUP(A79,'MANO DE OBRA'!A8:D69,3,FALSE)</f>
        <v>Oficial</v>
      </c>
      <c r="C79" s="53"/>
      <c r="D79" s="53"/>
      <c r="E79" s="53"/>
      <c r="F79" s="53"/>
      <c r="G79" s="53"/>
      <c r="H79" s="53"/>
      <c r="I79" s="301">
        <f>K79/J79*100</f>
        <v>54988.648648648646</v>
      </c>
      <c r="J79" s="302">
        <v>185</v>
      </c>
      <c r="K79" s="303">
        <f>VLOOKUP(A79,'MANO DE OBRA'!A8:D100,4,FALSE)</f>
        <v>101729</v>
      </c>
      <c r="L79" s="56"/>
      <c r="M79" s="308">
        <v>480</v>
      </c>
      <c r="N79" s="404">
        <f>K79/M79</f>
        <v>211.93541666666667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13"/>
      <c r="C83" s="814"/>
      <c r="D83" s="814"/>
      <c r="E83" s="814"/>
      <c r="F83" s="814"/>
      <c r="G83" s="814"/>
      <c r="H83" s="814"/>
      <c r="I83" s="132"/>
      <c r="J83" s="132"/>
      <c r="K83" s="132"/>
      <c r="L83" s="914"/>
      <c r="M83" s="914"/>
      <c r="N83" s="51"/>
    </row>
    <row r="84" spans="1:14" ht="15" thickBot="1">
      <c r="B84" s="832" t="s">
        <v>1037</v>
      </c>
      <c r="C84" s="833"/>
      <c r="D84" s="833"/>
      <c r="E84" s="833"/>
      <c r="F84" s="833"/>
      <c r="G84" s="833"/>
      <c r="H84" s="833"/>
      <c r="I84" s="833"/>
      <c r="J84" s="833"/>
      <c r="K84" s="833"/>
      <c r="L84" s="833"/>
      <c r="M84" s="834"/>
      <c r="N84" s="310">
        <f>SUM(N78:N83)</f>
        <v>423.87083333333334</v>
      </c>
    </row>
    <row r="85" spans="1:14" ht="15" thickBot="1">
      <c r="B85" s="39"/>
      <c r="C85" s="40"/>
      <c r="D85" s="40"/>
      <c r="E85" s="40"/>
      <c r="F85" s="40"/>
      <c r="G85" s="40"/>
      <c r="H85" s="40"/>
      <c r="I85" s="40"/>
      <c r="J85" s="40"/>
      <c r="K85" s="40"/>
      <c r="L85" s="40"/>
      <c r="M85" s="40"/>
      <c r="N85" s="41"/>
    </row>
    <row r="86" spans="1:14" ht="15" thickBot="1">
      <c r="B86" s="826" t="s">
        <v>1051</v>
      </c>
      <c r="C86" s="827"/>
      <c r="D86" s="827"/>
      <c r="E86" s="827"/>
      <c r="F86" s="827"/>
      <c r="G86" s="827"/>
      <c r="H86" s="827"/>
      <c r="I86" s="827"/>
      <c r="J86" s="827"/>
      <c r="K86" s="827"/>
      <c r="L86" s="827"/>
      <c r="M86" s="828"/>
      <c r="N86" s="105">
        <f>N48+N62+N73+N84</f>
        <v>2396.7527083333334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17" t="s">
        <v>1053</v>
      </c>
      <c r="C90" s="818"/>
      <c r="D90" s="818"/>
      <c r="E90" s="818"/>
      <c r="F90" s="818"/>
      <c r="G90" s="818"/>
      <c r="H90" s="818"/>
      <c r="I90" s="323"/>
      <c r="J90" s="343"/>
      <c r="K90" s="311" t="s">
        <v>1054</v>
      </c>
      <c r="L90" s="856" t="s">
        <v>1055</v>
      </c>
      <c r="M90" s="857"/>
      <c r="N90" s="312"/>
    </row>
    <row r="91" spans="1:14">
      <c r="B91" s="858" t="s">
        <v>1056</v>
      </c>
      <c r="C91" s="859"/>
      <c r="D91" s="859"/>
      <c r="E91" s="859"/>
      <c r="F91" s="859"/>
      <c r="G91" s="859"/>
      <c r="H91" s="859"/>
      <c r="I91" s="93"/>
      <c r="J91" s="94"/>
      <c r="K91" s="313">
        <v>0.2</v>
      </c>
      <c r="L91" s="860">
        <f>N86*K91</f>
        <v>479.35054166666669</v>
      </c>
      <c r="M91" s="861"/>
      <c r="N91" s="57"/>
    </row>
    <row r="92" spans="1:14">
      <c r="B92" s="95" t="s">
        <v>1057</v>
      </c>
      <c r="C92" s="96"/>
      <c r="D92" s="96"/>
      <c r="E92" s="96"/>
      <c r="F92" s="96"/>
      <c r="G92" s="96"/>
      <c r="H92" s="96"/>
      <c r="I92" s="93"/>
      <c r="J92" s="94"/>
      <c r="K92" s="313">
        <v>0.05</v>
      </c>
      <c r="L92" s="860">
        <f>N86*K92</f>
        <v>119.83763541666667</v>
      </c>
      <c r="M92" s="861"/>
      <c r="N92" s="57"/>
    </row>
    <row r="93" spans="1:14" ht="15" thickBot="1">
      <c r="B93" s="97" t="s">
        <v>1058</v>
      </c>
      <c r="C93" s="98"/>
      <c r="D93" s="98"/>
      <c r="E93" s="98"/>
      <c r="F93" s="98"/>
      <c r="G93" s="98"/>
      <c r="H93" s="98"/>
      <c r="I93" s="99"/>
      <c r="J93" s="100"/>
      <c r="K93" s="314">
        <v>0.05</v>
      </c>
      <c r="L93" s="862">
        <f>N86*K93</f>
        <v>119.83763541666667</v>
      </c>
      <c r="M93" s="863"/>
      <c r="N93" s="57"/>
    </row>
    <row r="94" spans="1:14" ht="15" thickBot="1">
      <c r="B94" s="826" t="s">
        <v>1037</v>
      </c>
      <c r="C94" s="827"/>
      <c r="D94" s="827"/>
      <c r="E94" s="827"/>
      <c r="F94" s="827"/>
      <c r="G94" s="827"/>
      <c r="H94" s="827"/>
      <c r="I94" s="827"/>
      <c r="J94" s="827"/>
      <c r="K94" s="827"/>
      <c r="L94" s="827"/>
      <c r="M94" s="828"/>
      <c r="N94" s="58">
        <f>L91+L92+L93</f>
        <v>719.02581250000003</v>
      </c>
    </row>
    <row r="95" spans="1:14" ht="15" thickBot="1">
      <c r="B95" s="39"/>
      <c r="C95" s="40"/>
      <c r="D95" s="40"/>
      <c r="E95" s="40"/>
      <c r="F95" s="40"/>
      <c r="G95" s="40"/>
      <c r="H95" s="40"/>
      <c r="I95" s="40"/>
      <c r="J95" s="40"/>
      <c r="K95" s="40"/>
      <c r="L95" s="40"/>
      <c r="M95" s="40"/>
      <c r="N95" s="41"/>
    </row>
    <row r="96" spans="1:14" ht="15" thickBot="1">
      <c r="A96" t="s">
        <v>2122</v>
      </c>
      <c r="B96" s="826" t="s">
        <v>1059</v>
      </c>
      <c r="C96" s="827"/>
      <c r="D96" s="827"/>
      <c r="E96" s="827"/>
      <c r="F96" s="827"/>
      <c r="G96" s="827"/>
      <c r="H96" s="827"/>
      <c r="I96" s="827"/>
      <c r="J96" s="827"/>
      <c r="K96" s="827"/>
      <c r="L96" s="827"/>
      <c r="M96" s="828"/>
      <c r="N96" s="196">
        <f>N86+N94</f>
        <v>3115.7785208333335</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64" t="s">
        <v>2324</v>
      </c>
      <c r="C113" s="865"/>
      <c r="D113" s="865"/>
      <c r="E113" s="865"/>
      <c r="F113" s="865"/>
      <c r="G113" s="865"/>
      <c r="H113" s="865"/>
      <c r="I113" s="865"/>
      <c r="J113" s="865"/>
      <c r="K113" s="865"/>
      <c r="L113" s="865"/>
      <c r="M113" s="865"/>
      <c r="N113" s="866"/>
    </row>
    <row r="114" spans="2:14" ht="15" customHeight="1">
      <c r="B114" s="864"/>
      <c r="C114" s="865"/>
      <c r="D114" s="865"/>
      <c r="E114" s="865"/>
      <c r="F114" s="865"/>
      <c r="G114" s="865"/>
      <c r="H114" s="865"/>
      <c r="I114" s="865"/>
      <c r="J114" s="865"/>
      <c r="K114" s="865"/>
      <c r="L114" s="865"/>
      <c r="M114" s="865"/>
      <c r="N114" s="866"/>
    </row>
    <row r="115" spans="2:14" ht="30" customHeight="1">
      <c r="B115" s="867" t="s">
        <v>2325</v>
      </c>
      <c r="C115" s="868"/>
      <c r="D115" s="868"/>
      <c r="E115" s="868"/>
      <c r="F115" s="868"/>
      <c r="G115" s="868"/>
      <c r="H115" s="868"/>
      <c r="I115" s="868"/>
      <c r="J115" s="868"/>
      <c r="K115" s="868"/>
      <c r="L115" s="868"/>
      <c r="M115" s="868"/>
      <c r="N115" s="869"/>
    </row>
    <row r="116" spans="2:14">
      <c r="B116" s="867"/>
      <c r="C116" s="868"/>
      <c r="D116" s="868"/>
      <c r="E116" s="868"/>
      <c r="F116" s="868"/>
      <c r="G116" s="868"/>
      <c r="H116" s="868"/>
      <c r="I116" s="868"/>
      <c r="J116" s="868"/>
      <c r="K116" s="868"/>
      <c r="L116" s="868"/>
      <c r="M116" s="868"/>
      <c r="N116" s="869"/>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03"/>
      <c r="K126" s="803"/>
      <c r="L126" s="803"/>
      <c r="M126" s="803"/>
      <c r="N126" s="804"/>
    </row>
    <row r="127" spans="2:14" ht="15" thickBot="1">
      <c r="B127" s="270" t="s">
        <v>2327</v>
      </c>
      <c r="C127" s="402"/>
      <c r="D127" s="402"/>
      <c r="E127" s="63"/>
      <c r="F127" s="63"/>
      <c r="G127" s="63"/>
      <c r="H127" s="63"/>
      <c r="I127" s="63"/>
      <c r="J127" s="805"/>
      <c r="K127" s="805"/>
      <c r="L127" s="805"/>
      <c r="M127" s="805"/>
      <c r="N127"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280">
        <v>6.25</v>
      </c>
      <c r="N36" s="281">
        <f t="shared" ref="N36:N41" si="0">K36/M36</f>
        <v>492</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v>
      </c>
      <c r="N37" s="281">
        <f t="shared" si="0"/>
        <v>935.66</v>
      </c>
    </row>
    <row r="38" spans="1:14">
      <c r="A38" t="s">
        <v>184</v>
      </c>
      <c r="B38" s="839" t="str">
        <f>VLOOKUP(A38,EQUIPOS!A8:D154,3,FALSE)</f>
        <v>Cortadora de pavimento, Máxima profundidad de corte: 160 mm. Capacidad de disco: desde 12´´ hasta 18´´ de diámetro. Peso operacional: 135 kg, 13.5 hp de potencia</v>
      </c>
      <c r="C38" s="840"/>
      <c r="D38" s="840"/>
      <c r="E38" s="840"/>
      <c r="F38" s="840"/>
      <c r="G38" s="840"/>
      <c r="H38" s="841"/>
      <c r="I38" s="276"/>
      <c r="J38" s="277"/>
      <c r="K38" s="278">
        <f>VLOOKUP(A38,EQUIPOS!A8:D165,4,FALSE)</f>
        <v>14396</v>
      </c>
      <c r="L38" s="279"/>
      <c r="M38" s="280">
        <v>3.75</v>
      </c>
      <c r="N38" s="281">
        <f t="shared" si="0"/>
        <v>3838.9333333333334</v>
      </c>
    </row>
    <row r="39" spans="1:14">
      <c r="A39" t="s">
        <v>228</v>
      </c>
      <c r="B39" s="839" t="str">
        <f>VLOOKUP(A39,EQUIPOS!A9:D154,3,FALSE)</f>
        <v xml:space="preserve">Formaleta metálica (concreto hidráulico)
</v>
      </c>
      <c r="C39" s="840"/>
      <c r="D39" s="840"/>
      <c r="E39" s="840"/>
      <c r="F39" s="840"/>
      <c r="G39" s="840"/>
      <c r="H39" s="841"/>
      <c r="I39" s="276"/>
      <c r="J39" s="277"/>
      <c r="K39" s="278">
        <f>VLOOKUP(A39,EQUIPOS!A9:D166,4,FALSE)</f>
        <v>3171</v>
      </c>
      <c r="L39" s="279"/>
      <c r="M39" s="280">
        <v>6.25</v>
      </c>
      <c r="N39" s="281">
        <f t="shared" si="0"/>
        <v>507.36</v>
      </c>
    </row>
    <row r="40" spans="1:14">
      <c r="A40" t="s">
        <v>301</v>
      </c>
      <c r="B40" s="839" t="str">
        <f>VLOOKUP(A40,EQUIPOS!A10:D154,3,FALSE)</f>
        <v>Regla vibratoria, de longitud de 3 a 5 m, motor de 3600 rpm, potencia 6 HP</v>
      </c>
      <c r="C40" s="840"/>
      <c r="D40" s="840"/>
      <c r="E40" s="840"/>
      <c r="F40" s="840"/>
      <c r="G40" s="840"/>
      <c r="H40" s="841"/>
      <c r="I40" s="276"/>
      <c r="J40" s="277"/>
      <c r="K40" s="278">
        <f>VLOOKUP(A40,EQUIPOS!A10:D167,4,FALSE)</f>
        <v>6781</v>
      </c>
      <c r="L40" s="279"/>
      <c r="M40" s="280">
        <v>6.25</v>
      </c>
      <c r="N40" s="281">
        <f t="shared" si="0"/>
        <v>1084.96</v>
      </c>
    </row>
    <row r="41" spans="1:14">
      <c r="A41" t="s">
        <v>363</v>
      </c>
      <c r="B41" s="839" t="str">
        <f>VLOOKUP(A41,EQUIPOS!A11:D155,3,FALSE)</f>
        <v>Vibrador de concreto, Motor de 3 hp a 18.000 rpm Mangueras de 4 mt</v>
      </c>
      <c r="C41" s="840"/>
      <c r="D41" s="840"/>
      <c r="E41" s="840"/>
      <c r="F41" s="840"/>
      <c r="G41" s="840"/>
      <c r="H41" s="841"/>
      <c r="I41" s="276"/>
      <c r="J41" s="277"/>
      <c r="K41" s="278">
        <f>VLOOKUP(A41,EQUIPOS!A11:D168,4,FALSE)</f>
        <v>5027</v>
      </c>
      <c r="L41" s="279"/>
      <c r="M41" s="280">
        <v>6.25</v>
      </c>
      <c r="N41" s="281">
        <f t="shared" si="0"/>
        <v>804.32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N83*M46</f>
        <v>915.56600000000003</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8578.7993333333325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3459</v>
      </c>
      <c r="N53" s="281">
        <f>K53*M53</f>
        <v>21218.402777777777</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3459</v>
      </c>
      <c r="N54" s="281">
        <f>K54*M54</f>
        <v>1281.1111111111113</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v>
      </c>
      <c r="N55" s="281">
        <f>K55*M55</f>
        <v>1017.7777777777778</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2315</v>
      </c>
      <c r="N56" s="281">
        <f>K56*M56</f>
        <v>2572.2222222222222</v>
      </c>
    </row>
    <row r="57" spans="1:14">
      <c r="A57" s="150" t="s">
        <v>849</v>
      </c>
      <c r="B57" s="821" t="str">
        <f>VLOOKUP(A57,MATERIALES!A7:D373,3,FALSE)</f>
        <v>Antisol blanco (presentación 20 kg)</v>
      </c>
      <c r="C57" s="822" t="e">
        <f>VLOOKUP(B57,MATERIALES!B7:E373,3,FALSE)</f>
        <v>#N/A</v>
      </c>
      <c r="D57" s="822" t="e">
        <f>VLOOKUP(C57,MATERIALES!C7:F373,3,FALSE)</f>
        <v>#N/A</v>
      </c>
      <c r="E57" s="822" t="e">
        <f>VLOOKUP(D57,MATERIALES!D7:G373,3,FALSE)</f>
        <v>#N/A</v>
      </c>
      <c r="F57" s="822" t="e">
        <f>VLOOKUP(E57,MATERIALES!E7:H373,3,FALSE)</f>
        <v>#N/A</v>
      </c>
      <c r="G57" s="822" t="e">
        <f>VLOOKUP(F57,MATERIALES!F7:I373,3,FALSE)</f>
        <v>#N/A</v>
      </c>
      <c r="H57" s="822" t="e">
        <f>VLOOKUP(G57,MATERIALES!G7:J373,3,FALSE)</f>
        <v>#N/A</v>
      </c>
      <c r="I57" s="822" t="e">
        <f>VLOOKUP(H57,MATERIALES!H7:K373,3,FALSE)</f>
        <v>#N/A</v>
      </c>
      <c r="J57" s="320" t="str">
        <f>VLOOKUP(A57,MATERIALES!A11:D649,2,FALSE)</f>
        <v>kg</v>
      </c>
      <c r="K57" s="50">
        <v>1.1200000000000001</v>
      </c>
      <c r="L57" s="830">
        <f>VLOOKUP(A57,MATERIALES!A4:D373,4,FALSE)</f>
        <v>117450</v>
      </c>
      <c r="M57" s="831"/>
      <c r="N57" s="281">
        <f>K57*L57</f>
        <v>131544</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391000</v>
      </c>
      <c r="N58" s="281">
        <f>K58*M58</f>
        <v>394910</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6" t="s">
        <v>1037</v>
      </c>
      <c r="C61" s="827"/>
      <c r="D61" s="827"/>
      <c r="E61" s="827"/>
      <c r="F61" s="827"/>
      <c r="G61" s="827"/>
      <c r="H61" s="827"/>
      <c r="I61" s="827"/>
      <c r="J61" s="827"/>
      <c r="K61" s="827"/>
      <c r="L61" s="827"/>
      <c r="M61" s="828"/>
      <c r="N61" s="403">
        <f>SUM(N53:N60)</f>
        <v>552543.51388888888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9" t="s">
        <v>1045</v>
      </c>
      <c r="M65" s="80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30">
        <f>VLOOKUP(A66,TRANSPORTE!A5:D117,4,FALSE)</f>
        <v>896</v>
      </c>
      <c r="M66" s="831"/>
      <c r="N66" s="296">
        <f>K66*L66</f>
        <v>904.96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5"/>
      <c r="M71" s="816"/>
      <c r="N71" s="133"/>
    </row>
    <row r="72" spans="1:15" ht="15" thickBot="1">
      <c r="B72" s="832" t="s">
        <v>1037</v>
      </c>
      <c r="C72" s="833"/>
      <c r="D72" s="833"/>
      <c r="E72" s="833"/>
      <c r="F72" s="833"/>
      <c r="G72" s="833"/>
      <c r="H72" s="833"/>
      <c r="I72" s="833"/>
      <c r="J72" s="833"/>
      <c r="K72" s="833"/>
      <c r="L72" s="833"/>
      <c r="M72" s="834"/>
      <c r="N72" s="110">
        <f>N66+N67+N68+N69+N70</f>
        <v>904.96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s="151" t="s">
        <v>17</v>
      </c>
      <c r="B77" s="55" t="str">
        <f>VLOOKUP(A77,'MANO DE OBRA'!A8:D68,3,FALSE)</f>
        <v>Obrero (7)</v>
      </c>
      <c r="C77" s="53"/>
      <c r="D77" s="53"/>
      <c r="E77" s="53"/>
      <c r="F77" s="53"/>
      <c r="G77" s="53"/>
      <c r="H77" s="53"/>
      <c r="I77" s="301">
        <f>K77/J77*100</f>
        <v>192461.6216216216</v>
      </c>
      <c r="J77" s="302">
        <v>185</v>
      </c>
      <c r="K77" s="303">
        <f>VLOOKUP(A77,'MANO DE OBRA'!A8:D99,4,FALSE)</f>
        <v>356054</v>
      </c>
      <c r="L77" s="56"/>
      <c r="M77" s="304">
        <v>50</v>
      </c>
      <c r="N77" s="404">
        <f>K77/M77</f>
        <v>7121.08</v>
      </c>
      <c r="O77" s="112"/>
    </row>
    <row r="78" spans="1:15">
      <c r="A78" s="151" t="s">
        <v>30</v>
      </c>
      <c r="B78" s="55" t="str">
        <f>VLOOKUP(A78,'MANO DE OBRA'!A8:D69,3,FALSE)</f>
        <v>Oficial</v>
      </c>
      <c r="C78" s="53"/>
      <c r="D78" s="53"/>
      <c r="E78" s="53"/>
      <c r="F78" s="53"/>
      <c r="G78" s="53"/>
      <c r="H78" s="53"/>
      <c r="I78" s="301">
        <f>K78/J78*100</f>
        <v>54988.648648648646</v>
      </c>
      <c r="J78" s="302">
        <v>185</v>
      </c>
      <c r="K78" s="303">
        <f>VLOOKUP(A78,'MANO DE OBRA'!A8:D100,4,FALSE)</f>
        <v>101729</v>
      </c>
      <c r="L78" s="56"/>
      <c r="M78" s="308">
        <v>50</v>
      </c>
      <c r="N78" s="404">
        <f>K78/M78</f>
        <v>2034.58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3"/>
      <c r="C82" s="814"/>
      <c r="D82" s="814"/>
      <c r="E82" s="814"/>
      <c r="F82" s="814"/>
      <c r="G82" s="814"/>
      <c r="H82" s="814"/>
      <c r="I82" s="132"/>
      <c r="J82" s="132"/>
      <c r="K82" s="132"/>
      <c r="L82" s="914"/>
      <c r="M82" s="914"/>
      <c r="N82" s="133"/>
    </row>
    <row r="83" spans="1:14" ht="15" thickBot="1">
      <c r="B83" s="832" t="s">
        <v>1037</v>
      </c>
      <c r="C83" s="833"/>
      <c r="D83" s="833"/>
      <c r="E83" s="833"/>
      <c r="F83" s="833"/>
      <c r="G83" s="833"/>
      <c r="H83" s="833"/>
      <c r="I83" s="833"/>
      <c r="J83" s="833"/>
      <c r="K83" s="833"/>
      <c r="L83" s="833"/>
      <c r="M83" s="834"/>
      <c r="N83" s="469">
        <f>SUM(N77:N82)</f>
        <v>9155.66</v>
      </c>
    </row>
    <row r="84" spans="1:14" ht="15" thickBot="1">
      <c r="B84" s="39"/>
      <c r="C84" s="40"/>
      <c r="D84" s="40"/>
      <c r="E84" s="40"/>
      <c r="F84" s="40"/>
      <c r="G84" s="40"/>
      <c r="H84" s="40"/>
      <c r="I84" s="40"/>
      <c r="J84" s="40"/>
      <c r="K84" s="40"/>
      <c r="L84" s="40"/>
      <c r="M84" s="40"/>
      <c r="N84" s="41"/>
    </row>
    <row r="85" spans="1:14" ht="15" thickBot="1">
      <c r="B85" s="826" t="s">
        <v>1051</v>
      </c>
      <c r="C85" s="827"/>
      <c r="D85" s="827"/>
      <c r="E85" s="827"/>
      <c r="F85" s="827"/>
      <c r="G85" s="827"/>
      <c r="H85" s="827"/>
      <c r="I85" s="827"/>
      <c r="J85" s="827"/>
      <c r="K85" s="827"/>
      <c r="L85" s="827"/>
      <c r="M85" s="828"/>
      <c r="N85" s="105">
        <f>N48+N61+N72+N83</f>
        <v>571182.93322222226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7" t="s">
        <v>1053</v>
      </c>
      <c r="C89" s="818"/>
      <c r="D89" s="818"/>
      <c r="E89" s="818"/>
      <c r="F89" s="818"/>
      <c r="G89" s="818"/>
      <c r="H89" s="818"/>
      <c r="I89" s="323"/>
      <c r="J89" s="343"/>
      <c r="K89" s="311" t="s">
        <v>1054</v>
      </c>
      <c r="L89" s="856" t="s">
        <v>1055</v>
      </c>
      <c r="M89" s="857"/>
      <c r="N89" s="312"/>
    </row>
    <row r="90" spans="1:14">
      <c r="B90" s="858" t="s">
        <v>1056</v>
      </c>
      <c r="C90" s="859"/>
      <c r="D90" s="859"/>
      <c r="E90" s="859"/>
      <c r="F90" s="859"/>
      <c r="G90" s="859"/>
      <c r="H90" s="859"/>
      <c r="I90" s="93"/>
      <c r="J90" s="94"/>
      <c r="K90" s="313">
        <v>0.2</v>
      </c>
      <c r="L90" s="860">
        <f>N85*K90</f>
        <v>114236.58664444445</v>
      </c>
      <c r="M90" s="861"/>
      <c r="N90" s="57"/>
    </row>
    <row r="91" spans="1:14">
      <c r="B91" s="95" t="s">
        <v>1057</v>
      </c>
      <c r="C91" s="96"/>
      <c r="D91" s="96"/>
      <c r="E91" s="96"/>
      <c r="F91" s="96"/>
      <c r="G91" s="96"/>
      <c r="H91" s="96"/>
      <c r="I91" s="93"/>
      <c r="J91" s="94"/>
      <c r="K91" s="313">
        <v>0.05</v>
      </c>
      <c r="L91" s="860">
        <f>N85*K91</f>
        <v>28559.146661111114</v>
      </c>
      <c r="M91" s="861"/>
      <c r="N91" s="57"/>
    </row>
    <row r="92" spans="1:14" ht="15" thickBot="1">
      <c r="B92" s="97" t="s">
        <v>1058</v>
      </c>
      <c r="C92" s="98"/>
      <c r="D92" s="98"/>
      <c r="E92" s="98"/>
      <c r="F92" s="98"/>
      <c r="G92" s="98"/>
      <c r="H92" s="98"/>
      <c r="I92" s="99"/>
      <c r="J92" s="100"/>
      <c r="K92" s="314">
        <v>0.05</v>
      </c>
      <c r="L92" s="862">
        <f>N85*K92</f>
        <v>28559.146661111114</v>
      </c>
      <c r="M92" s="863"/>
      <c r="N92" s="57"/>
    </row>
    <row r="93" spans="1:14" ht="15" thickBot="1">
      <c r="B93" s="826" t="s">
        <v>1037</v>
      </c>
      <c r="C93" s="827"/>
      <c r="D93" s="827"/>
      <c r="E93" s="827"/>
      <c r="F93" s="827"/>
      <c r="G93" s="827"/>
      <c r="H93" s="827"/>
      <c r="I93" s="827"/>
      <c r="J93" s="827"/>
      <c r="K93" s="827"/>
      <c r="L93" s="827"/>
      <c r="M93" s="828"/>
      <c r="N93" s="58">
        <f>L90+L91+L92</f>
        <v>171354.87996666669</v>
      </c>
    </row>
    <row r="94" spans="1:14" ht="15" thickBot="1">
      <c r="B94" s="39"/>
      <c r="C94" s="40"/>
      <c r="D94" s="40"/>
      <c r="E94" s="40"/>
      <c r="F94" s="40"/>
      <c r="G94" s="40"/>
      <c r="H94" s="40"/>
      <c r="I94" s="40"/>
      <c r="J94" s="40"/>
      <c r="K94" s="40"/>
      <c r="L94" s="40"/>
      <c r="M94" s="40"/>
      <c r="N94" s="41"/>
    </row>
    <row r="95" spans="1:14" ht="15" thickBot="1">
      <c r="A95" t="s">
        <v>2122</v>
      </c>
      <c r="B95" s="826" t="s">
        <v>1059</v>
      </c>
      <c r="C95" s="827"/>
      <c r="D95" s="827"/>
      <c r="E95" s="827"/>
      <c r="F95" s="827"/>
      <c r="G95" s="827"/>
      <c r="H95" s="827"/>
      <c r="I95" s="827"/>
      <c r="J95" s="827"/>
      <c r="K95" s="827"/>
      <c r="L95" s="827"/>
      <c r="M95" s="828"/>
      <c r="N95" s="196">
        <f>N85+N93</f>
        <v>742537.81318888895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4" t="s">
        <v>2324</v>
      </c>
      <c r="C112" s="865"/>
      <c r="D112" s="865"/>
      <c r="E112" s="865"/>
      <c r="F112" s="865"/>
      <c r="G112" s="865"/>
      <c r="H112" s="865"/>
      <c r="I112" s="865"/>
      <c r="J112" s="865"/>
      <c r="K112" s="865"/>
      <c r="L112" s="865"/>
      <c r="M112" s="865"/>
      <c r="N112" s="866"/>
    </row>
    <row r="113" spans="2:14" ht="15" customHeight="1">
      <c r="B113" s="864"/>
      <c r="C113" s="865"/>
      <c r="D113" s="865"/>
      <c r="E113" s="865"/>
      <c r="F113" s="865"/>
      <c r="G113" s="865"/>
      <c r="H113" s="865"/>
      <c r="I113" s="865"/>
      <c r="J113" s="865"/>
      <c r="K113" s="865"/>
      <c r="L113" s="865"/>
      <c r="M113" s="865"/>
      <c r="N113" s="866"/>
    </row>
    <row r="114" spans="2:14" ht="30" customHeight="1">
      <c r="B114" s="867" t="s">
        <v>2325</v>
      </c>
      <c r="C114" s="868"/>
      <c r="D114" s="868"/>
      <c r="E114" s="868"/>
      <c r="F114" s="868"/>
      <c r="G114" s="868"/>
      <c r="H114" s="868"/>
      <c r="I114" s="868"/>
      <c r="J114" s="868"/>
      <c r="K114" s="868"/>
      <c r="L114" s="868"/>
      <c r="M114" s="868"/>
      <c r="N114" s="869"/>
    </row>
    <row r="115" spans="2:14">
      <c r="B115" s="867"/>
      <c r="C115" s="868"/>
      <c r="D115" s="868"/>
      <c r="E115" s="868"/>
      <c r="F115" s="868"/>
      <c r="G115" s="868"/>
      <c r="H115" s="868"/>
      <c r="I115" s="868"/>
      <c r="J115" s="868"/>
      <c r="K115" s="868"/>
      <c r="L115" s="868"/>
      <c r="M115" s="868"/>
      <c r="N115" s="8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3"/>
      <c r="K125" s="803"/>
      <c r="L125" s="803"/>
      <c r="M125" s="803"/>
      <c r="N125" s="804"/>
    </row>
    <row r="126" spans="2:14" ht="15.75" customHeight="1" thickBot="1">
      <c r="B126" s="270" t="s">
        <v>2327</v>
      </c>
      <c r="C126" s="402"/>
      <c r="D126" s="402"/>
      <c r="E126" s="63"/>
      <c r="F126" s="63"/>
      <c r="G126" s="63"/>
      <c r="H126" s="63"/>
      <c r="I126" s="63"/>
      <c r="J126" s="805"/>
      <c r="K126" s="805"/>
      <c r="L126" s="805"/>
      <c r="M126" s="805"/>
      <c r="N126" s="806"/>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5" hidden="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280">
        <v>6.25</v>
      </c>
      <c r="N36" s="281">
        <f t="shared" ref="N36:N41" si="0">K36/M36</f>
        <v>492</v>
      </c>
    </row>
    <row r="37" spans="1:14">
      <c r="A37" s="119" t="s">
        <v>176</v>
      </c>
      <c r="B37" s="839" t="str">
        <f>VLOOKUP(A37,EQUIPOS!A7:D154,3,FALSE)</f>
        <v xml:space="preserve">Compresor (barrido y soplado)
</v>
      </c>
      <c r="C37" s="840"/>
      <c r="D37" s="840"/>
      <c r="E37" s="840"/>
      <c r="F37" s="840"/>
      <c r="G37" s="840"/>
      <c r="H37" s="841"/>
      <c r="I37" s="276"/>
      <c r="J37" s="277"/>
      <c r="K37" s="278">
        <f>VLOOKUP(A37,EQUIPOS!A7:D164,4,FALSE)</f>
        <v>46783</v>
      </c>
      <c r="L37" s="279"/>
      <c r="M37" s="280">
        <v>50</v>
      </c>
      <c r="N37" s="281">
        <f t="shared" si="0"/>
        <v>935.66</v>
      </c>
    </row>
    <row r="38" spans="1:14">
      <c r="A38" t="s">
        <v>184</v>
      </c>
      <c r="B38" s="839" t="str">
        <f>VLOOKUP(A38,EQUIPOS!A8:D154,3,FALSE)</f>
        <v>Cortadora de pavimento, Máxima profundidad de corte: 160 mm. Capacidad de disco: desde 12´´ hasta 18´´ de diámetro. Peso operacional: 135 kg, 13.5 hp de potencia</v>
      </c>
      <c r="C38" s="840"/>
      <c r="D38" s="840"/>
      <c r="E38" s="840"/>
      <c r="F38" s="840"/>
      <c r="G38" s="840"/>
      <c r="H38" s="841"/>
      <c r="I38" s="276"/>
      <c r="J38" s="277"/>
      <c r="K38" s="278">
        <f>VLOOKUP(A38,EQUIPOS!A8:D165,4,FALSE)</f>
        <v>14396</v>
      </c>
      <c r="L38" s="279"/>
      <c r="M38" s="280">
        <v>3.75</v>
      </c>
      <c r="N38" s="281">
        <f t="shared" si="0"/>
        <v>3838.9333333333334</v>
      </c>
    </row>
    <row r="39" spans="1:14">
      <c r="A39" t="s">
        <v>228</v>
      </c>
      <c r="B39" s="839" t="str">
        <f>VLOOKUP(A39,EQUIPOS!A9:D154,3,FALSE)</f>
        <v xml:space="preserve">Formaleta metálica (concreto hidráulico)
</v>
      </c>
      <c r="C39" s="840"/>
      <c r="D39" s="840"/>
      <c r="E39" s="840"/>
      <c r="F39" s="840"/>
      <c r="G39" s="840"/>
      <c r="H39" s="841"/>
      <c r="I39" s="276"/>
      <c r="J39" s="277"/>
      <c r="K39" s="278">
        <f>VLOOKUP(A39,EQUIPOS!A9:D166,4,FALSE)</f>
        <v>3171</v>
      </c>
      <c r="L39" s="279"/>
      <c r="M39" s="280">
        <v>6.25</v>
      </c>
      <c r="N39" s="281">
        <f t="shared" si="0"/>
        <v>507.36</v>
      </c>
    </row>
    <row r="40" spans="1:14">
      <c r="A40" t="s">
        <v>301</v>
      </c>
      <c r="B40" s="839" t="str">
        <f>VLOOKUP(A40,EQUIPOS!A10:D154,3,FALSE)</f>
        <v>Regla vibratoria, de longitud de 3 a 5 m, motor de 3600 rpm, potencia 6 HP</v>
      </c>
      <c r="C40" s="840"/>
      <c r="D40" s="840"/>
      <c r="E40" s="840"/>
      <c r="F40" s="840"/>
      <c r="G40" s="840"/>
      <c r="H40" s="841"/>
      <c r="I40" s="276"/>
      <c r="J40" s="277"/>
      <c r="K40" s="278">
        <f>VLOOKUP(A40,EQUIPOS!A10:D167,4,FALSE)</f>
        <v>6781</v>
      </c>
      <c r="L40" s="279"/>
      <c r="M40" s="280">
        <v>6.25</v>
      </c>
      <c r="N40" s="281">
        <f t="shared" si="0"/>
        <v>1084.96</v>
      </c>
    </row>
    <row r="41" spans="1:14">
      <c r="A41" t="s">
        <v>363</v>
      </c>
      <c r="B41" s="839" t="str">
        <f>VLOOKUP(A41,EQUIPOS!A11:D155,3,FALSE)</f>
        <v>Vibrador de concreto, Motor de 3 hp a 18.000 rpm Mangueras de 4 mt</v>
      </c>
      <c r="C41" s="840"/>
      <c r="D41" s="840"/>
      <c r="E41" s="840"/>
      <c r="F41" s="840"/>
      <c r="G41" s="840"/>
      <c r="H41" s="841"/>
      <c r="I41" s="276"/>
      <c r="J41" s="277"/>
      <c r="K41" s="278">
        <f>VLOOKUP(A41,EQUIPOS!A11:D168,4,FALSE)</f>
        <v>5027</v>
      </c>
      <c r="L41" s="279"/>
      <c r="M41" s="280">
        <v>6.25</v>
      </c>
      <c r="N41" s="281">
        <f t="shared" si="0"/>
        <v>804.32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9"/>
      <c r="C44" s="840"/>
      <c r="D44" s="840"/>
      <c r="E44" s="840"/>
      <c r="F44" s="840"/>
      <c r="G44" s="840"/>
      <c r="H44" s="841"/>
      <c r="I44" s="842"/>
      <c r="J44" s="823"/>
      <c r="K44" s="278"/>
      <c r="L44" s="843"/>
      <c r="M44" s="844"/>
      <c r="N44" s="281"/>
    </row>
    <row r="45" spans="1:14">
      <c r="B45" s="839"/>
      <c r="C45" s="840"/>
      <c r="D45" s="840"/>
      <c r="E45" s="845"/>
      <c r="F45" s="840"/>
      <c r="G45" s="840"/>
      <c r="H45" s="841"/>
      <c r="I45" s="42"/>
      <c r="J45" s="43"/>
      <c r="K45" s="283"/>
      <c r="L45" s="285"/>
      <c r="M45" s="286"/>
      <c r="N45" s="287"/>
    </row>
    <row r="46" spans="1:14">
      <c r="B46" s="846" t="s">
        <v>1036</v>
      </c>
      <c r="C46" s="847"/>
      <c r="D46" s="847"/>
      <c r="E46" s="44"/>
      <c r="F46" s="45"/>
      <c r="G46" s="45"/>
      <c r="H46" s="46"/>
      <c r="I46" s="42"/>
      <c r="J46" s="43"/>
      <c r="K46" s="288"/>
      <c r="L46" s="285"/>
      <c r="M46" s="410">
        <v>0.1</v>
      </c>
      <c r="N46" s="353">
        <f>N83*M46</f>
        <v>915.56600000000003</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SUM(N36:N47)</f>
        <v>8578.7993333333325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3459</v>
      </c>
      <c r="N53" s="281">
        <f>K53*M53</f>
        <v>21218.402777777777</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10770</v>
      </c>
      <c r="N54" s="281">
        <f>K54*M54</f>
        <v>12062.400000000001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3459</v>
      </c>
      <c r="N55" s="281">
        <f>K55*M55</f>
        <v>1281.1111111111113</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v>
      </c>
      <c r="N56" s="281">
        <f>K56*M56</f>
        <v>1017.7777777777778</v>
      </c>
    </row>
    <row r="57" spans="1:14">
      <c r="A57" s="150" t="s">
        <v>684</v>
      </c>
      <c r="B57" s="821" t="str">
        <f>VLOOKUP(A57,MATERIALES!A7:D373,3,FALSE)</f>
        <v>Sello de silicona o sellador autonivelante</v>
      </c>
      <c r="C57" s="822" t="e">
        <f>VLOOKUP(B57,MATERIALES!B7:E373,3,FALSE)</f>
        <v>#N/A</v>
      </c>
      <c r="D57" s="822" t="e">
        <f>VLOOKUP(C57,MATERIALES!C7:F373,3,FALSE)</f>
        <v>#N/A</v>
      </c>
      <c r="E57" s="822" t="e">
        <f>VLOOKUP(D57,MATERIALES!D7:G373,3,FALSE)</f>
        <v>#N/A</v>
      </c>
      <c r="F57" s="822" t="e">
        <f>VLOOKUP(E57,MATERIALES!E7:H373,3,FALSE)</f>
        <v>#N/A</v>
      </c>
      <c r="G57" s="822" t="e">
        <f>VLOOKUP(F57,MATERIALES!F7:I373,3,FALSE)</f>
        <v>#N/A</v>
      </c>
      <c r="H57" s="822" t="e">
        <f>VLOOKUP(G57,MATERIALES!G7:J373,3,FALSE)</f>
        <v>#N/A</v>
      </c>
      <c r="I57" s="822" t="e">
        <f>VLOOKUP(H57,MATERIALES!H7:K373,3,FALSE)</f>
        <v>#N/A</v>
      </c>
      <c r="J57" s="320" t="s">
        <v>144</v>
      </c>
      <c r="K57" s="50">
        <v>1.1111111111111112</v>
      </c>
      <c r="L57" s="830">
        <f>VLOOKUP(A57,MATERIALES!A4:D373,4,FALSE)</f>
        <v>2315</v>
      </c>
      <c r="M57" s="831"/>
      <c r="N57" s="281">
        <f>K57*L57</f>
        <v>2572.2222222222222</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117450</v>
      </c>
      <c r="N58" s="281">
        <f>K58*M58</f>
        <v>131544</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391000</v>
      </c>
      <c r="N59" s="281">
        <f>K59*M59</f>
        <v>394910</v>
      </c>
    </row>
    <row r="60" spans="1:14" ht="15" thickBot="1">
      <c r="B60" s="318"/>
      <c r="C60" s="319"/>
      <c r="D60" s="319"/>
      <c r="E60" s="319"/>
      <c r="F60" s="319"/>
      <c r="G60" s="319"/>
      <c r="H60" s="319"/>
      <c r="I60" s="319"/>
      <c r="J60" s="132"/>
      <c r="K60" s="132"/>
      <c r="L60" s="334"/>
      <c r="M60" s="333"/>
      <c r="N60" s="133"/>
    </row>
    <row r="61" spans="1:14" ht="15" thickBot="1">
      <c r="B61" s="826" t="s">
        <v>1037</v>
      </c>
      <c r="C61" s="827"/>
      <c r="D61" s="827"/>
      <c r="E61" s="827"/>
      <c r="F61" s="827"/>
      <c r="G61" s="827"/>
      <c r="H61" s="827"/>
      <c r="I61" s="827"/>
      <c r="J61" s="827"/>
      <c r="K61" s="827"/>
      <c r="L61" s="827"/>
      <c r="M61" s="828"/>
      <c r="N61" s="403">
        <f>SUM(N53:N60)</f>
        <v>564605.9138888889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9" t="s">
        <v>1045</v>
      </c>
      <c r="M65" s="80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30">
        <f>VLOOKUP(A66,TRANSPORTE!A5:D117,4,FALSE)</f>
        <v>896</v>
      </c>
      <c r="M66" s="831"/>
      <c r="N66" s="296">
        <f>K66*L66</f>
        <v>904.96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5"/>
      <c r="M71" s="816"/>
      <c r="N71" s="133"/>
    </row>
    <row r="72" spans="1:15" ht="15" thickBot="1">
      <c r="B72" s="832" t="s">
        <v>1037</v>
      </c>
      <c r="C72" s="833"/>
      <c r="D72" s="833"/>
      <c r="E72" s="833"/>
      <c r="F72" s="833"/>
      <c r="G72" s="833"/>
      <c r="H72" s="833"/>
      <c r="I72" s="833"/>
      <c r="J72" s="833"/>
      <c r="K72" s="833"/>
      <c r="L72" s="833"/>
      <c r="M72" s="834"/>
      <c r="N72" s="110">
        <f>N66+N67+N68+N69+N70</f>
        <v>904.96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s="151" t="s">
        <v>17</v>
      </c>
      <c r="B77" s="55" t="str">
        <f>VLOOKUP(A77,'MANO DE OBRA'!A8:D68,3,FALSE)</f>
        <v>Obrero (7)</v>
      </c>
      <c r="C77" s="53"/>
      <c r="D77" s="53"/>
      <c r="E77" s="53"/>
      <c r="F77" s="53"/>
      <c r="G77" s="53"/>
      <c r="H77" s="53"/>
      <c r="I77" s="301">
        <f>K77/J77*100</f>
        <v>192461.6216216216</v>
      </c>
      <c r="J77" s="302">
        <v>185</v>
      </c>
      <c r="K77" s="303">
        <f>VLOOKUP(A77,'MANO DE OBRA'!A8:D99,4,FALSE)</f>
        <v>356054</v>
      </c>
      <c r="L77" s="56"/>
      <c r="M77" s="304">
        <v>50</v>
      </c>
      <c r="N77" s="404">
        <f>K77/M77</f>
        <v>7121.08</v>
      </c>
      <c r="O77" s="112"/>
    </row>
    <row r="78" spans="1:15">
      <c r="A78" s="151" t="s">
        <v>30</v>
      </c>
      <c r="B78" s="55" t="str">
        <f>VLOOKUP(A78,'MANO DE OBRA'!A8:D69,3,FALSE)</f>
        <v>Oficial</v>
      </c>
      <c r="C78" s="53"/>
      <c r="D78" s="53"/>
      <c r="E78" s="53"/>
      <c r="F78" s="53"/>
      <c r="G78" s="53"/>
      <c r="H78" s="53"/>
      <c r="I78" s="301">
        <f>K78/J78*100</f>
        <v>54988.648648648646</v>
      </c>
      <c r="J78" s="302">
        <v>185</v>
      </c>
      <c r="K78" s="303">
        <f>VLOOKUP(A78,'MANO DE OBRA'!A8:D100,4,FALSE)</f>
        <v>101729</v>
      </c>
      <c r="L78" s="56"/>
      <c r="M78" s="308">
        <v>50</v>
      </c>
      <c r="N78" s="404">
        <f>K78/M78</f>
        <v>2034.58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3"/>
      <c r="C82" s="814"/>
      <c r="D82" s="814"/>
      <c r="E82" s="814"/>
      <c r="F82" s="814"/>
      <c r="G82" s="814"/>
      <c r="H82" s="814"/>
      <c r="I82" s="132"/>
      <c r="J82" s="132"/>
      <c r="K82" s="132"/>
      <c r="L82" s="914"/>
      <c r="M82" s="914"/>
      <c r="N82" s="51"/>
    </row>
    <row r="83" spans="1:14" ht="15" thickBot="1">
      <c r="B83" s="832" t="s">
        <v>1037</v>
      </c>
      <c r="C83" s="833"/>
      <c r="D83" s="833"/>
      <c r="E83" s="833"/>
      <c r="F83" s="833"/>
      <c r="G83" s="833"/>
      <c r="H83" s="833"/>
      <c r="I83" s="833"/>
      <c r="J83" s="833"/>
      <c r="K83" s="833"/>
      <c r="L83" s="833"/>
      <c r="M83" s="834"/>
      <c r="N83" s="310">
        <f>SUM(N77:N82)</f>
        <v>9155.66</v>
      </c>
    </row>
    <row r="84" spans="1:14" ht="15" thickBot="1">
      <c r="B84" s="39"/>
      <c r="C84" s="40"/>
      <c r="D84" s="40"/>
      <c r="E84" s="40"/>
      <c r="F84" s="40"/>
      <c r="G84" s="40"/>
      <c r="H84" s="40"/>
      <c r="I84" s="40"/>
      <c r="J84" s="40"/>
      <c r="K84" s="40"/>
      <c r="L84" s="40"/>
      <c r="M84" s="40"/>
      <c r="N84" s="41"/>
    </row>
    <row r="85" spans="1:14" ht="15" thickBot="1">
      <c r="B85" s="826" t="s">
        <v>1051</v>
      </c>
      <c r="C85" s="827"/>
      <c r="D85" s="827"/>
      <c r="E85" s="827"/>
      <c r="F85" s="827"/>
      <c r="G85" s="827"/>
      <c r="H85" s="827"/>
      <c r="I85" s="827"/>
      <c r="J85" s="827"/>
      <c r="K85" s="827"/>
      <c r="L85" s="827"/>
      <c r="M85" s="828"/>
      <c r="N85" s="105">
        <f>N48+N61+N72+N83</f>
        <v>583245.33322222228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7" t="s">
        <v>1053</v>
      </c>
      <c r="C89" s="818"/>
      <c r="D89" s="818"/>
      <c r="E89" s="818"/>
      <c r="F89" s="818"/>
      <c r="G89" s="818"/>
      <c r="H89" s="818"/>
      <c r="I89" s="323"/>
      <c r="J89" s="343"/>
      <c r="K89" s="311" t="s">
        <v>1054</v>
      </c>
      <c r="L89" s="856" t="s">
        <v>1055</v>
      </c>
      <c r="M89" s="857"/>
      <c r="N89" s="312"/>
    </row>
    <row r="90" spans="1:14">
      <c r="B90" s="858" t="s">
        <v>1056</v>
      </c>
      <c r="C90" s="859"/>
      <c r="D90" s="859"/>
      <c r="E90" s="859"/>
      <c r="F90" s="859"/>
      <c r="G90" s="859"/>
      <c r="H90" s="859"/>
      <c r="I90" s="93"/>
      <c r="J90" s="94"/>
      <c r="K90" s="313">
        <v>0.2</v>
      </c>
      <c r="L90" s="860">
        <f>N85*K90</f>
        <v>116649.06664444447</v>
      </c>
      <c r="M90" s="861"/>
      <c r="N90" s="57"/>
    </row>
    <row r="91" spans="1:14">
      <c r="B91" s="95" t="s">
        <v>1057</v>
      </c>
      <c r="C91" s="96"/>
      <c r="D91" s="96"/>
      <c r="E91" s="96"/>
      <c r="F91" s="96"/>
      <c r="G91" s="96"/>
      <c r="H91" s="96"/>
      <c r="I91" s="93"/>
      <c r="J91" s="94"/>
      <c r="K91" s="313">
        <v>0.05</v>
      </c>
      <c r="L91" s="860">
        <f>N85*K91</f>
        <v>29162.266661111116</v>
      </c>
      <c r="M91" s="861"/>
      <c r="N91" s="57"/>
    </row>
    <row r="92" spans="1:14" ht="15" thickBot="1">
      <c r="B92" s="97" t="s">
        <v>1058</v>
      </c>
      <c r="C92" s="98"/>
      <c r="D92" s="98"/>
      <c r="E92" s="98"/>
      <c r="F92" s="98"/>
      <c r="G92" s="98"/>
      <c r="H92" s="98"/>
      <c r="I92" s="99"/>
      <c r="J92" s="100"/>
      <c r="K92" s="314">
        <v>0.05</v>
      </c>
      <c r="L92" s="862">
        <f>N85*K92</f>
        <v>29162.266661111116</v>
      </c>
      <c r="M92" s="863"/>
      <c r="N92" s="57"/>
    </row>
    <row r="93" spans="1:14" ht="15" thickBot="1">
      <c r="B93" s="826" t="s">
        <v>1037</v>
      </c>
      <c r="C93" s="827"/>
      <c r="D93" s="827"/>
      <c r="E93" s="827"/>
      <c r="F93" s="827"/>
      <c r="G93" s="827"/>
      <c r="H93" s="827"/>
      <c r="I93" s="827"/>
      <c r="J93" s="827"/>
      <c r="K93" s="827"/>
      <c r="L93" s="827"/>
      <c r="M93" s="828"/>
      <c r="N93" s="58">
        <f>L90+L91+L92</f>
        <v>174973.59996666669</v>
      </c>
    </row>
    <row r="94" spans="1:14" ht="15" thickBot="1">
      <c r="B94" s="39"/>
      <c r="C94" s="40"/>
      <c r="D94" s="40"/>
      <c r="E94" s="40"/>
      <c r="F94" s="40"/>
      <c r="G94" s="40"/>
      <c r="H94" s="40"/>
      <c r="I94" s="40"/>
      <c r="J94" s="40"/>
      <c r="K94" s="40"/>
      <c r="L94" s="40"/>
      <c r="M94" s="40"/>
      <c r="N94" s="41"/>
    </row>
    <row r="95" spans="1:14" ht="15" thickBot="1">
      <c r="A95" t="s">
        <v>2122</v>
      </c>
      <c r="B95" s="826" t="s">
        <v>1059</v>
      </c>
      <c r="C95" s="827"/>
      <c r="D95" s="827"/>
      <c r="E95" s="827"/>
      <c r="F95" s="827"/>
      <c r="G95" s="827"/>
      <c r="H95" s="827"/>
      <c r="I95" s="827"/>
      <c r="J95" s="827"/>
      <c r="K95" s="827"/>
      <c r="L95" s="827"/>
      <c r="M95" s="828"/>
      <c r="N95" s="196">
        <f>N85+N93</f>
        <v>758218.93318888894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4" t="s">
        <v>2324</v>
      </c>
      <c r="C112" s="865"/>
      <c r="D112" s="865"/>
      <c r="E112" s="865"/>
      <c r="F112" s="865"/>
      <c r="G112" s="865"/>
      <c r="H112" s="865"/>
      <c r="I112" s="865"/>
      <c r="J112" s="865"/>
      <c r="K112" s="865"/>
      <c r="L112" s="865"/>
      <c r="M112" s="865"/>
      <c r="N112" s="866"/>
    </row>
    <row r="113" spans="2:14" ht="15" customHeight="1">
      <c r="B113" s="864"/>
      <c r="C113" s="865"/>
      <c r="D113" s="865"/>
      <c r="E113" s="865"/>
      <c r="F113" s="865"/>
      <c r="G113" s="865"/>
      <c r="H113" s="865"/>
      <c r="I113" s="865"/>
      <c r="J113" s="865"/>
      <c r="K113" s="865"/>
      <c r="L113" s="865"/>
      <c r="M113" s="865"/>
      <c r="N113" s="866"/>
    </row>
    <row r="114" spans="2:14" ht="30" customHeight="1">
      <c r="B114" s="867" t="s">
        <v>2325</v>
      </c>
      <c r="C114" s="868"/>
      <c r="D114" s="868"/>
      <c r="E114" s="868"/>
      <c r="F114" s="868"/>
      <c r="G114" s="868"/>
      <c r="H114" s="868"/>
      <c r="I114" s="868"/>
      <c r="J114" s="868"/>
      <c r="K114" s="868"/>
      <c r="L114" s="868"/>
      <c r="M114" s="868"/>
      <c r="N114" s="869"/>
    </row>
    <row r="115" spans="2:14">
      <c r="B115" s="867"/>
      <c r="C115" s="868"/>
      <c r="D115" s="868"/>
      <c r="E115" s="868"/>
      <c r="F115" s="868"/>
      <c r="G115" s="868"/>
      <c r="H115" s="868"/>
      <c r="I115" s="868"/>
      <c r="J115" s="868"/>
      <c r="K115" s="868"/>
      <c r="L115" s="868"/>
      <c r="M115" s="868"/>
      <c r="N115" s="86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3"/>
      <c r="K125" s="803"/>
      <c r="L125" s="803"/>
      <c r="M125" s="803"/>
      <c r="N125" s="804"/>
    </row>
    <row r="126" spans="2:14" ht="15.75" customHeight="1" thickBot="1">
      <c r="B126" s="270" t="s">
        <v>2327</v>
      </c>
      <c r="C126" s="402"/>
      <c r="D126" s="402"/>
      <c r="E126" s="63"/>
      <c r="F126" s="63"/>
      <c r="G126" s="63"/>
      <c r="H126" s="63"/>
      <c r="I126" s="63"/>
      <c r="J126" s="805"/>
      <c r="K126" s="805"/>
      <c r="L126" s="805"/>
      <c r="M126" s="805"/>
      <c r="N126" s="806"/>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29.25" customHeight="1" thickBot="1">
      <c r="A31" s="163" t="s">
        <v>1929</v>
      </c>
      <c r="B31" s="86" t="s">
        <v>1177</v>
      </c>
      <c r="C31" s="966" t="s">
        <v>1709</v>
      </c>
      <c r="D31" s="967"/>
      <c r="E31" s="967"/>
      <c r="F31" s="967"/>
      <c r="G31" s="967"/>
      <c r="H31" s="967"/>
      <c r="I31" s="967"/>
      <c r="J31" s="967"/>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0"/>
      <c r="F40" s="840"/>
      <c r="G40" s="840"/>
      <c r="H40" s="841"/>
      <c r="I40" s="42"/>
      <c r="J40" s="43"/>
      <c r="K40" s="278"/>
      <c r="L40" s="285"/>
      <c r="M40" s="286"/>
      <c r="N40" s="281"/>
    </row>
    <row r="41" spans="1:14">
      <c r="B41" s="329"/>
      <c r="C41" s="330"/>
      <c r="D41" s="330"/>
      <c r="E41" s="330"/>
      <c r="F41" s="332"/>
      <c r="G41" s="332"/>
      <c r="H41" s="131"/>
      <c r="I41" s="42"/>
      <c r="J41" s="43"/>
      <c r="K41" s="283"/>
      <c r="L41" s="285"/>
      <c r="M41" s="286"/>
      <c r="N41" s="287"/>
    </row>
    <row r="42" spans="1:14">
      <c r="B42" s="846"/>
      <c r="C42" s="847"/>
      <c r="D42" s="847"/>
      <c r="E42" s="44"/>
      <c r="F42" s="45"/>
      <c r="G42" s="45"/>
      <c r="H42" s="46"/>
      <c r="I42" s="42"/>
      <c r="J42" s="43"/>
      <c r="K42" s="288"/>
      <c r="L42" s="285"/>
      <c r="M42" s="410"/>
      <c r="N42" s="353"/>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453</v>
      </c>
      <c r="N49" s="281">
        <f>K49*M49</f>
        <v>453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453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N44+N54+N65+N76</f>
        <v>453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90.600000000000009</v>
      </c>
      <c r="M83" s="861"/>
      <c r="N83" s="57"/>
    </row>
    <row r="84" spans="1:14">
      <c r="B84" s="95" t="s">
        <v>1057</v>
      </c>
      <c r="C84" s="96"/>
      <c r="D84" s="96"/>
      <c r="E84" s="96"/>
      <c r="F84" s="96"/>
      <c r="G84" s="96"/>
      <c r="H84" s="96"/>
      <c r="I84" s="93"/>
      <c r="J84" s="94"/>
      <c r="K84" s="313">
        <v>0.05</v>
      </c>
      <c r="L84" s="860">
        <f>N78*K84</f>
        <v>22.650000000000002</v>
      </c>
      <c r="M84" s="861"/>
      <c r="N84" s="57"/>
    </row>
    <row r="85" spans="1:14" ht="15" thickBot="1">
      <c r="B85" s="97" t="s">
        <v>1058</v>
      </c>
      <c r="C85" s="98"/>
      <c r="D85" s="98"/>
      <c r="E85" s="98"/>
      <c r="F85" s="98"/>
      <c r="G85" s="98"/>
      <c r="H85" s="98"/>
      <c r="I85" s="99"/>
      <c r="J85" s="100"/>
      <c r="K85" s="314">
        <v>0.05</v>
      </c>
      <c r="L85" s="862">
        <f>N78*K85</f>
        <v>22.650000000000002</v>
      </c>
      <c r="M85" s="863"/>
      <c r="N85" s="57"/>
    </row>
    <row r="86" spans="1:14" ht="15" thickBot="1">
      <c r="B86" s="826" t="s">
        <v>1037</v>
      </c>
      <c r="C86" s="827"/>
      <c r="D86" s="827"/>
      <c r="E86" s="827"/>
      <c r="F86" s="827"/>
      <c r="G86" s="827"/>
      <c r="H86" s="827"/>
      <c r="I86" s="827"/>
      <c r="J86" s="827"/>
      <c r="K86" s="827"/>
      <c r="L86" s="827"/>
      <c r="M86" s="828"/>
      <c r="N86" s="58">
        <f>L83+L84+L85</f>
        <v>135.9</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588.9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4" t="s">
        <v>2324</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9.25" customHeight="1">
      <c r="B107" s="867" t="s">
        <v>2325</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3"/>
      <c r="K118" s="803"/>
      <c r="L118" s="803"/>
      <c r="M118" s="803"/>
      <c r="N118" s="804"/>
    </row>
    <row r="119" spans="2:14" ht="15.75" customHeight="1" thickBot="1">
      <c r="B119" s="270" t="s">
        <v>2327</v>
      </c>
      <c r="C119" s="402"/>
      <c r="D119" s="402"/>
      <c r="E119" s="63"/>
      <c r="F119" s="63"/>
      <c r="G119" s="63"/>
      <c r="H119" s="63"/>
      <c r="I119" s="63"/>
      <c r="J119" s="805"/>
      <c r="K119" s="805"/>
      <c r="L119" s="805"/>
      <c r="M119" s="805"/>
      <c r="N119" s="80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29.25" customHeight="1" thickBot="1">
      <c r="A31" t="s">
        <v>1929</v>
      </c>
      <c r="B31" s="86" t="s">
        <v>1710</v>
      </c>
      <c r="C31" s="966" t="s">
        <v>2146</v>
      </c>
      <c r="D31" s="967"/>
      <c r="E31" s="967"/>
      <c r="F31" s="967"/>
      <c r="G31" s="967"/>
      <c r="H31" s="967"/>
      <c r="I31" s="967"/>
      <c r="J31" s="967"/>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0"/>
      <c r="F40" s="840"/>
      <c r="G40" s="840"/>
      <c r="H40" s="841"/>
      <c r="I40" s="42"/>
      <c r="J40" s="43"/>
      <c r="K40" s="278"/>
      <c r="L40" s="285"/>
      <c r="M40" s="286"/>
      <c r="N40" s="281"/>
    </row>
    <row r="41" spans="1:14">
      <c r="B41" s="329"/>
      <c r="C41" s="330"/>
      <c r="D41" s="330"/>
      <c r="E41" s="330"/>
      <c r="F41" s="332"/>
      <c r="G41" s="332"/>
      <c r="H41" s="131"/>
      <c r="I41" s="42"/>
      <c r="J41" s="43"/>
      <c r="K41" s="283"/>
      <c r="L41" s="285"/>
      <c r="M41" s="286"/>
      <c r="N41" s="287"/>
    </row>
    <row r="42" spans="1:14">
      <c r="B42" s="846"/>
      <c r="C42" s="847"/>
      <c r="D42" s="847"/>
      <c r="E42" s="44"/>
      <c r="F42" s="45"/>
      <c r="G42" s="45"/>
      <c r="H42" s="46"/>
      <c r="I42" s="42"/>
      <c r="J42" s="43"/>
      <c r="K42" s="288"/>
      <c r="L42" s="285"/>
      <c r="M42" s="410"/>
      <c r="N42" s="353"/>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522</v>
      </c>
      <c r="N49" s="281">
        <f>K49*M49</f>
        <v>522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522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N44+N54+N65+N76</f>
        <v>522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104.4</v>
      </c>
      <c r="M83" s="861"/>
      <c r="N83" s="57"/>
    </row>
    <row r="84" spans="1:14">
      <c r="B84" s="95" t="s">
        <v>1057</v>
      </c>
      <c r="C84" s="96"/>
      <c r="D84" s="96"/>
      <c r="E84" s="96"/>
      <c r="F84" s="96"/>
      <c r="G84" s="96"/>
      <c r="H84" s="96"/>
      <c r="I84" s="93"/>
      <c r="J84" s="94"/>
      <c r="K84" s="313">
        <v>0.05</v>
      </c>
      <c r="L84" s="860">
        <f>N78*K84</f>
        <v>26.1</v>
      </c>
      <c r="M84" s="861"/>
      <c r="N84" s="57"/>
    </row>
    <row r="85" spans="1:14" ht="15" thickBot="1">
      <c r="B85" s="97" t="s">
        <v>1058</v>
      </c>
      <c r="C85" s="98"/>
      <c r="D85" s="98"/>
      <c r="E85" s="98"/>
      <c r="F85" s="98"/>
      <c r="G85" s="98"/>
      <c r="H85" s="98"/>
      <c r="I85" s="99"/>
      <c r="J85" s="100"/>
      <c r="K85" s="314">
        <v>0.05</v>
      </c>
      <c r="L85" s="862">
        <f>N78*K85</f>
        <v>26.1</v>
      </c>
      <c r="M85" s="863"/>
      <c r="N85" s="57"/>
    </row>
    <row r="86" spans="1:14" ht="15" thickBot="1">
      <c r="B86" s="826" t="s">
        <v>1037</v>
      </c>
      <c r="C86" s="827"/>
      <c r="D86" s="827"/>
      <c r="E86" s="827"/>
      <c r="F86" s="827"/>
      <c r="G86" s="827"/>
      <c r="H86" s="827"/>
      <c r="I86" s="827"/>
      <c r="J86" s="827"/>
      <c r="K86" s="827"/>
      <c r="L86" s="827"/>
      <c r="M86" s="828"/>
      <c r="N86" s="58">
        <f>L83+L84+L85</f>
        <v>156.6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678.6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41.25" customHeight="1" thickBot="1">
      <c r="A31" t="s">
        <v>1929</v>
      </c>
      <c r="B31" s="86" t="s">
        <v>1711</v>
      </c>
      <c r="C31" s="966" t="s">
        <v>2147</v>
      </c>
      <c r="D31" s="967"/>
      <c r="E31" s="967"/>
      <c r="F31" s="967"/>
      <c r="G31" s="967"/>
      <c r="H31" s="967"/>
      <c r="I31" s="967"/>
      <c r="J31" s="967"/>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280"/>
      <c r="N36" s="281"/>
    </row>
    <row r="37" spans="1:14">
      <c r="A37" s="119"/>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1"/>
    </row>
    <row r="39" spans="1:14">
      <c r="B39" s="839"/>
      <c r="C39" s="840"/>
      <c r="D39" s="840"/>
      <c r="E39" s="840"/>
      <c r="F39" s="840"/>
      <c r="G39" s="840"/>
      <c r="H39" s="841"/>
      <c r="I39" s="842"/>
      <c r="J39" s="823"/>
      <c r="K39" s="278"/>
      <c r="L39" s="843"/>
      <c r="M39" s="844"/>
      <c r="N39" s="281"/>
    </row>
    <row r="40" spans="1:14">
      <c r="B40" s="839"/>
      <c r="C40" s="840"/>
      <c r="D40" s="840"/>
      <c r="E40" s="840"/>
      <c r="F40" s="840"/>
      <c r="G40" s="840"/>
      <c r="H40" s="841"/>
      <c r="I40" s="42"/>
      <c r="J40" s="43"/>
      <c r="K40" s="278"/>
      <c r="L40" s="285"/>
      <c r="M40" s="286"/>
      <c r="N40" s="281"/>
    </row>
    <row r="41" spans="1:14">
      <c r="B41" s="329"/>
      <c r="C41" s="330"/>
      <c r="D41" s="330"/>
      <c r="E41" s="330"/>
      <c r="F41" s="332"/>
      <c r="G41" s="332"/>
      <c r="H41" s="131"/>
      <c r="I41" s="42"/>
      <c r="J41" s="43"/>
      <c r="K41" s="283"/>
      <c r="L41" s="285"/>
      <c r="M41" s="286"/>
      <c r="N41" s="287"/>
    </row>
    <row r="42" spans="1:14">
      <c r="B42" s="846"/>
      <c r="C42" s="847"/>
      <c r="D42" s="847"/>
      <c r="E42" s="44"/>
      <c r="F42" s="45"/>
      <c r="G42" s="45"/>
      <c r="H42" s="46"/>
      <c r="I42" s="42"/>
      <c r="J42" s="43"/>
      <c r="K42" s="288"/>
      <c r="L42" s="285"/>
      <c r="M42" s="410"/>
      <c r="N42" s="353"/>
    </row>
    <row r="43" spans="1:14" ht="15" thickBot="1">
      <c r="B43" s="839"/>
      <c r="C43" s="840"/>
      <c r="D43" s="840"/>
      <c r="E43" s="840"/>
      <c r="F43" s="840"/>
      <c r="G43" s="840"/>
      <c r="H43" s="841"/>
      <c r="I43" s="848"/>
      <c r="J43" s="849"/>
      <c r="K43" s="47"/>
      <c r="L43" s="850"/>
      <c r="M43" s="851"/>
      <c r="N43" s="111"/>
    </row>
    <row r="44" spans="1:14" ht="15" thickBot="1">
      <c r="B44" s="826" t="s">
        <v>1037</v>
      </c>
      <c r="C44" s="827"/>
      <c r="D44" s="827"/>
      <c r="E44" s="827"/>
      <c r="F44" s="827"/>
      <c r="G44" s="827"/>
      <c r="H44" s="827"/>
      <c r="I44" s="827"/>
      <c r="J44" s="827"/>
      <c r="K44" s="827"/>
      <c r="L44" s="827"/>
      <c r="M44" s="82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7" t="s">
        <v>1028</v>
      </c>
      <c r="C48" s="818"/>
      <c r="D48" s="818"/>
      <c r="E48" s="818"/>
      <c r="F48" s="818"/>
      <c r="G48" s="818"/>
      <c r="H48" s="818"/>
      <c r="I48" s="819"/>
      <c r="J48" s="324" t="s">
        <v>1029</v>
      </c>
      <c r="K48" s="91" t="s">
        <v>1030</v>
      </c>
      <c r="L48" s="820" t="s">
        <v>1039</v>
      </c>
      <c r="M48" s="819"/>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591</v>
      </c>
      <c r="N49" s="281">
        <f>K49*M49</f>
        <v>591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21"/>
      <c r="C53" s="822"/>
      <c r="D53" s="822"/>
      <c r="E53" s="822"/>
      <c r="F53" s="822"/>
      <c r="G53" s="822"/>
      <c r="H53" s="822"/>
      <c r="I53" s="823"/>
      <c r="J53" s="48"/>
      <c r="K53" s="50"/>
      <c r="L53" s="824"/>
      <c r="M53" s="825"/>
      <c r="N53" s="51"/>
    </row>
    <row r="54" spans="1:14" ht="15" thickBot="1">
      <c r="B54" s="826" t="s">
        <v>1037</v>
      </c>
      <c r="C54" s="827"/>
      <c r="D54" s="827"/>
      <c r="E54" s="827"/>
      <c r="F54" s="827"/>
      <c r="G54" s="827"/>
      <c r="H54" s="827"/>
      <c r="I54" s="827"/>
      <c r="J54" s="827"/>
      <c r="K54" s="827"/>
      <c r="L54" s="827"/>
      <c r="M54" s="828"/>
      <c r="N54" s="403">
        <f>SUM(N49:N53)</f>
        <v>591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320"/>
      <c r="I60" s="288"/>
      <c r="J60" s="295"/>
      <c r="K60" s="288"/>
      <c r="L60" s="830"/>
      <c r="M60" s="83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2:15" ht="15" thickBot="1">
      <c r="B65" s="832" t="s">
        <v>1037</v>
      </c>
      <c r="C65" s="833"/>
      <c r="D65" s="833"/>
      <c r="E65" s="833"/>
      <c r="F65" s="833"/>
      <c r="G65" s="833"/>
      <c r="H65" s="833"/>
      <c r="I65" s="833"/>
      <c r="J65" s="833"/>
      <c r="K65" s="833"/>
      <c r="L65" s="833"/>
      <c r="M65" s="83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3"/>
      <c r="C75" s="814"/>
      <c r="D75" s="814"/>
      <c r="E75" s="814"/>
      <c r="F75" s="814"/>
      <c r="G75" s="814"/>
      <c r="H75" s="814"/>
      <c r="I75" s="132"/>
      <c r="J75" s="132"/>
      <c r="K75" s="132"/>
      <c r="L75" s="914"/>
      <c r="M75" s="914"/>
      <c r="N75" s="51"/>
    </row>
    <row r="76" spans="2:15" ht="15" thickBot="1">
      <c r="B76" s="832" t="s">
        <v>1037</v>
      </c>
      <c r="C76" s="833"/>
      <c r="D76" s="833"/>
      <c r="E76" s="833"/>
      <c r="F76" s="833"/>
      <c r="G76" s="833"/>
      <c r="H76" s="833"/>
      <c r="I76" s="833"/>
      <c r="J76" s="833"/>
      <c r="K76" s="833"/>
      <c r="L76" s="833"/>
      <c r="M76" s="834"/>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N44+N54+N65+N76</f>
        <v>591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118.2</v>
      </c>
      <c r="M83" s="861"/>
      <c r="N83" s="57"/>
    </row>
    <row r="84" spans="1:14">
      <c r="B84" s="95" t="s">
        <v>1057</v>
      </c>
      <c r="C84" s="96"/>
      <c r="D84" s="96"/>
      <c r="E84" s="96"/>
      <c r="F84" s="96"/>
      <c r="G84" s="96"/>
      <c r="H84" s="96"/>
      <c r="I84" s="93"/>
      <c r="J84" s="94"/>
      <c r="K84" s="313">
        <v>0.05</v>
      </c>
      <c r="L84" s="860">
        <f>N78*K84</f>
        <v>29.55</v>
      </c>
      <c r="M84" s="861"/>
      <c r="N84" s="57"/>
    </row>
    <row r="85" spans="1:14" ht="15" thickBot="1">
      <c r="B85" s="97" t="s">
        <v>1058</v>
      </c>
      <c r="C85" s="98"/>
      <c r="D85" s="98"/>
      <c r="E85" s="98"/>
      <c r="F85" s="98"/>
      <c r="G85" s="98"/>
      <c r="H85" s="98"/>
      <c r="I85" s="99"/>
      <c r="J85" s="100"/>
      <c r="K85" s="314">
        <v>0.05</v>
      </c>
      <c r="L85" s="862">
        <f>N78*K85</f>
        <v>29.55</v>
      </c>
      <c r="M85" s="863"/>
      <c r="N85" s="57"/>
    </row>
    <row r="86" spans="1:14" ht="15" thickBot="1">
      <c r="B86" s="826" t="s">
        <v>1037</v>
      </c>
      <c r="C86" s="827"/>
      <c r="D86" s="827"/>
      <c r="E86" s="827"/>
      <c r="F86" s="827"/>
      <c r="G86" s="827"/>
      <c r="H86" s="827"/>
      <c r="I86" s="827"/>
      <c r="J86" s="827"/>
      <c r="K86" s="827"/>
      <c r="L86" s="827"/>
      <c r="M86" s="828"/>
      <c r="N86" s="58">
        <f>L83+L84+L85</f>
        <v>177.3</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768.3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280">
        <v>30</v>
      </c>
      <c r="N36" s="281">
        <f>K36/M36</f>
        <v>102.5</v>
      </c>
    </row>
    <row r="37" spans="1:14">
      <c r="A37" t="s">
        <v>363</v>
      </c>
      <c r="B37" s="839" t="str">
        <f>VLOOKUP(A37,EQUIPOS!A7:D154,3,FALSE)</f>
        <v>Vibrador de concreto, Motor de 3 hp a 18.000 rpm Mangueras de 4 mt</v>
      </c>
      <c r="C37" s="840"/>
      <c r="D37" s="840"/>
      <c r="E37" s="840"/>
      <c r="F37" s="840"/>
      <c r="G37" s="840"/>
      <c r="H37" s="841"/>
      <c r="I37" s="276"/>
      <c r="J37" s="277"/>
      <c r="K37" s="278">
        <f>VLOOKUP(A37,EQUIPOS!A7:D164,4,FALSE)</f>
        <v>5027</v>
      </c>
      <c r="L37" s="279"/>
      <c r="M37" s="280">
        <v>30</v>
      </c>
      <c r="N37" s="281">
        <f>K37/M37</f>
        <v>167.56666666666666</v>
      </c>
    </row>
    <row r="38" spans="1:14">
      <c r="A38" t="s">
        <v>228</v>
      </c>
      <c r="B38" s="839" t="str">
        <f>VLOOKUP(A38,EQUIPOS!A8:D154,3,FALSE)</f>
        <v xml:space="preserve">Formaleta metálica (concreto hidráulico)
</v>
      </c>
      <c r="C38" s="840"/>
      <c r="D38" s="840"/>
      <c r="E38" s="840"/>
      <c r="F38" s="840"/>
      <c r="G38" s="840"/>
      <c r="H38" s="841"/>
      <c r="I38" s="842"/>
      <c r="J38" s="823"/>
      <c r="K38" s="278">
        <f>VLOOKUP(A38,EQUIPOS!A8:D165,4,FALSE)</f>
        <v>3171</v>
      </c>
      <c r="L38" s="843">
        <v>0.33329999999999999</v>
      </c>
      <c r="M38" s="844"/>
      <c r="N38" s="281">
        <f>K38/L38</f>
        <v>9513.9513951395147</v>
      </c>
    </row>
    <row r="39" spans="1:14">
      <c r="B39" s="839"/>
      <c r="C39" s="840"/>
      <c r="D39" s="840"/>
      <c r="E39" s="840"/>
      <c r="F39" s="840"/>
      <c r="G39" s="840"/>
      <c r="H39" s="841"/>
      <c r="I39" s="42"/>
      <c r="J39" s="43"/>
      <c r="K39" s="278"/>
      <c r="L39" s="285"/>
      <c r="M39" s="286"/>
      <c r="N39" s="281"/>
    </row>
    <row r="40" spans="1:14">
      <c r="B40" s="329"/>
      <c r="C40" s="330"/>
      <c r="D40" s="330"/>
      <c r="E40" s="332"/>
      <c r="F40" s="332"/>
      <c r="G40" s="332"/>
      <c r="H40" s="131"/>
      <c r="I40" s="42"/>
      <c r="J40" s="43"/>
      <c r="K40" s="283"/>
      <c r="L40" s="285"/>
      <c r="M40" s="286"/>
      <c r="N40" s="287"/>
    </row>
    <row r="41" spans="1:14">
      <c r="B41" s="846" t="s">
        <v>1036</v>
      </c>
      <c r="C41" s="847"/>
      <c r="D41" s="847"/>
      <c r="E41" s="44"/>
      <c r="F41" s="45"/>
      <c r="G41" s="45"/>
      <c r="H41" s="46"/>
      <c r="I41" s="42"/>
      <c r="J41" s="43"/>
      <c r="K41" s="288"/>
      <c r="L41" s="285"/>
      <c r="M41" s="410">
        <v>0.1</v>
      </c>
      <c r="N41" s="353">
        <f>N72*M41</f>
        <v>211.9366666666667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9995.9547284728487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391000</v>
      </c>
      <c r="N48" s="281">
        <f>K48*M48</f>
        <v>394910</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21"/>
      <c r="C51" s="822"/>
      <c r="D51" s="822"/>
      <c r="E51" s="822"/>
      <c r="F51" s="822"/>
      <c r="G51" s="822"/>
      <c r="H51" s="822"/>
      <c r="I51" s="823"/>
      <c r="J51" s="48"/>
      <c r="K51" s="50"/>
      <c r="L51" s="824"/>
      <c r="M51" s="825"/>
      <c r="N51" s="51"/>
    </row>
    <row r="52" spans="1:14" ht="15" thickBot="1">
      <c r="B52" s="826" t="s">
        <v>1037</v>
      </c>
      <c r="C52" s="827"/>
      <c r="D52" s="827"/>
      <c r="E52" s="827"/>
      <c r="F52" s="827"/>
      <c r="G52" s="827"/>
      <c r="H52" s="827"/>
      <c r="I52" s="827"/>
      <c r="J52" s="827"/>
      <c r="K52" s="827"/>
      <c r="L52" s="827"/>
      <c r="M52" s="828"/>
      <c r="N52" s="403">
        <f>SUM(N48:N51)</f>
        <v>394910</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29" t="s">
        <v>1045</v>
      </c>
      <c r="M56" s="802"/>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30">
        <f>VLOOKUP(A57,TRANSPORTE!A5:D117,4,FALSE)</f>
        <v>896</v>
      </c>
      <c r="M57" s="831"/>
      <c r="N57" s="296">
        <f>K57*L57</f>
        <v>904.96</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5"/>
      <c r="M61" s="816"/>
      <c r="N61" s="133"/>
    </row>
    <row r="62" spans="1:14" ht="15" thickBot="1">
      <c r="B62" s="832" t="s">
        <v>1037</v>
      </c>
      <c r="C62" s="833"/>
      <c r="D62" s="833"/>
      <c r="E62" s="833"/>
      <c r="F62" s="833"/>
      <c r="G62" s="833"/>
      <c r="H62" s="833"/>
      <c r="I62" s="833"/>
      <c r="J62" s="833"/>
      <c r="K62" s="833"/>
      <c r="L62" s="833"/>
      <c r="M62" s="834"/>
      <c r="N62" s="110">
        <f>SUM(N57:N61)</f>
        <v>904.96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2" t="s">
        <v>1047</v>
      </c>
      <c r="C66" s="853"/>
      <c r="D66" s="853"/>
      <c r="E66" s="853"/>
      <c r="F66" s="853"/>
      <c r="G66" s="853"/>
      <c r="H66" s="853"/>
      <c r="I66" s="79" t="s">
        <v>1048</v>
      </c>
      <c r="J66" s="81" t="s">
        <v>1494</v>
      </c>
      <c r="K66" s="80" t="s">
        <v>1050</v>
      </c>
      <c r="L66" s="854" t="s">
        <v>1034</v>
      </c>
      <c r="M66" s="855"/>
      <c r="N66" s="104" t="s">
        <v>1035</v>
      </c>
    </row>
    <row r="67" spans="1:15">
      <c r="A67" t="s">
        <v>19</v>
      </c>
      <c r="B67" s="55" t="str">
        <f>VLOOKUP(A67,'MANO DE OBRA'!A8:D68,3,FALSE)</f>
        <v>Obrero (8)</v>
      </c>
      <c r="C67" s="53"/>
      <c r="D67" s="53"/>
      <c r="E67" s="53"/>
      <c r="F67" s="53"/>
      <c r="G67" s="53"/>
      <c r="H67" s="53"/>
      <c r="I67" s="301">
        <f>K67/J67*100</f>
        <v>219956.21621621621</v>
      </c>
      <c r="J67" s="302">
        <v>185</v>
      </c>
      <c r="K67" s="303">
        <f>VLOOKUP(A67,'MANO DE OBRA'!A8:D99,4,FALSE)</f>
        <v>406919</v>
      </c>
      <c r="L67" s="56"/>
      <c r="M67" s="304">
        <v>240</v>
      </c>
      <c r="N67" s="404">
        <f>K67/M67</f>
        <v>1695.4958333333334</v>
      </c>
      <c r="O67" s="112"/>
    </row>
    <row r="68" spans="1:15">
      <c r="A68" t="s">
        <v>30</v>
      </c>
      <c r="B68" s="55" t="str">
        <f>VLOOKUP(A68,'MANO DE OBRA'!A8:D69,3,FALSE)</f>
        <v>Oficial</v>
      </c>
      <c r="C68" s="53"/>
      <c r="D68" s="53"/>
      <c r="E68" s="53"/>
      <c r="F68" s="53"/>
      <c r="G68" s="53"/>
      <c r="H68" s="53"/>
      <c r="I68" s="301">
        <f>K68/J68*100</f>
        <v>54988.648648648646</v>
      </c>
      <c r="J68" s="302">
        <v>185</v>
      </c>
      <c r="K68" s="303">
        <f>VLOOKUP(A68,'MANO DE OBRA'!A8:D100,4,FALSE)</f>
        <v>101729</v>
      </c>
      <c r="L68" s="56"/>
      <c r="M68" s="308">
        <v>240</v>
      </c>
      <c r="N68" s="404">
        <f>K68/M68</f>
        <v>423.87083333333334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13"/>
      <c r="C71" s="814"/>
      <c r="D71" s="814"/>
      <c r="E71" s="814"/>
      <c r="F71" s="814"/>
      <c r="G71" s="814"/>
      <c r="H71" s="814"/>
      <c r="I71" s="132"/>
      <c r="J71" s="132"/>
      <c r="K71" s="132"/>
      <c r="L71" s="914"/>
      <c r="M71" s="914"/>
      <c r="N71" s="51"/>
    </row>
    <row r="72" spans="1:15" ht="15" thickBot="1">
      <c r="B72" s="832" t="s">
        <v>1037</v>
      </c>
      <c r="C72" s="833"/>
      <c r="D72" s="833"/>
      <c r="E72" s="833"/>
      <c r="F72" s="833"/>
      <c r="G72" s="833"/>
      <c r="H72" s="833"/>
      <c r="I72" s="833"/>
      <c r="J72" s="833"/>
      <c r="K72" s="833"/>
      <c r="L72" s="833"/>
      <c r="M72" s="834"/>
      <c r="N72" s="310">
        <f>SUM(N67:N71)</f>
        <v>2119.3666666666668</v>
      </c>
    </row>
    <row r="73" spans="1:15" ht="15" thickBot="1">
      <c r="B73" s="39"/>
      <c r="C73" s="40"/>
      <c r="D73" s="40"/>
      <c r="E73" s="40"/>
      <c r="F73" s="40"/>
      <c r="G73" s="40"/>
      <c r="H73" s="40"/>
      <c r="I73" s="40"/>
      <c r="J73" s="40"/>
      <c r="K73" s="40"/>
      <c r="L73" s="40"/>
      <c r="M73" s="40"/>
      <c r="N73" s="41"/>
    </row>
    <row r="74" spans="1:15" ht="15" thickBot="1">
      <c r="B74" s="826" t="s">
        <v>1051</v>
      </c>
      <c r="C74" s="827"/>
      <c r="D74" s="827"/>
      <c r="E74" s="827"/>
      <c r="F74" s="827"/>
      <c r="G74" s="827"/>
      <c r="H74" s="827"/>
      <c r="I74" s="827"/>
      <c r="J74" s="827"/>
      <c r="K74" s="827"/>
      <c r="L74" s="827"/>
      <c r="M74" s="828"/>
      <c r="N74" s="105">
        <f>N43+N52+N62+N72</f>
        <v>407930.28139513952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7" t="s">
        <v>1053</v>
      </c>
      <c r="C78" s="818"/>
      <c r="D78" s="818"/>
      <c r="E78" s="818"/>
      <c r="F78" s="818"/>
      <c r="G78" s="818"/>
      <c r="H78" s="818"/>
      <c r="I78" s="323"/>
      <c r="J78" s="343"/>
      <c r="K78" s="311" t="s">
        <v>1054</v>
      </c>
      <c r="L78" s="856" t="s">
        <v>1055</v>
      </c>
      <c r="M78" s="857"/>
      <c r="N78" s="312"/>
    </row>
    <row r="79" spans="1:15">
      <c r="B79" s="858" t="s">
        <v>1056</v>
      </c>
      <c r="C79" s="859"/>
      <c r="D79" s="859"/>
      <c r="E79" s="859"/>
      <c r="F79" s="859"/>
      <c r="G79" s="859"/>
      <c r="H79" s="859"/>
      <c r="I79" s="93"/>
      <c r="J79" s="94"/>
      <c r="K79" s="313">
        <v>0.2</v>
      </c>
      <c r="L79" s="860">
        <f>N74*K79</f>
        <v>81586.056279027907</v>
      </c>
      <c r="M79" s="861"/>
      <c r="N79" s="57"/>
    </row>
    <row r="80" spans="1:15">
      <c r="B80" s="95" t="s">
        <v>1057</v>
      </c>
      <c r="C80" s="96"/>
      <c r="D80" s="96"/>
      <c r="E80" s="96"/>
      <c r="F80" s="96"/>
      <c r="G80" s="96"/>
      <c r="H80" s="96"/>
      <c r="I80" s="93"/>
      <c r="J80" s="94"/>
      <c r="K80" s="313">
        <v>0.05</v>
      </c>
      <c r="L80" s="860">
        <f>N74*K80</f>
        <v>20396.514069756977</v>
      </c>
      <c r="M80" s="861"/>
      <c r="N80" s="57"/>
    </row>
    <row r="81" spans="1:14" ht="15" thickBot="1">
      <c r="B81" s="97" t="s">
        <v>1058</v>
      </c>
      <c r="C81" s="98"/>
      <c r="D81" s="98"/>
      <c r="E81" s="98"/>
      <c r="F81" s="98"/>
      <c r="G81" s="98"/>
      <c r="H81" s="98"/>
      <c r="I81" s="99"/>
      <c r="J81" s="100"/>
      <c r="K81" s="314">
        <v>0.05</v>
      </c>
      <c r="L81" s="862">
        <f>N74*K81</f>
        <v>20396.514069756977</v>
      </c>
      <c r="M81" s="863"/>
      <c r="N81" s="57"/>
    </row>
    <row r="82" spans="1:14" ht="15" thickBot="1">
      <c r="B82" s="826" t="s">
        <v>1037</v>
      </c>
      <c r="C82" s="827"/>
      <c r="D82" s="827"/>
      <c r="E82" s="827"/>
      <c r="F82" s="827"/>
      <c r="G82" s="827"/>
      <c r="H82" s="827"/>
      <c r="I82" s="827"/>
      <c r="J82" s="827"/>
      <c r="K82" s="827"/>
      <c r="L82" s="827"/>
      <c r="M82" s="828"/>
      <c r="N82" s="58">
        <f>L79+L80+L81</f>
        <v>122379.08441854185</v>
      </c>
    </row>
    <row r="83" spans="1:14" ht="15" thickBot="1">
      <c r="B83" s="39"/>
      <c r="C83" s="40"/>
      <c r="D83" s="40"/>
      <c r="E83" s="40"/>
      <c r="F83" s="40"/>
      <c r="G83" s="40"/>
      <c r="H83" s="40"/>
      <c r="I83" s="40"/>
      <c r="J83" s="40"/>
      <c r="K83" s="40"/>
      <c r="L83" s="40"/>
      <c r="M83" s="40"/>
      <c r="N83" s="41"/>
    </row>
    <row r="84" spans="1:14" ht="15" thickBot="1">
      <c r="A84" t="s">
        <v>2122</v>
      </c>
      <c r="B84" s="826" t="s">
        <v>1059</v>
      </c>
      <c r="C84" s="827"/>
      <c r="D84" s="827"/>
      <c r="E84" s="827"/>
      <c r="F84" s="827"/>
      <c r="G84" s="827"/>
      <c r="H84" s="827"/>
      <c r="I84" s="827"/>
      <c r="J84" s="827"/>
      <c r="K84" s="827"/>
      <c r="L84" s="827"/>
      <c r="M84" s="828"/>
      <c r="N84" s="196">
        <f>N74+N82</f>
        <v>530309.36581368139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8" t="s">
        <v>2324</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2325</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4"/>
      <c r="K114" s="974"/>
      <c r="L114" s="974"/>
      <c r="M114" s="974"/>
      <c r="N114" s="975"/>
    </row>
    <row r="115" spans="2:14" ht="15" thickBot="1">
      <c r="B115" s="428" t="s">
        <v>2327</v>
      </c>
      <c r="C115" s="429"/>
      <c r="D115" s="429"/>
      <c r="E115" s="268"/>
      <c r="F115" s="268"/>
      <c r="G115" s="268"/>
      <c r="H115" s="268"/>
      <c r="I115" s="268"/>
      <c r="J115" s="976"/>
      <c r="K115" s="976"/>
      <c r="L115" s="976"/>
      <c r="M115" s="976"/>
      <c r="N115" s="977"/>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280">
        <v>37.5</v>
      </c>
      <c r="N36" s="281">
        <f>K36/M36</f>
        <v>117.70666666666666</v>
      </c>
    </row>
    <row r="37" spans="1:14">
      <c r="B37" s="839"/>
      <c r="C37" s="840"/>
      <c r="D37" s="840"/>
      <c r="E37" s="845"/>
      <c r="F37" s="840"/>
      <c r="G37" s="840"/>
      <c r="H37" s="841"/>
      <c r="I37" s="42"/>
      <c r="J37" s="43"/>
      <c r="K37" s="283"/>
      <c r="L37" s="285"/>
      <c r="M37" s="286"/>
      <c r="N37" s="287"/>
    </row>
    <row r="38" spans="1:14">
      <c r="B38" s="846" t="s">
        <v>1036</v>
      </c>
      <c r="C38" s="847"/>
      <c r="D38" s="847"/>
      <c r="E38" s="44"/>
      <c r="F38" s="45"/>
      <c r="G38" s="45"/>
      <c r="H38" s="46"/>
      <c r="I38" s="42"/>
      <c r="J38" s="43"/>
      <c r="K38" s="288"/>
      <c r="L38" s="285"/>
      <c r="M38" s="478">
        <v>0.1</v>
      </c>
      <c r="N38" s="353">
        <f>N72*M38</f>
        <v>1017.2959999999999</v>
      </c>
    </row>
    <row r="39" spans="1:14" ht="15" thickBot="1">
      <c r="B39" s="839"/>
      <c r="C39" s="840"/>
      <c r="D39" s="840"/>
      <c r="E39" s="840"/>
      <c r="F39" s="840"/>
      <c r="G39" s="840"/>
      <c r="H39" s="841"/>
      <c r="I39" s="848"/>
      <c r="J39" s="849"/>
      <c r="K39" s="47"/>
      <c r="L39" s="850"/>
      <c r="M39" s="851"/>
      <c r="N39" s="111"/>
    </row>
    <row r="40" spans="1:14" ht="15" thickBot="1">
      <c r="B40" s="826" t="s">
        <v>1037</v>
      </c>
      <c r="C40" s="827"/>
      <c r="D40" s="827"/>
      <c r="E40" s="827"/>
      <c r="F40" s="827"/>
      <c r="G40" s="827"/>
      <c r="H40" s="827"/>
      <c r="I40" s="827"/>
      <c r="J40" s="827"/>
      <c r="K40" s="827"/>
      <c r="L40" s="827"/>
      <c r="M40" s="828"/>
      <c r="N40" s="403">
        <f>SUM(N36:N39)</f>
        <v>1135.0026666666665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17" t="s">
        <v>1028</v>
      </c>
      <c r="C44" s="818"/>
      <c r="D44" s="818"/>
      <c r="E44" s="818"/>
      <c r="F44" s="818"/>
      <c r="G44" s="818"/>
      <c r="H44" s="818"/>
      <c r="I44" s="819"/>
      <c r="J44" s="324" t="s">
        <v>1029</v>
      </c>
      <c r="K44" s="91" t="s">
        <v>1030</v>
      </c>
      <c r="L44" s="820" t="s">
        <v>1039</v>
      </c>
      <c r="M44" s="819"/>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1536</v>
      </c>
      <c r="N45" s="281">
        <f>K45*M45</f>
        <v>1582.08</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55000</v>
      </c>
      <c r="N46" s="281">
        <f>K46*M46</f>
        <v>550</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55000</v>
      </c>
      <c r="N47" s="281">
        <f>K47*M47</f>
        <v>2750</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335000</v>
      </c>
      <c r="N48" s="281">
        <f>K48*M48</f>
        <v>3350</v>
      </c>
    </row>
    <row r="49" spans="1:14" ht="15" thickBot="1">
      <c r="B49" s="318"/>
      <c r="C49" s="319"/>
      <c r="D49" s="319"/>
      <c r="E49" s="319"/>
      <c r="F49" s="319"/>
      <c r="G49" s="319"/>
      <c r="H49" s="319"/>
      <c r="I49" s="319"/>
      <c r="J49" s="132"/>
      <c r="K49" s="132"/>
      <c r="L49" s="334"/>
      <c r="M49" s="333"/>
      <c r="N49" s="133"/>
    </row>
    <row r="50" spans="1:14" ht="15" thickBot="1">
      <c r="B50" s="826" t="s">
        <v>1037</v>
      </c>
      <c r="C50" s="827"/>
      <c r="D50" s="827"/>
      <c r="E50" s="827"/>
      <c r="F50" s="827"/>
      <c r="G50" s="827"/>
      <c r="H50" s="827"/>
      <c r="I50" s="827"/>
      <c r="J50" s="827"/>
      <c r="K50" s="827"/>
      <c r="L50" s="827"/>
      <c r="M50" s="828"/>
      <c r="N50" s="403">
        <f>SUM(N45:N49)</f>
        <v>8232.08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29" t="s">
        <v>1045</v>
      </c>
      <c r="M54" s="802"/>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30">
        <f>VLOOKUP(A55,TRANSPORTE!A5:D117,4,FALSE)</f>
        <v>835</v>
      </c>
      <c r="M55" s="831"/>
      <c r="N55" s="296">
        <f>K55*L55</f>
        <v>768.2</v>
      </c>
    </row>
    <row r="56" spans="1:14">
      <c r="A56" t="s">
        <v>1311</v>
      </c>
      <c r="B56" s="52" t="str">
        <f>VLOOKUP(A56,TRANSPORTE!A6:D117,3,FALSE)</f>
        <v>Transporte de Arena</v>
      </c>
      <c r="C56" s="53"/>
      <c r="D56" s="53"/>
      <c r="E56" s="53"/>
      <c r="F56" s="53"/>
      <c r="G56" s="53"/>
      <c r="H56" s="320" t="s">
        <v>1552</v>
      </c>
      <c r="I56" s="288">
        <v>0.01</v>
      </c>
      <c r="J56" s="295">
        <v>1</v>
      </c>
      <c r="K56" s="288">
        <f>I56*J56</f>
        <v>0.01</v>
      </c>
      <c r="L56" s="830">
        <f>VLOOKUP(A56,TRANSPORTE!A6:D117,4,FALSE)</f>
        <v>1255</v>
      </c>
      <c r="M56" s="831"/>
      <c r="N56" s="296">
        <f>K56*L56</f>
        <v>12.55</v>
      </c>
    </row>
    <row r="57" spans="1:14">
      <c r="A57" t="s">
        <v>1311</v>
      </c>
      <c r="B57" s="52" t="str">
        <f>VLOOKUP(A57,TRANSPORTE!A6:D117,3,FALSE)</f>
        <v>Transporte de Arena</v>
      </c>
      <c r="C57" s="53"/>
      <c r="D57" s="53"/>
      <c r="E57" s="53"/>
      <c r="F57" s="53"/>
      <c r="G57" s="53"/>
      <c r="H57" s="320" t="s">
        <v>1552</v>
      </c>
      <c r="I57" s="288">
        <v>0.05</v>
      </c>
      <c r="J57" s="295">
        <v>1</v>
      </c>
      <c r="K57" s="288">
        <f>I57*J57</f>
        <v>0.05</v>
      </c>
      <c r="L57" s="830">
        <f>VLOOKUP(A57,TRANSPORTE!A6:D118,4,FALSE)</f>
        <v>1255</v>
      </c>
      <c r="M57" s="831"/>
      <c r="N57" s="296">
        <f>K57*L57</f>
        <v>62.75</v>
      </c>
    </row>
    <row r="58" spans="1:14">
      <c r="B58" s="52"/>
      <c r="C58" s="53"/>
      <c r="D58" s="53"/>
      <c r="E58" s="53"/>
      <c r="F58" s="53"/>
      <c r="G58" s="53"/>
      <c r="H58" s="320"/>
      <c r="I58" s="288"/>
      <c r="J58" s="295"/>
      <c r="K58" s="288"/>
      <c r="L58" s="830"/>
      <c r="M58" s="831"/>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15"/>
      <c r="M60" s="816"/>
      <c r="N60" s="133"/>
    </row>
    <row r="61" spans="1:14" ht="15" thickBot="1">
      <c r="B61" s="832" t="s">
        <v>1037</v>
      </c>
      <c r="C61" s="833"/>
      <c r="D61" s="833"/>
      <c r="E61" s="833"/>
      <c r="F61" s="833"/>
      <c r="G61" s="833"/>
      <c r="H61" s="833"/>
      <c r="I61" s="833"/>
      <c r="J61" s="833"/>
      <c r="K61" s="833"/>
      <c r="L61" s="833"/>
      <c r="M61" s="834"/>
      <c r="N61" s="110">
        <f>N55+N56+N57+N58+N59</f>
        <v>843.5</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2" t="s">
        <v>1047</v>
      </c>
      <c r="C65" s="853"/>
      <c r="D65" s="853"/>
      <c r="E65" s="853"/>
      <c r="F65" s="853"/>
      <c r="G65" s="853"/>
      <c r="H65" s="853"/>
      <c r="I65" s="79" t="s">
        <v>1048</v>
      </c>
      <c r="J65" s="81" t="s">
        <v>1494</v>
      </c>
      <c r="K65" s="80" t="s">
        <v>1050</v>
      </c>
      <c r="L65" s="854" t="s">
        <v>1034</v>
      </c>
      <c r="M65" s="855"/>
      <c r="N65" s="104" t="s">
        <v>1035</v>
      </c>
    </row>
    <row r="66" spans="1:15">
      <c r="A66" s="151" t="s">
        <v>19</v>
      </c>
      <c r="B66" s="55" t="str">
        <f>VLOOKUP(A66,'MANO DE OBRA'!A8:D68,3,FALSE)</f>
        <v>Obrero (8)</v>
      </c>
      <c r="C66" s="53"/>
      <c r="D66" s="53"/>
      <c r="E66" s="53"/>
      <c r="F66" s="53"/>
      <c r="G66" s="53"/>
      <c r="H66" s="53"/>
      <c r="I66" s="301">
        <f>K66/J66*100</f>
        <v>219956.21621621621</v>
      </c>
      <c r="J66" s="302">
        <v>185</v>
      </c>
      <c r="K66" s="303">
        <f>VLOOKUP(A66,'MANO DE OBRA'!A8:D99,4,FALSE)</f>
        <v>406919</v>
      </c>
      <c r="L66" s="56"/>
      <c r="M66" s="304">
        <v>50</v>
      </c>
      <c r="N66" s="404">
        <f>K66/M66</f>
        <v>8138.38</v>
      </c>
      <c r="O66" s="112"/>
    </row>
    <row r="67" spans="1:15">
      <c r="A67" s="151" t="s">
        <v>30</v>
      </c>
      <c r="B67" s="55" t="str">
        <f>VLOOKUP(A67,'MANO DE OBRA'!A8:D69,3,FALSE)</f>
        <v>Oficial</v>
      </c>
      <c r="C67" s="53"/>
      <c r="D67" s="53"/>
      <c r="E67" s="53"/>
      <c r="F67" s="53"/>
      <c r="G67" s="53"/>
      <c r="H67" s="53"/>
      <c r="I67" s="301">
        <f>K67/J67*100</f>
        <v>54988.648648648646</v>
      </c>
      <c r="J67" s="302">
        <v>185</v>
      </c>
      <c r="K67" s="303">
        <f>VLOOKUP(A67,'MANO DE OBRA'!A8:D100,4,FALSE)</f>
        <v>101729</v>
      </c>
      <c r="L67" s="56"/>
      <c r="M67" s="308">
        <v>50</v>
      </c>
      <c r="N67" s="404">
        <f>K67/M67</f>
        <v>2034.58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13"/>
      <c r="C71" s="814"/>
      <c r="D71" s="814"/>
      <c r="E71" s="814"/>
      <c r="F71" s="814"/>
      <c r="G71" s="814"/>
      <c r="H71" s="814"/>
      <c r="I71" s="132"/>
      <c r="J71" s="132"/>
      <c r="K71" s="132"/>
      <c r="L71" s="914"/>
      <c r="M71" s="914"/>
      <c r="N71" s="51"/>
    </row>
    <row r="72" spans="1:15" ht="15" thickBot="1">
      <c r="B72" s="832" t="s">
        <v>1037</v>
      </c>
      <c r="C72" s="833"/>
      <c r="D72" s="833"/>
      <c r="E72" s="833"/>
      <c r="F72" s="833"/>
      <c r="G72" s="833"/>
      <c r="H72" s="833"/>
      <c r="I72" s="833"/>
      <c r="J72" s="833"/>
      <c r="K72" s="833"/>
      <c r="L72" s="833"/>
      <c r="M72" s="834"/>
      <c r="N72" s="310">
        <f>SUM(N66:N71)</f>
        <v>10172.959999999999</v>
      </c>
    </row>
    <row r="73" spans="1:15" ht="15" thickBot="1">
      <c r="B73" s="39"/>
      <c r="C73" s="40"/>
      <c r="D73" s="40"/>
      <c r="E73" s="40"/>
      <c r="F73" s="40"/>
      <c r="G73" s="40"/>
      <c r="H73" s="40"/>
      <c r="I73" s="40"/>
      <c r="J73" s="40"/>
      <c r="K73" s="40"/>
      <c r="L73" s="40"/>
      <c r="M73" s="40"/>
      <c r="N73" s="41"/>
    </row>
    <row r="74" spans="1:15" ht="15" thickBot="1">
      <c r="B74" s="826" t="s">
        <v>1051</v>
      </c>
      <c r="C74" s="827"/>
      <c r="D74" s="827"/>
      <c r="E74" s="827"/>
      <c r="F74" s="827"/>
      <c r="G74" s="827"/>
      <c r="H74" s="827"/>
      <c r="I74" s="827"/>
      <c r="J74" s="827"/>
      <c r="K74" s="827"/>
      <c r="L74" s="827"/>
      <c r="M74" s="828"/>
      <c r="N74" s="105">
        <f>N40+N50+N61+N72</f>
        <v>20383.542666666668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7" t="s">
        <v>1053</v>
      </c>
      <c r="C78" s="818"/>
      <c r="D78" s="818"/>
      <c r="E78" s="818"/>
      <c r="F78" s="818"/>
      <c r="G78" s="818"/>
      <c r="H78" s="818"/>
      <c r="I78" s="323"/>
      <c r="J78" s="343"/>
      <c r="K78" s="311" t="s">
        <v>1054</v>
      </c>
      <c r="L78" s="856" t="s">
        <v>1055</v>
      </c>
      <c r="M78" s="857"/>
      <c r="N78" s="312"/>
    </row>
    <row r="79" spans="1:15">
      <c r="B79" s="858" t="s">
        <v>1056</v>
      </c>
      <c r="C79" s="859"/>
      <c r="D79" s="859"/>
      <c r="E79" s="859"/>
      <c r="F79" s="859"/>
      <c r="G79" s="859"/>
      <c r="H79" s="859"/>
      <c r="I79" s="93"/>
      <c r="J79" s="94"/>
      <c r="K79" s="313">
        <v>0.2</v>
      </c>
      <c r="L79" s="860">
        <f>N74*K79</f>
        <v>4076.7085333333339</v>
      </c>
      <c r="M79" s="861"/>
      <c r="N79" s="57"/>
    </row>
    <row r="80" spans="1:15">
      <c r="B80" s="95" t="s">
        <v>1057</v>
      </c>
      <c r="C80" s="96"/>
      <c r="D80" s="96"/>
      <c r="E80" s="96"/>
      <c r="F80" s="96"/>
      <c r="G80" s="96"/>
      <c r="H80" s="96"/>
      <c r="I80" s="93"/>
      <c r="J80" s="94"/>
      <c r="K80" s="313">
        <v>0.05</v>
      </c>
      <c r="L80" s="860">
        <f>N74*K80</f>
        <v>1019.1771333333335</v>
      </c>
      <c r="M80" s="861"/>
      <c r="N80" s="57"/>
    </row>
    <row r="81" spans="1:14" ht="15" thickBot="1">
      <c r="B81" s="97" t="s">
        <v>1058</v>
      </c>
      <c r="C81" s="98"/>
      <c r="D81" s="98"/>
      <c r="E81" s="98"/>
      <c r="F81" s="98"/>
      <c r="G81" s="98"/>
      <c r="H81" s="98"/>
      <c r="I81" s="99"/>
      <c r="J81" s="100"/>
      <c r="K81" s="314">
        <v>0.05</v>
      </c>
      <c r="L81" s="862">
        <f>N74*K81</f>
        <v>1019.1771333333335</v>
      </c>
      <c r="M81" s="863"/>
      <c r="N81" s="57"/>
    </row>
    <row r="82" spans="1:14" ht="15" thickBot="1">
      <c r="B82" s="826" t="s">
        <v>1037</v>
      </c>
      <c r="C82" s="827"/>
      <c r="D82" s="827"/>
      <c r="E82" s="827"/>
      <c r="F82" s="827"/>
      <c r="G82" s="827"/>
      <c r="H82" s="827"/>
      <c r="I82" s="827"/>
      <c r="J82" s="827"/>
      <c r="K82" s="827"/>
      <c r="L82" s="827"/>
      <c r="M82" s="828"/>
      <c r="N82" s="58">
        <f>L79+L80+L81</f>
        <v>6115.0628000000006</v>
      </c>
    </row>
    <row r="83" spans="1:14" ht="15" thickBot="1">
      <c r="B83" s="39"/>
      <c r="C83" s="40"/>
      <c r="D83" s="40"/>
      <c r="E83" s="40"/>
      <c r="F83" s="40"/>
      <c r="G83" s="40"/>
      <c r="H83" s="40"/>
      <c r="I83" s="40"/>
      <c r="J83" s="40"/>
      <c r="K83" s="40"/>
      <c r="L83" s="40"/>
      <c r="M83" s="40"/>
      <c r="N83" s="41"/>
    </row>
    <row r="84" spans="1:14" ht="15" thickBot="1">
      <c r="A84" t="s">
        <v>2122</v>
      </c>
      <c r="B84" s="826" t="s">
        <v>1059</v>
      </c>
      <c r="C84" s="827"/>
      <c r="D84" s="827"/>
      <c r="E84" s="827"/>
      <c r="F84" s="827"/>
      <c r="G84" s="827"/>
      <c r="H84" s="827"/>
      <c r="I84" s="827"/>
      <c r="J84" s="827"/>
      <c r="K84" s="827"/>
      <c r="L84" s="827"/>
      <c r="M84" s="828"/>
      <c r="N84" s="196">
        <f>N74+N82</f>
        <v>26498.605466666668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8" t="s">
        <v>2324</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2325</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4"/>
      <c r="K114" s="974"/>
      <c r="L114" s="974"/>
      <c r="M114" s="974"/>
      <c r="N114" s="975"/>
    </row>
    <row r="115" spans="2:14" ht="15" thickBot="1">
      <c r="B115" s="428" t="s">
        <v>2327</v>
      </c>
      <c r="C115" s="429"/>
      <c r="D115" s="429"/>
      <c r="E115" s="268"/>
      <c r="F115" s="268"/>
      <c r="G115" s="268"/>
      <c r="H115" s="268"/>
      <c r="I115" s="268"/>
      <c r="J115" s="976"/>
      <c r="K115" s="976"/>
      <c r="L115" s="976"/>
      <c r="M115" s="976"/>
      <c r="N115" s="977"/>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180</v>
      </c>
      <c r="B36" s="839" t="str">
        <f>VLOOKUP(A36,EQUIPOS!A6:D154,3,FALSE)</f>
        <v>Compresor 120 HP, con martillo.</v>
      </c>
      <c r="C36" s="840"/>
      <c r="D36" s="840"/>
      <c r="E36" s="840"/>
      <c r="F36" s="840"/>
      <c r="G36" s="840"/>
      <c r="H36" s="841"/>
      <c r="I36" s="276"/>
      <c r="J36" s="277"/>
      <c r="K36" s="278">
        <f>VLOOKUP(A36,EQUIPOS!A6:D163,4,FALSE)</f>
        <v>73507</v>
      </c>
      <c r="L36" s="279"/>
      <c r="M36" s="280">
        <v>35</v>
      </c>
      <c r="N36" s="281">
        <f>K36/M36</f>
        <v>2100.1999999999998</v>
      </c>
    </row>
    <row r="37" spans="1:14">
      <c r="A37" s="119" t="s">
        <v>312</v>
      </c>
      <c r="B37" s="839" t="str">
        <f>VLOOKUP(A37,EQUIPOS!A7:D154,3,FALSE)</f>
        <v>Retroexcavadora sobre oruga, potencia 138 HP, balde de 1,5 m3.</v>
      </c>
      <c r="C37" s="840"/>
      <c r="D37" s="840"/>
      <c r="E37" s="840"/>
      <c r="F37" s="840"/>
      <c r="G37" s="840"/>
      <c r="H37" s="841"/>
      <c r="I37" s="430"/>
      <c r="J37" s="431"/>
      <c r="K37" s="278">
        <f>VLOOKUP(A37,EQUIPOS!A7:D164,4,FALSE)</f>
        <v>209106</v>
      </c>
      <c r="L37" s="344"/>
      <c r="M37" s="345">
        <v>35</v>
      </c>
      <c r="N37" s="281">
        <f>K37/M37</f>
        <v>5974.4571428571426</v>
      </c>
    </row>
    <row r="38" spans="1:14">
      <c r="A38" s="119"/>
      <c r="B38" s="329"/>
      <c r="C38" s="330"/>
      <c r="D38" s="330"/>
      <c r="E38" s="332"/>
      <c r="F38" s="330"/>
      <c r="G38" s="330"/>
      <c r="H38" s="331"/>
      <c r="I38" s="337"/>
      <c r="J38" s="339"/>
      <c r="K38" s="278"/>
      <c r="L38" s="432"/>
      <c r="M38" s="433"/>
      <c r="N38" s="281"/>
    </row>
    <row r="39" spans="1:14">
      <c r="B39" s="839"/>
      <c r="C39" s="840"/>
      <c r="D39" s="840"/>
      <c r="E39" s="845"/>
      <c r="F39" s="840"/>
      <c r="G39" s="840"/>
      <c r="H39" s="841"/>
      <c r="I39" s="42"/>
      <c r="J39" s="43"/>
      <c r="K39" s="283"/>
      <c r="L39" s="285"/>
      <c r="M39" s="286"/>
      <c r="N39" s="287"/>
    </row>
    <row r="40" spans="1:14">
      <c r="B40" s="846" t="s">
        <v>1036</v>
      </c>
      <c r="C40" s="847"/>
      <c r="D40" s="847"/>
      <c r="E40" s="44"/>
      <c r="F40" s="45"/>
      <c r="G40" s="45"/>
      <c r="H40" s="46"/>
      <c r="I40" s="42"/>
      <c r="J40" s="43"/>
      <c r="K40" s="288"/>
      <c r="L40" s="285"/>
      <c r="M40" s="410">
        <v>0.01</v>
      </c>
      <c r="N40" s="353">
        <f>N73*M40</f>
        <v>7.2663571428571423</v>
      </c>
    </row>
    <row r="41" spans="1:14" ht="15" thickBot="1">
      <c r="B41" s="839"/>
      <c r="C41" s="840"/>
      <c r="D41" s="840"/>
      <c r="E41" s="840"/>
      <c r="F41" s="840"/>
      <c r="G41" s="840"/>
      <c r="H41" s="841"/>
      <c r="I41" s="848"/>
      <c r="J41" s="849"/>
      <c r="K41" s="47"/>
      <c r="L41" s="850"/>
      <c r="M41" s="851"/>
      <c r="N41" s="111"/>
    </row>
    <row r="42" spans="1:14" ht="15" thickBot="1">
      <c r="B42" s="826" t="s">
        <v>1037</v>
      </c>
      <c r="C42" s="827"/>
      <c r="D42" s="827"/>
      <c r="E42" s="827"/>
      <c r="F42" s="827"/>
      <c r="G42" s="827"/>
      <c r="H42" s="827"/>
      <c r="I42" s="827"/>
      <c r="J42" s="827"/>
      <c r="K42" s="827"/>
      <c r="L42" s="827"/>
      <c r="M42" s="828"/>
      <c r="N42" s="403">
        <f>SUM(N36:N41)</f>
        <v>8081.9234999999999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7" t="s">
        <v>1028</v>
      </c>
      <c r="C46" s="818"/>
      <c r="D46" s="818"/>
      <c r="E46" s="818"/>
      <c r="F46" s="818"/>
      <c r="G46" s="818"/>
      <c r="H46" s="818"/>
      <c r="I46" s="819"/>
      <c r="J46" s="324" t="s">
        <v>1029</v>
      </c>
      <c r="K46" s="91" t="s">
        <v>1030</v>
      </c>
      <c r="L46" s="820" t="s">
        <v>1039</v>
      </c>
      <c r="M46" s="819"/>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2750</v>
      </c>
      <c r="N47" s="281">
        <f>K47*M47</f>
        <v>3575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6" t="s">
        <v>1037</v>
      </c>
      <c r="C51" s="827"/>
      <c r="D51" s="827"/>
      <c r="E51" s="827"/>
      <c r="F51" s="827"/>
      <c r="G51" s="827"/>
      <c r="H51" s="827"/>
      <c r="I51" s="827"/>
      <c r="J51" s="827"/>
      <c r="K51" s="827"/>
      <c r="L51" s="827"/>
      <c r="M51" s="828"/>
      <c r="N51" s="403">
        <f>SUM(N47:N50)</f>
        <v>3575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29" t="s">
        <v>1045</v>
      </c>
      <c r="M55" s="802"/>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30">
        <f>VLOOKUP(A56,TRANSPORTE!A5:D117,4,FALSE)</f>
        <v>1255</v>
      </c>
      <c r="M56" s="831"/>
      <c r="N56" s="296">
        <f>K56*L56</f>
        <v>1631.5</v>
      </c>
    </row>
    <row r="57" spans="1:14">
      <c r="B57" s="52"/>
      <c r="C57" s="53"/>
      <c r="D57" s="53"/>
      <c r="E57" s="53"/>
      <c r="F57" s="53"/>
      <c r="G57" s="53"/>
      <c r="H57" s="320"/>
      <c r="I57" s="288"/>
      <c r="J57" s="295"/>
      <c r="K57" s="288"/>
      <c r="L57" s="830"/>
      <c r="M57" s="831"/>
      <c r="N57" s="296"/>
    </row>
    <row r="58" spans="1:14">
      <c r="B58" s="52"/>
      <c r="C58" s="53"/>
      <c r="D58" s="53"/>
      <c r="E58" s="53"/>
      <c r="F58" s="53"/>
      <c r="G58" s="53"/>
      <c r="H58" s="320"/>
      <c r="I58" s="288"/>
      <c r="J58" s="295"/>
      <c r="K58" s="288"/>
      <c r="L58" s="830"/>
      <c r="M58" s="831"/>
      <c r="N58" s="296"/>
    </row>
    <row r="59" spans="1:14">
      <c r="B59" s="52"/>
      <c r="C59" s="53"/>
      <c r="D59" s="53"/>
      <c r="E59" s="53"/>
      <c r="F59" s="53"/>
      <c r="G59" s="53"/>
      <c r="H59" s="320"/>
      <c r="I59" s="288"/>
      <c r="J59" s="295"/>
      <c r="K59" s="288"/>
      <c r="L59" s="830"/>
      <c r="M59" s="831"/>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5"/>
      <c r="M61" s="816"/>
      <c r="N61" s="133"/>
    </row>
    <row r="62" spans="1:14" ht="15" thickBot="1">
      <c r="B62" s="832" t="s">
        <v>1037</v>
      </c>
      <c r="C62" s="833"/>
      <c r="D62" s="833"/>
      <c r="E62" s="833"/>
      <c r="F62" s="833"/>
      <c r="G62" s="833"/>
      <c r="H62" s="833"/>
      <c r="I62" s="833"/>
      <c r="J62" s="833"/>
      <c r="K62" s="833"/>
      <c r="L62" s="833"/>
      <c r="M62" s="834"/>
      <c r="N62" s="110">
        <f>N56+N57+N58+N59+N60</f>
        <v>1631.5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2" t="s">
        <v>1047</v>
      </c>
      <c r="C66" s="853"/>
      <c r="D66" s="853"/>
      <c r="E66" s="853"/>
      <c r="F66" s="853"/>
      <c r="G66" s="853"/>
      <c r="H66" s="853"/>
      <c r="I66" s="79" t="s">
        <v>1048</v>
      </c>
      <c r="J66" s="81" t="s">
        <v>1494</v>
      </c>
      <c r="K66" s="80" t="s">
        <v>1050</v>
      </c>
      <c r="L66" s="854" t="s">
        <v>1034</v>
      </c>
      <c r="M66" s="855"/>
      <c r="N66" s="104" t="s">
        <v>1035</v>
      </c>
    </row>
    <row r="67" spans="1:15">
      <c r="A67" s="151" t="s">
        <v>7</v>
      </c>
      <c r="B67" s="55" t="str">
        <f>VLOOKUP(A67,'MANO DE OBRA'!A8:D68,3,FALSE)</f>
        <v>Obrero (2)</v>
      </c>
      <c r="C67" s="53"/>
      <c r="D67" s="53"/>
      <c r="E67" s="53"/>
      <c r="F67" s="53"/>
      <c r="G67" s="53"/>
      <c r="H67" s="53"/>
      <c r="I67" s="301">
        <f>K67/J67*100</f>
        <v>54988.648648648646</v>
      </c>
      <c r="J67" s="302">
        <v>185</v>
      </c>
      <c r="K67" s="303">
        <f>VLOOKUP(A67,'MANO DE OBRA'!A8:D99,4,FALSE)</f>
        <v>101729</v>
      </c>
      <c r="L67" s="56"/>
      <c r="M67" s="440">
        <v>280</v>
      </c>
      <c r="N67" s="404">
        <f>K67/M67</f>
        <v>363.31785714285712</v>
      </c>
      <c r="O67" s="112"/>
    </row>
    <row r="68" spans="1:15">
      <c r="A68" s="151" t="s">
        <v>30</v>
      </c>
      <c r="B68" s="55" t="str">
        <f>VLOOKUP(A68,'MANO DE OBRA'!A8:D69,3,FALSE)</f>
        <v>Oficial</v>
      </c>
      <c r="C68" s="53"/>
      <c r="D68" s="53"/>
      <c r="E68" s="53"/>
      <c r="F68" s="53"/>
      <c r="G68" s="53"/>
      <c r="H68" s="53"/>
      <c r="I68" s="301">
        <f>K68/J68*100</f>
        <v>54988.648648648646</v>
      </c>
      <c r="J68" s="302">
        <v>185</v>
      </c>
      <c r="K68" s="303">
        <f>VLOOKUP(A68,'MANO DE OBRA'!A8:D100,4,FALSE)</f>
        <v>101729</v>
      </c>
      <c r="L68" s="56"/>
      <c r="M68" s="441">
        <v>280</v>
      </c>
      <c r="N68" s="404">
        <f>K68/M68</f>
        <v>363.31785714285712</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13"/>
      <c r="C72" s="814"/>
      <c r="D72" s="814"/>
      <c r="E72" s="814"/>
      <c r="F72" s="814"/>
      <c r="G72" s="814"/>
      <c r="H72" s="814"/>
      <c r="I72" s="132"/>
      <c r="J72" s="132"/>
      <c r="K72" s="132"/>
      <c r="L72" s="914"/>
      <c r="M72" s="914"/>
      <c r="N72" s="51"/>
    </row>
    <row r="73" spans="1:15" ht="15" thickBot="1">
      <c r="B73" s="832" t="s">
        <v>1037</v>
      </c>
      <c r="C73" s="833"/>
      <c r="D73" s="833"/>
      <c r="E73" s="833"/>
      <c r="F73" s="833"/>
      <c r="G73" s="833"/>
      <c r="H73" s="833"/>
      <c r="I73" s="833"/>
      <c r="J73" s="833"/>
      <c r="K73" s="833"/>
      <c r="L73" s="833"/>
      <c r="M73" s="834"/>
      <c r="N73" s="310">
        <f>SUM(N67:N72)</f>
        <v>726.63571428571424</v>
      </c>
    </row>
    <row r="74" spans="1:15" ht="15" thickBot="1">
      <c r="B74" s="39"/>
      <c r="C74" s="40"/>
      <c r="D74" s="40"/>
      <c r="E74" s="40"/>
      <c r="F74" s="40"/>
      <c r="G74" s="40"/>
      <c r="H74" s="40"/>
      <c r="I74" s="40"/>
      <c r="J74" s="40"/>
      <c r="K74" s="40"/>
      <c r="L74" s="40"/>
      <c r="M74" s="40"/>
      <c r="N74" s="41"/>
    </row>
    <row r="75" spans="1:15" ht="15" thickBot="1">
      <c r="B75" s="826" t="s">
        <v>1051</v>
      </c>
      <c r="C75" s="827"/>
      <c r="D75" s="827"/>
      <c r="E75" s="827"/>
      <c r="F75" s="827"/>
      <c r="G75" s="827"/>
      <c r="H75" s="827"/>
      <c r="I75" s="827"/>
      <c r="J75" s="827"/>
      <c r="K75" s="827"/>
      <c r="L75" s="827"/>
      <c r="M75" s="828"/>
      <c r="N75" s="105">
        <f>N42+N51+N62+N73</f>
        <v>14015.059214285715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17" t="s">
        <v>1053</v>
      </c>
      <c r="C79" s="818"/>
      <c r="D79" s="818"/>
      <c r="E79" s="818"/>
      <c r="F79" s="818"/>
      <c r="G79" s="818"/>
      <c r="H79" s="818"/>
      <c r="I79" s="323"/>
      <c r="J79" s="343"/>
      <c r="K79" s="311" t="s">
        <v>1054</v>
      </c>
      <c r="L79" s="856" t="s">
        <v>1055</v>
      </c>
      <c r="M79" s="857"/>
      <c r="N79" s="312"/>
    </row>
    <row r="80" spans="1:15">
      <c r="B80" s="858" t="s">
        <v>1056</v>
      </c>
      <c r="C80" s="859"/>
      <c r="D80" s="859"/>
      <c r="E80" s="859"/>
      <c r="F80" s="859"/>
      <c r="G80" s="859"/>
      <c r="H80" s="859"/>
      <c r="I80" s="93"/>
      <c r="J80" s="94"/>
      <c r="K80" s="313">
        <v>0.2</v>
      </c>
      <c r="L80" s="860">
        <f>N75*K80</f>
        <v>2803.0118428571432</v>
      </c>
      <c r="M80" s="861"/>
      <c r="N80" s="57"/>
    </row>
    <row r="81" spans="1:14">
      <c r="B81" s="95" t="s">
        <v>1057</v>
      </c>
      <c r="C81" s="96"/>
      <c r="D81" s="96"/>
      <c r="E81" s="96"/>
      <c r="F81" s="96"/>
      <c r="G81" s="96"/>
      <c r="H81" s="96"/>
      <c r="I81" s="93"/>
      <c r="J81" s="94"/>
      <c r="K81" s="313">
        <v>0.05</v>
      </c>
      <c r="L81" s="860">
        <f>N75*K81</f>
        <v>700.75296071428579</v>
      </c>
      <c r="M81" s="861"/>
      <c r="N81" s="57"/>
    </row>
    <row r="82" spans="1:14" ht="15" thickBot="1">
      <c r="B82" s="97" t="s">
        <v>1058</v>
      </c>
      <c r="C82" s="98"/>
      <c r="D82" s="98"/>
      <c r="E82" s="98"/>
      <c r="F82" s="98"/>
      <c r="G82" s="98"/>
      <c r="H82" s="98"/>
      <c r="I82" s="99"/>
      <c r="J82" s="100"/>
      <c r="K82" s="314">
        <v>0.05</v>
      </c>
      <c r="L82" s="862">
        <f>N75*K82</f>
        <v>700.75296071428579</v>
      </c>
      <c r="M82" s="863"/>
      <c r="N82" s="57"/>
    </row>
    <row r="83" spans="1:14" ht="15" thickBot="1">
      <c r="B83" s="826" t="s">
        <v>1037</v>
      </c>
      <c r="C83" s="827"/>
      <c r="D83" s="827"/>
      <c r="E83" s="827"/>
      <c r="F83" s="827"/>
      <c r="G83" s="827"/>
      <c r="H83" s="827"/>
      <c r="I83" s="827"/>
      <c r="J83" s="827"/>
      <c r="K83" s="827"/>
      <c r="L83" s="827"/>
      <c r="M83" s="828"/>
      <c r="N83" s="58">
        <f>L80+L81+L82</f>
        <v>4204.5177642857152</v>
      </c>
    </row>
    <row r="84" spans="1:14" ht="15" thickBot="1">
      <c r="B84" s="39"/>
      <c r="C84" s="40"/>
      <c r="D84" s="40"/>
      <c r="E84" s="40"/>
      <c r="F84" s="40"/>
      <c r="G84" s="40"/>
      <c r="H84" s="40"/>
      <c r="I84" s="40"/>
      <c r="J84" s="40"/>
      <c r="K84" s="40"/>
      <c r="L84" s="40"/>
      <c r="M84" s="40"/>
      <c r="N84" s="41"/>
    </row>
    <row r="85" spans="1:14" ht="15" thickBot="1">
      <c r="A85" t="s">
        <v>2122</v>
      </c>
      <c r="B85" s="826" t="s">
        <v>1059</v>
      </c>
      <c r="C85" s="827"/>
      <c r="D85" s="827"/>
      <c r="E85" s="827"/>
      <c r="F85" s="827"/>
      <c r="G85" s="827"/>
      <c r="H85" s="827"/>
      <c r="I85" s="827"/>
      <c r="J85" s="827"/>
      <c r="K85" s="827"/>
      <c r="L85" s="827"/>
      <c r="M85" s="828"/>
      <c r="N85" s="196">
        <f>N75+N83</f>
        <v>18219.576978571429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8" t="s">
        <v>2324</v>
      </c>
      <c r="C102" s="969"/>
      <c r="D102" s="969"/>
      <c r="E102" s="969"/>
      <c r="F102" s="969"/>
      <c r="G102" s="969"/>
      <c r="H102" s="969"/>
      <c r="I102" s="969"/>
      <c r="J102" s="969"/>
      <c r="K102" s="969"/>
      <c r="L102" s="969"/>
      <c r="M102" s="969"/>
      <c r="N102" s="970"/>
    </row>
    <row r="103" spans="2:14" ht="15" customHeight="1">
      <c r="B103" s="968"/>
      <c r="C103" s="969"/>
      <c r="D103" s="969"/>
      <c r="E103" s="969"/>
      <c r="F103" s="969"/>
      <c r="G103" s="969"/>
      <c r="H103" s="969"/>
      <c r="I103" s="969"/>
      <c r="J103" s="969"/>
      <c r="K103" s="969"/>
      <c r="L103" s="969"/>
      <c r="M103" s="969"/>
      <c r="N103" s="970"/>
    </row>
    <row r="104" spans="2:14" ht="30" customHeight="1">
      <c r="B104" s="971" t="s">
        <v>2325</v>
      </c>
      <c r="C104" s="972"/>
      <c r="D104" s="972"/>
      <c r="E104" s="972"/>
      <c r="F104" s="972"/>
      <c r="G104" s="972"/>
      <c r="H104" s="972"/>
      <c r="I104" s="972"/>
      <c r="J104" s="972"/>
      <c r="K104" s="972"/>
      <c r="L104" s="972"/>
      <c r="M104" s="972"/>
      <c r="N104" s="973"/>
    </row>
    <row r="105" spans="2:14">
      <c r="B105" s="971"/>
      <c r="C105" s="972"/>
      <c r="D105" s="972"/>
      <c r="E105" s="972"/>
      <c r="F105" s="972"/>
      <c r="G105" s="972"/>
      <c r="H105" s="972"/>
      <c r="I105" s="972"/>
      <c r="J105" s="972"/>
      <c r="K105" s="972"/>
      <c r="L105" s="972"/>
      <c r="M105" s="972"/>
      <c r="N105" s="973"/>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74"/>
      <c r="K115" s="974"/>
      <c r="L115" s="974"/>
      <c r="M115" s="974"/>
      <c r="N115" s="975"/>
    </row>
    <row r="116" spans="2:14" ht="15" thickBot="1">
      <c r="B116" s="428" t="s">
        <v>2327</v>
      </c>
      <c r="C116" s="429"/>
      <c r="D116" s="429"/>
      <c r="E116" s="268"/>
      <c r="F116" s="268"/>
      <c r="G116" s="268"/>
      <c r="H116" s="268"/>
      <c r="I116" s="268"/>
      <c r="J116" s="976"/>
      <c r="K116" s="976"/>
      <c r="L116" s="976"/>
      <c r="M116" s="976"/>
      <c r="N116" s="977"/>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180</v>
      </c>
      <c r="B36" s="839" t="str">
        <f>VLOOKUP(A36,EQUIPOS!A6:D154,3,FALSE)</f>
        <v>Compresor 120 HP, con martillo.</v>
      </c>
      <c r="C36" s="840"/>
      <c r="D36" s="840"/>
      <c r="E36" s="840"/>
      <c r="F36" s="840"/>
      <c r="G36" s="840"/>
      <c r="H36" s="841"/>
      <c r="I36" s="276"/>
      <c r="J36" s="277"/>
      <c r="K36" s="278">
        <f>VLOOKUP(A36,EQUIPOS!A6:D163,4,FALSE)</f>
        <v>73507</v>
      </c>
      <c r="L36" s="279"/>
      <c r="M36" s="280">
        <v>2.5</v>
      </c>
      <c r="N36" s="281">
        <f>K36/M36</f>
        <v>29402.799999999999</v>
      </c>
    </row>
    <row r="37" spans="1:14">
      <c r="A37" s="119" t="s">
        <v>129</v>
      </c>
      <c r="B37" s="839" t="str">
        <f>VLOOKUP(A37,EQUIPOS!A7:D154,3,FALSE)</f>
        <v xml:space="preserve">Buldozer, Potencia al volante de 140 HP, motor de 2200 RPM, longitud de hoja 4,80m. </v>
      </c>
      <c r="C37" s="840"/>
      <c r="D37" s="840"/>
      <c r="E37" s="840"/>
      <c r="F37" s="840"/>
      <c r="G37" s="840"/>
      <c r="H37" s="841"/>
      <c r="I37" s="430"/>
      <c r="J37" s="431"/>
      <c r="K37" s="278">
        <f>VLOOKUP(A37,EQUIPOS!A7:D164,4,FALSE)</f>
        <v>141411</v>
      </c>
      <c r="L37" s="344"/>
      <c r="M37" s="345">
        <v>100</v>
      </c>
      <c r="N37" s="281">
        <f>K37/M37</f>
        <v>1414.11</v>
      </c>
    </row>
    <row r="38" spans="1:14">
      <c r="A38" s="119" t="s">
        <v>312</v>
      </c>
      <c r="B38" s="839" t="str">
        <f>VLOOKUP(A38,EQUIPOS!A8:D154,3,FALSE)</f>
        <v>Retroexcavadora sobre oruga, potencia 138 HP, balde de 1,5 m3.</v>
      </c>
      <c r="C38" s="840"/>
      <c r="D38" s="840"/>
      <c r="E38" s="840"/>
      <c r="F38" s="840"/>
      <c r="G38" s="840"/>
      <c r="H38" s="841"/>
      <c r="I38" s="337"/>
      <c r="J38" s="339"/>
      <c r="K38" s="278">
        <f>VLOOKUP(A38,EQUIPOS!A8:D165,4,FALSE)</f>
        <v>209106</v>
      </c>
      <c r="L38" s="432"/>
      <c r="M38" s="433">
        <v>16</v>
      </c>
      <c r="N38" s="281">
        <f>K38/M38</f>
        <v>13069.125</v>
      </c>
    </row>
    <row r="39" spans="1:14">
      <c r="B39" s="839"/>
      <c r="C39" s="840"/>
      <c r="D39" s="840"/>
      <c r="E39" s="845"/>
      <c r="F39" s="840"/>
      <c r="G39" s="840"/>
      <c r="H39" s="841"/>
      <c r="I39" s="42"/>
      <c r="J39" s="43"/>
      <c r="K39" s="283"/>
      <c r="L39" s="285"/>
      <c r="M39" s="286"/>
      <c r="N39" s="287"/>
    </row>
    <row r="40" spans="1:14">
      <c r="B40" s="846" t="s">
        <v>1036</v>
      </c>
      <c r="C40" s="847"/>
      <c r="D40" s="847"/>
      <c r="E40" s="44"/>
      <c r="F40" s="45"/>
      <c r="G40" s="45"/>
      <c r="H40" s="46"/>
      <c r="I40" s="42"/>
      <c r="J40" s="43"/>
      <c r="K40" s="288"/>
      <c r="L40" s="285"/>
      <c r="M40" s="410">
        <v>0.01</v>
      </c>
      <c r="N40" s="353">
        <f>N76*M40</f>
        <v>23.842812500000001</v>
      </c>
    </row>
    <row r="41" spans="1:14" ht="15" thickBot="1">
      <c r="B41" s="839"/>
      <c r="C41" s="840"/>
      <c r="D41" s="840"/>
      <c r="E41" s="840"/>
      <c r="F41" s="840"/>
      <c r="G41" s="840"/>
      <c r="H41" s="841"/>
      <c r="I41" s="848"/>
      <c r="J41" s="849"/>
      <c r="K41" s="47"/>
      <c r="L41" s="850"/>
      <c r="M41" s="851"/>
      <c r="N41" s="111"/>
    </row>
    <row r="42" spans="1:14" ht="15" thickBot="1">
      <c r="B42" s="826" t="s">
        <v>1037</v>
      </c>
      <c r="C42" s="827"/>
      <c r="D42" s="827"/>
      <c r="E42" s="827"/>
      <c r="F42" s="827"/>
      <c r="G42" s="827"/>
      <c r="H42" s="827"/>
      <c r="I42" s="827"/>
      <c r="J42" s="827"/>
      <c r="K42" s="827"/>
      <c r="L42" s="827"/>
      <c r="M42" s="828"/>
      <c r="N42" s="403">
        <f>SUM(N36:N41)</f>
        <v>43909.877812500003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7" t="s">
        <v>1028</v>
      </c>
      <c r="C46" s="818"/>
      <c r="D46" s="818"/>
      <c r="E46" s="818"/>
      <c r="F46" s="818"/>
      <c r="G46" s="818"/>
      <c r="H46" s="818"/>
      <c r="I46" s="819"/>
      <c r="J46" s="324" t="s">
        <v>1029</v>
      </c>
      <c r="K46" s="91" t="s">
        <v>1030</v>
      </c>
      <c r="L46" s="820" t="s">
        <v>1039</v>
      </c>
      <c r="M46" s="819"/>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5736</v>
      </c>
      <c r="N47" s="281">
        <f>K47*M47</f>
        <v>1720.8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1469</v>
      </c>
      <c r="N48" s="281">
        <f t="shared" ref="N48:N53" si="0">K48*M48</f>
        <v>4407</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10045</v>
      </c>
      <c r="N49" s="281">
        <f t="shared" si="0"/>
        <v>2511.25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1142</v>
      </c>
      <c r="N50" s="281">
        <f t="shared" si="0"/>
        <v>1142</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19220</v>
      </c>
      <c r="N51" s="281">
        <f t="shared" si="0"/>
        <v>19220</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5233</v>
      </c>
      <c r="N52" s="281">
        <f t="shared" si="0"/>
        <v>2396.7139999999999</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2750</v>
      </c>
      <c r="N53" s="281">
        <f t="shared" si="0"/>
        <v>3575</v>
      </c>
    </row>
    <row r="54" spans="1:14" ht="15" thickBot="1">
      <c r="B54" s="826" t="s">
        <v>1037</v>
      </c>
      <c r="C54" s="827"/>
      <c r="D54" s="827"/>
      <c r="E54" s="827"/>
      <c r="F54" s="827"/>
      <c r="G54" s="827"/>
      <c r="H54" s="827"/>
      <c r="I54" s="827"/>
      <c r="J54" s="827"/>
      <c r="K54" s="827"/>
      <c r="L54" s="827"/>
      <c r="M54" s="828"/>
      <c r="N54" s="403">
        <f>SUM(N47:N53)</f>
        <v>34972.763999999996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30">
        <f>VLOOKUP(A59,TRANSPORTE!A5:D117,4,FALSE)</f>
        <v>1255</v>
      </c>
      <c r="M59" s="831"/>
      <c r="N59" s="296">
        <f>K59*L59</f>
        <v>1631.5</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3" t="s">
        <v>11</v>
      </c>
      <c r="B70" s="55" t="str">
        <f>VLOOKUP(A70,'MANO DE OBRA'!A8:D68,3,FALSE)</f>
        <v>Obrero (4)</v>
      </c>
      <c r="C70" s="53"/>
      <c r="D70" s="53"/>
      <c r="E70" s="53"/>
      <c r="F70" s="53"/>
      <c r="G70" s="53"/>
      <c r="H70" s="53"/>
      <c r="I70" s="301">
        <f>K70/J70*100</f>
        <v>109977.83783783784</v>
      </c>
      <c r="J70" s="302">
        <v>185</v>
      </c>
      <c r="K70" s="303">
        <f>VLOOKUP(A70,'MANO DE OBRA'!A8:D99,4,FALSE)</f>
        <v>203459</v>
      </c>
      <c r="L70" s="56"/>
      <c r="M70" s="443">
        <v>128</v>
      </c>
      <c r="N70" s="404">
        <f>K70/M70</f>
        <v>1589.5234375</v>
      </c>
      <c r="O70" s="112"/>
    </row>
    <row r="71" spans="1:15">
      <c r="A71" s="153"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441">
        <v>128</v>
      </c>
      <c r="N71" s="404">
        <f>K71/M71</f>
        <v>794.7578125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26" t="s">
        <v>1037</v>
      </c>
      <c r="C76" s="827"/>
      <c r="D76" s="827"/>
      <c r="E76" s="827"/>
      <c r="F76" s="827"/>
      <c r="G76" s="827"/>
      <c r="H76" s="827"/>
      <c r="I76" s="833"/>
      <c r="J76" s="833"/>
      <c r="K76" s="833"/>
      <c r="L76" s="833"/>
      <c r="M76" s="834"/>
      <c r="N76" s="310">
        <f>SUM(N70:N75)</f>
        <v>2384.28125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N42+N54+N65+N76</f>
        <v>82898.423062499991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16579.684612499997</v>
      </c>
      <c r="M83" s="861"/>
      <c r="N83" s="57"/>
    </row>
    <row r="84" spans="1:14">
      <c r="B84" s="95" t="s">
        <v>1057</v>
      </c>
      <c r="C84" s="96"/>
      <c r="D84" s="96"/>
      <c r="E84" s="96"/>
      <c r="F84" s="96"/>
      <c r="G84" s="96"/>
      <c r="H84" s="96"/>
      <c r="I84" s="93"/>
      <c r="J84" s="94"/>
      <c r="K84" s="313">
        <v>0.05</v>
      </c>
      <c r="L84" s="860">
        <f>N78*K84</f>
        <v>4144.9211531249994</v>
      </c>
      <c r="M84" s="861"/>
      <c r="N84" s="57"/>
    </row>
    <row r="85" spans="1:14" ht="15" thickBot="1">
      <c r="B85" s="97" t="s">
        <v>1058</v>
      </c>
      <c r="C85" s="98"/>
      <c r="D85" s="98"/>
      <c r="E85" s="98"/>
      <c r="F85" s="98"/>
      <c r="G85" s="98"/>
      <c r="H85" s="98"/>
      <c r="I85" s="99"/>
      <c r="J85" s="100"/>
      <c r="K85" s="314">
        <v>0.05</v>
      </c>
      <c r="L85" s="862">
        <f>N78*K85</f>
        <v>4144.9211531249994</v>
      </c>
      <c r="M85" s="863"/>
      <c r="N85" s="57"/>
    </row>
    <row r="86" spans="1:14" ht="15" thickBot="1">
      <c r="B86" s="826" t="s">
        <v>1037</v>
      </c>
      <c r="C86" s="827"/>
      <c r="D86" s="827"/>
      <c r="E86" s="827"/>
      <c r="F86" s="827"/>
      <c r="G86" s="827"/>
      <c r="H86" s="827"/>
      <c r="I86" s="827"/>
      <c r="J86" s="827"/>
      <c r="K86" s="827"/>
      <c r="L86" s="827"/>
      <c r="M86" s="828"/>
      <c r="N86" s="58">
        <f>L83+L84+L85</f>
        <v>24869.526918749998</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107767.94998124999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180</v>
      </c>
      <c r="B36" s="839" t="str">
        <f>VLOOKUP(A36,EQUIPOS!A6:D154,3,FALSE)</f>
        <v>Compresor 120 HP, con martillo.</v>
      </c>
      <c r="C36" s="840"/>
      <c r="D36" s="840"/>
      <c r="E36" s="840"/>
      <c r="F36" s="840"/>
      <c r="G36" s="840"/>
      <c r="H36" s="841"/>
      <c r="I36" s="276"/>
      <c r="J36" s="277"/>
      <c r="K36" s="278">
        <f>VLOOKUP(A36,EQUIPOS!A6:D163,4,FALSE)</f>
        <v>73507</v>
      </c>
      <c r="L36" s="279"/>
      <c r="M36" s="345">
        <v>2.5</v>
      </c>
      <c r="N36" s="281">
        <f>K36/M36</f>
        <v>29402.799999999999</v>
      </c>
    </row>
    <row r="37" spans="1:14">
      <c r="A37" s="119" t="s">
        <v>129</v>
      </c>
      <c r="B37" s="839" t="str">
        <f>VLOOKUP(A37,EQUIPOS!A7:D154,3,FALSE)</f>
        <v xml:space="preserve">Buldozer, Potencia al volante de 140 HP, motor de 2200 RPM, longitud de hoja 4,80m. </v>
      </c>
      <c r="C37" s="840"/>
      <c r="D37" s="840"/>
      <c r="E37" s="840"/>
      <c r="F37" s="840"/>
      <c r="G37" s="840"/>
      <c r="H37" s="841"/>
      <c r="I37" s="430"/>
      <c r="J37" s="431"/>
      <c r="K37" s="278">
        <f>VLOOKUP(A37,EQUIPOS!A7:D164,4,FALSE)</f>
        <v>141411</v>
      </c>
      <c r="L37" s="344"/>
      <c r="M37" s="345">
        <v>100</v>
      </c>
      <c r="N37" s="281">
        <f>K37/M37</f>
        <v>1414.11</v>
      </c>
    </row>
    <row r="38" spans="1:14">
      <c r="A38" s="119" t="s">
        <v>261</v>
      </c>
      <c r="B38" s="839" t="str">
        <f>VLOOKUP(A38,EQUIPOS!A8:D154,3,FALSE)</f>
        <v xml:space="preserve">Motobomba 3 PULGADAS (incluye operario)
</v>
      </c>
      <c r="C38" s="840"/>
      <c r="D38" s="840"/>
      <c r="E38" s="840"/>
      <c r="F38" s="840"/>
      <c r="G38" s="840"/>
      <c r="H38" s="841"/>
      <c r="I38" s="337"/>
      <c r="J38" s="339"/>
      <c r="K38" s="278">
        <f>VLOOKUP(A38,EQUIPOS!A8:D165,4,FALSE)</f>
        <v>7213</v>
      </c>
      <c r="L38" s="432"/>
      <c r="M38" s="433">
        <v>8</v>
      </c>
      <c r="N38" s="281">
        <f>K38/M38</f>
        <v>901.625</v>
      </c>
    </row>
    <row r="39" spans="1:14">
      <c r="A39" t="s">
        <v>312</v>
      </c>
      <c r="B39" s="839" t="str">
        <f>VLOOKUP(A39,EQUIPOS!A9:D154,3,FALSE)</f>
        <v>Retroexcavadora sobre oruga, potencia 138 HP, balde de 1,5 m3.</v>
      </c>
      <c r="C39" s="840"/>
      <c r="D39" s="840"/>
      <c r="E39" s="840"/>
      <c r="F39" s="840"/>
      <c r="G39" s="840"/>
      <c r="H39" s="841"/>
      <c r="I39" s="42"/>
      <c r="J39" s="43"/>
      <c r="K39" s="278">
        <f>VLOOKUP(A39,EQUIPOS!A9:D166,4,FALSE)</f>
        <v>209106</v>
      </c>
      <c r="L39" s="285"/>
      <c r="M39" s="345">
        <v>8</v>
      </c>
      <c r="N39" s="281">
        <f>K39/M39</f>
        <v>26138.25</v>
      </c>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N78*M41</f>
        <v>203.45950000000002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58060.244500000001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5736</v>
      </c>
      <c r="N48" s="281">
        <f>K48*M48</f>
        <v>1720.8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1469</v>
      </c>
      <c r="N49" s="281">
        <f t="shared" ref="N49:N54" si="0">K49*M49</f>
        <v>4407</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10045</v>
      </c>
      <c r="N50" s="281">
        <f t="shared" si="0"/>
        <v>2511.25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1142</v>
      </c>
      <c r="N51" s="281">
        <f t="shared" si="0"/>
        <v>1142</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19220</v>
      </c>
      <c r="N52" s="281">
        <f t="shared" si="0"/>
        <v>19220</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5233</v>
      </c>
      <c r="N53" s="281">
        <f>K53*M53</f>
        <v>2396.7139999999999</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2750</v>
      </c>
      <c r="N54" s="281">
        <f t="shared" si="0"/>
        <v>3575</v>
      </c>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34972.763999999996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30">
        <f>VLOOKUP(A61,TRANSPORTE!A5:D117,4,FALSE)</f>
        <v>1255</v>
      </c>
      <c r="M61" s="831"/>
      <c r="N61" s="296">
        <f>K61*L61</f>
        <v>1631.5</v>
      </c>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1631.5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53" t="s">
        <v>15</v>
      </c>
      <c r="B72" s="55" t="str">
        <f>VLOOKUP(A72,'MANO DE OBRA'!A8:D68,3,FALSE)</f>
        <v>Obrero (6)</v>
      </c>
      <c r="C72" s="53"/>
      <c r="D72" s="53"/>
      <c r="E72" s="53"/>
      <c r="F72" s="53"/>
      <c r="G72" s="53"/>
      <c r="H72" s="53"/>
      <c r="I72" s="301">
        <f>K72/J72*100</f>
        <v>164967.56756756757</v>
      </c>
      <c r="J72" s="302">
        <v>185</v>
      </c>
      <c r="K72" s="303">
        <f>VLOOKUP(A72,'MANO DE OBRA'!A8:D99,4,FALSE)</f>
        <v>305190</v>
      </c>
      <c r="L72" s="56"/>
      <c r="M72" s="443">
        <v>20</v>
      </c>
      <c r="N72" s="404">
        <f>K72/M72</f>
        <v>15259.5</v>
      </c>
      <c r="O72" s="112"/>
    </row>
    <row r="73" spans="1:15">
      <c r="A73" s="153"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1">
        <v>20</v>
      </c>
      <c r="N73" s="404">
        <f>K73/M73</f>
        <v>5086.45</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32" t="s">
        <v>1037</v>
      </c>
      <c r="C78" s="833"/>
      <c r="D78" s="833"/>
      <c r="E78" s="833"/>
      <c r="F78" s="833"/>
      <c r="G78" s="833"/>
      <c r="H78" s="833"/>
      <c r="I78" s="833"/>
      <c r="J78" s="833"/>
      <c r="K78" s="833"/>
      <c r="L78" s="833"/>
      <c r="M78" s="834"/>
      <c r="N78" s="310">
        <f>SUM(N72:N77)</f>
        <v>20345.95</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115010.45849999999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23002.091700000001</v>
      </c>
      <c r="M85" s="861"/>
      <c r="N85" s="57"/>
    </row>
    <row r="86" spans="1:14">
      <c r="B86" s="95" t="s">
        <v>1057</v>
      </c>
      <c r="C86" s="96"/>
      <c r="D86" s="96"/>
      <c r="E86" s="96"/>
      <c r="F86" s="96"/>
      <c r="G86" s="96"/>
      <c r="H86" s="96"/>
      <c r="I86" s="93"/>
      <c r="J86" s="94"/>
      <c r="K86" s="313">
        <v>0.05</v>
      </c>
      <c r="L86" s="860">
        <f>N80*K86</f>
        <v>5750.5229250000002</v>
      </c>
      <c r="M86" s="861"/>
      <c r="N86" s="57"/>
    </row>
    <row r="87" spans="1:14" ht="15" thickBot="1">
      <c r="B87" s="97" t="s">
        <v>1058</v>
      </c>
      <c r="C87" s="98"/>
      <c r="D87" s="98"/>
      <c r="E87" s="98"/>
      <c r="F87" s="98"/>
      <c r="G87" s="98"/>
      <c r="H87" s="98"/>
      <c r="I87" s="99"/>
      <c r="J87" s="100"/>
      <c r="K87" s="314">
        <v>0.05</v>
      </c>
      <c r="L87" s="862">
        <f>N80*K87</f>
        <v>5750.5229250000002</v>
      </c>
      <c r="M87" s="863"/>
      <c r="N87" s="57"/>
    </row>
    <row r="88" spans="1:14" ht="15" thickBot="1">
      <c r="B88" s="826" t="s">
        <v>1037</v>
      </c>
      <c r="C88" s="827"/>
      <c r="D88" s="827"/>
      <c r="E88" s="827"/>
      <c r="F88" s="827"/>
      <c r="G88" s="827"/>
      <c r="H88" s="827"/>
      <c r="I88" s="827"/>
      <c r="J88" s="827"/>
      <c r="K88" s="827"/>
      <c r="L88" s="827"/>
      <c r="M88" s="828"/>
      <c r="N88" s="58">
        <f>L85+L86+L87</f>
        <v>34503.137549999999</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149513.59604999999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2.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129</v>
      </c>
      <c r="B36" s="839" t="str">
        <f>VLOOKUP(A36,EQUIPOS!A6:D154,3,FALSE)</f>
        <v xml:space="preserve">Buldozer, Potencia al volante de 140 HP, motor de 2200 RPM, longitud de hoja 4,80m. </v>
      </c>
      <c r="C36" s="840"/>
      <c r="D36" s="840"/>
      <c r="E36" s="840"/>
      <c r="F36" s="840"/>
      <c r="G36" s="840"/>
      <c r="H36" s="841"/>
      <c r="I36" s="276"/>
      <c r="J36" s="277"/>
      <c r="K36" s="278">
        <f>VLOOKUP(A36,EQUIPOS!A6:D163,4,FALSE)</f>
        <v>141411</v>
      </c>
      <c r="L36" s="279"/>
      <c r="M36" s="345">
        <v>100</v>
      </c>
      <c r="N36" s="281">
        <f>K36/M36</f>
        <v>1414.11</v>
      </c>
    </row>
    <row r="37" spans="1:14">
      <c r="A37" s="119" t="s">
        <v>312</v>
      </c>
      <c r="B37" s="839" t="str">
        <f>VLOOKUP(A37,EQUIPOS!A7:D154,3,FALSE)</f>
        <v>Retroexcavadora sobre oruga, potencia 138 HP, balde de 1,5 m3.</v>
      </c>
      <c r="C37" s="840"/>
      <c r="D37" s="840"/>
      <c r="E37" s="840"/>
      <c r="F37" s="840"/>
      <c r="G37" s="840"/>
      <c r="H37" s="841"/>
      <c r="I37" s="430"/>
      <c r="J37" s="431"/>
      <c r="K37" s="278">
        <f>VLOOKUP(A37,EQUIPOS!A7:D164,4,FALSE)</f>
        <v>209106</v>
      </c>
      <c r="L37" s="344"/>
      <c r="M37" s="345">
        <v>35</v>
      </c>
      <c r="N37" s="281">
        <f>K37/M37</f>
        <v>5974.4571428571426</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7.2663571428571423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7395.8334999999997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2750</v>
      </c>
      <c r="N48" s="281">
        <f>K48*M48</f>
        <v>3575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6" t="s">
        <v>1037</v>
      </c>
      <c r="C55" s="827"/>
      <c r="D55" s="827"/>
      <c r="E55" s="827"/>
      <c r="F55" s="827"/>
      <c r="G55" s="827"/>
      <c r="H55" s="827"/>
      <c r="I55" s="827"/>
      <c r="J55" s="827"/>
      <c r="K55" s="827"/>
      <c r="L55" s="827"/>
      <c r="M55" s="828"/>
      <c r="N55" s="403">
        <f>SUM(N48:N54)</f>
        <v>3575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53"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280</v>
      </c>
      <c r="N71" s="404">
        <f>K71/M71</f>
        <v>363.31785714285712</v>
      </c>
      <c r="O71" s="112"/>
    </row>
    <row r="72" spans="1:15">
      <c r="A72" s="153" t="s">
        <v>7</v>
      </c>
      <c r="B72" s="55" t="str">
        <f>VLOOKUP(A72,'MANO DE OBRA'!A8:D69,3,FALSE)</f>
        <v>Obrero (2)</v>
      </c>
      <c r="C72" s="53"/>
      <c r="D72" s="53"/>
      <c r="E72" s="53"/>
      <c r="F72" s="53"/>
      <c r="G72" s="53"/>
      <c r="H72" s="53"/>
      <c r="I72" s="301">
        <f>K72/J72*100</f>
        <v>54988.648648648646</v>
      </c>
      <c r="J72" s="302">
        <v>185</v>
      </c>
      <c r="K72" s="303">
        <f>VLOOKUP(A72,'MANO DE OBRA'!A8:D100,4,FALSE)</f>
        <v>101729</v>
      </c>
      <c r="L72" s="56"/>
      <c r="M72" s="441">
        <v>280</v>
      </c>
      <c r="N72" s="404">
        <f>K72/M72</f>
        <v>363.31785714285712</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726.63571428571424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13328.969214285715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2665.7938428571433</v>
      </c>
      <c r="M84" s="861"/>
      <c r="N84" s="57"/>
    </row>
    <row r="85" spans="1:14">
      <c r="B85" s="95" t="s">
        <v>1057</v>
      </c>
      <c r="C85" s="96"/>
      <c r="D85" s="96"/>
      <c r="E85" s="96"/>
      <c r="F85" s="96"/>
      <c r="G85" s="96"/>
      <c r="H85" s="96"/>
      <c r="I85" s="93"/>
      <c r="J85" s="94"/>
      <c r="K85" s="313">
        <v>0.05</v>
      </c>
      <c r="L85" s="860">
        <f>N79*K85</f>
        <v>666.44846071428583</v>
      </c>
      <c r="M85" s="861"/>
      <c r="N85" s="57"/>
    </row>
    <row r="86" spans="1:14" ht="15" thickBot="1">
      <c r="B86" s="97" t="s">
        <v>1058</v>
      </c>
      <c r="C86" s="98"/>
      <c r="D86" s="98"/>
      <c r="E86" s="98"/>
      <c r="F86" s="98"/>
      <c r="G86" s="98"/>
      <c r="H86" s="98"/>
      <c r="I86" s="99"/>
      <c r="J86" s="100"/>
      <c r="K86" s="314">
        <v>0.05</v>
      </c>
      <c r="L86" s="862">
        <f>N79*K86</f>
        <v>666.44846071428583</v>
      </c>
      <c r="M86" s="863"/>
      <c r="N86" s="57"/>
    </row>
    <row r="87" spans="1:14" ht="15" thickBot="1">
      <c r="B87" s="826" t="s">
        <v>1037</v>
      </c>
      <c r="C87" s="827"/>
      <c r="D87" s="827"/>
      <c r="E87" s="827"/>
      <c r="F87" s="827"/>
      <c r="G87" s="827"/>
      <c r="H87" s="827"/>
      <c r="I87" s="827"/>
      <c r="J87" s="827"/>
      <c r="K87" s="827"/>
      <c r="L87" s="827"/>
      <c r="M87" s="828"/>
      <c r="N87" s="58">
        <f>L84+L85+L86</f>
        <v>3998.690764285715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17327.659978571428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75" customHeight="1" thickBot="1">
      <c r="B29" s="77" t="s">
        <v>1027</v>
      </c>
      <c r="C29" s="835" t="s">
        <v>1028</v>
      </c>
      <c r="D29" s="836"/>
      <c r="E29" s="836"/>
      <c r="F29" s="836"/>
      <c r="G29" s="836"/>
      <c r="H29" s="836"/>
      <c r="I29" s="836"/>
      <c r="J29" s="78"/>
      <c r="K29" s="351" t="s">
        <v>2321</v>
      </c>
      <c r="L29" s="837" t="s">
        <v>1029</v>
      </c>
      <c r="M29" s="838"/>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07" t="s">
        <v>1028</v>
      </c>
      <c r="C34" s="808"/>
      <c r="D34" s="808"/>
      <c r="E34" s="808"/>
      <c r="F34" s="808"/>
      <c r="G34" s="808"/>
      <c r="H34" s="809"/>
      <c r="I34" s="810" t="s">
        <v>1032</v>
      </c>
      <c r="J34" s="811"/>
      <c r="K34" s="75" t="s">
        <v>1033</v>
      </c>
      <c r="L34" s="812" t="s">
        <v>1034</v>
      </c>
      <c r="M34" s="809"/>
      <c r="N34" s="76" t="s">
        <v>1035</v>
      </c>
    </row>
    <row r="35" spans="1:14">
      <c r="A35" s="119" t="s">
        <v>263</v>
      </c>
      <c r="B35" s="839" t="str">
        <f>VLOOKUP(A35,EQUIPOS!A6:D154,3,FALSE)</f>
        <v xml:space="preserve">Motobomba 4 pulgadas
</v>
      </c>
      <c r="C35" s="840"/>
      <c r="D35" s="840"/>
      <c r="E35" s="840"/>
      <c r="F35" s="840"/>
      <c r="G35" s="840"/>
      <c r="H35" s="841"/>
      <c r="I35" s="276"/>
      <c r="J35" s="277"/>
      <c r="K35" s="278">
        <f>VLOOKUP(A35,EQUIPOS!A6:D163,4,FALSE)</f>
        <v>8725</v>
      </c>
      <c r="L35" s="279"/>
      <c r="M35" s="345">
        <v>21</v>
      </c>
      <c r="N35" s="281">
        <f>K35/M35</f>
        <v>415.47619047619048</v>
      </c>
    </row>
    <row r="36" spans="1:14">
      <c r="A36" s="119" t="s">
        <v>129</v>
      </c>
      <c r="B36" s="839" t="str">
        <f>VLOOKUP(A36,EQUIPOS!A7:D154,3,FALSE)</f>
        <v xml:space="preserve">Buldozer, Potencia al volante de 140 HP, motor de 2200 RPM, longitud de hoja 4,80m. </v>
      </c>
      <c r="C36" s="840"/>
      <c r="D36" s="840"/>
      <c r="E36" s="840"/>
      <c r="F36" s="840"/>
      <c r="G36" s="840"/>
      <c r="H36" s="841"/>
      <c r="I36" s="430"/>
      <c r="J36" s="431"/>
      <c r="K36" s="278">
        <f>VLOOKUP(A36,EQUIPOS!A7:D164,4,FALSE)</f>
        <v>141411</v>
      </c>
      <c r="L36" s="344"/>
      <c r="M36" s="345">
        <v>100</v>
      </c>
      <c r="N36" s="281">
        <f>K36/M36</f>
        <v>1414.11</v>
      </c>
    </row>
    <row r="37" spans="1:14">
      <c r="A37" s="119" t="s">
        <v>312</v>
      </c>
      <c r="B37" s="839" t="str">
        <f>VLOOKUP(A37,EQUIPOS!A8:D154,3,FALSE)</f>
        <v>Retroexcavadora sobre oruga, potencia 138 HP, balde de 1,5 m3.</v>
      </c>
      <c r="C37" s="840"/>
      <c r="D37" s="840"/>
      <c r="E37" s="840"/>
      <c r="F37" s="840"/>
      <c r="G37" s="840"/>
      <c r="H37" s="841"/>
      <c r="I37" s="337"/>
      <c r="J37" s="339"/>
      <c r="K37" s="278">
        <f>VLOOKUP(A37,EQUIPOS!A8:D165,4,FALSE)</f>
        <v>209106</v>
      </c>
      <c r="L37" s="432"/>
      <c r="M37" s="433">
        <v>21</v>
      </c>
      <c r="N37" s="281">
        <f>K37/M37</f>
        <v>9957.4285714285706</v>
      </c>
    </row>
    <row r="38" spans="1:14">
      <c r="B38" s="839"/>
      <c r="C38" s="840"/>
      <c r="D38" s="840"/>
      <c r="E38" s="840"/>
      <c r="F38" s="840"/>
      <c r="G38" s="840"/>
      <c r="H38" s="841"/>
      <c r="I38" s="42"/>
      <c r="J38" s="43"/>
      <c r="K38" s="278"/>
      <c r="L38" s="285"/>
      <c r="M38" s="345"/>
      <c r="N38" s="281"/>
    </row>
    <row r="39" spans="1:14">
      <c r="B39" s="329"/>
      <c r="C39" s="330"/>
      <c r="D39" s="330"/>
      <c r="E39" s="330"/>
      <c r="F39" s="332"/>
      <c r="G39" s="332"/>
      <c r="H39" s="131"/>
      <c r="I39" s="42"/>
      <c r="J39" s="43"/>
      <c r="K39" s="278"/>
      <c r="L39" s="285"/>
      <c r="M39" s="286"/>
      <c r="N39" s="282"/>
    </row>
    <row r="40" spans="1:14">
      <c r="B40" s="846" t="s">
        <v>1036</v>
      </c>
      <c r="C40" s="847"/>
      <c r="D40" s="847"/>
      <c r="E40" s="44"/>
      <c r="F40" s="45"/>
      <c r="G40" s="45"/>
      <c r="H40" s="46"/>
      <c r="I40" s="42"/>
      <c r="J40" s="43"/>
      <c r="K40" s="288"/>
      <c r="L40" s="285"/>
      <c r="M40" s="410">
        <v>0.01</v>
      </c>
      <c r="N40" s="353">
        <f>N76*M40</f>
        <v>12.11059523809524</v>
      </c>
    </row>
    <row r="41" spans="1:14" ht="15" thickBot="1">
      <c r="B41" s="839"/>
      <c r="C41" s="840"/>
      <c r="D41" s="840"/>
      <c r="E41" s="840"/>
      <c r="F41" s="840"/>
      <c r="G41" s="840"/>
      <c r="H41" s="841"/>
      <c r="I41" s="848"/>
      <c r="J41" s="849"/>
      <c r="K41" s="47"/>
      <c r="L41" s="850"/>
      <c r="M41" s="851"/>
      <c r="N41" s="111"/>
    </row>
    <row r="42" spans="1:14" ht="15" thickBot="1">
      <c r="B42" s="826" t="s">
        <v>1037</v>
      </c>
      <c r="C42" s="827"/>
      <c r="D42" s="827"/>
      <c r="E42" s="827"/>
      <c r="F42" s="827"/>
      <c r="G42" s="827"/>
      <c r="H42" s="827"/>
      <c r="I42" s="827"/>
      <c r="J42" s="827"/>
      <c r="K42" s="827"/>
      <c r="L42" s="827"/>
      <c r="M42" s="828"/>
      <c r="N42" s="403">
        <f>SUM(N35:N41)</f>
        <v>11799.125357142855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7" t="s">
        <v>1028</v>
      </c>
      <c r="C46" s="818"/>
      <c r="D46" s="818"/>
      <c r="E46" s="818"/>
      <c r="F46" s="818"/>
      <c r="G46" s="818"/>
      <c r="H46" s="818"/>
      <c r="I46" s="819"/>
      <c r="J46" s="324" t="s">
        <v>1029</v>
      </c>
      <c r="K46" s="91" t="s">
        <v>1030</v>
      </c>
      <c r="L46" s="820" t="s">
        <v>1039</v>
      </c>
      <c r="M46" s="819"/>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2750</v>
      </c>
      <c r="N47" s="281">
        <f>K47*M47</f>
        <v>3575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6" t="s">
        <v>1037</v>
      </c>
      <c r="C54" s="827"/>
      <c r="D54" s="827"/>
      <c r="E54" s="827"/>
      <c r="F54" s="827"/>
      <c r="G54" s="827"/>
      <c r="H54" s="827"/>
      <c r="I54" s="827"/>
      <c r="J54" s="827"/>
      <c r="K54" s="827"/>
      <c r="L54" s="827"/>
      <c r="M54" s="828"/>
      <c r="N54" s="403">
        <f>SUM(N47:N53)</f>
        <v>3575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30">
        <f>VLOOKUP(A59,TRANSPORTE!A5:D117,4,FALSE)</f>
        <v>1255</v>
      </c>
      <c r="M59" s="831"/>
      <c r="N59" s="296">
        <f>K59*L59</f>
        <v>1631.5</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1631.5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3"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443">
        <v>168</v>
      </c>
      <c r="N70" s="404">
        <f>K70/M70</f>
        <v>605.52976190476193</v>
      </c>
      <c r="O70" s="112"/>
    </row>
    <row r="71" spans="1:15">
      <c r="A71" s="153" t="s">
        <v>30</v>
      </c>
      <c r="B71" s="55" t="str">
        <f>VLOOKUP(A71,'MANO DE OBRA'!A8:D69,3,FALSE)</f>
        <v>Oficial</v>
      </c>
      <c r="C71" s="53"/>
      <c r="D71" s="53"/>
      <c r="E71" s="53"/>
      <c r="F71" s="53"/>
      <c r="G71" s="53"/>
      <c r="H71" s="53"/>
      <c r="I71" s="301">
        <f>K71/J71*100</f>
        <v>54988.648648648646</v>
      </c>
      <c r="J71" s="302">
        <v>185</v>
      </c>
      <c r="K71" s="303">
        <f>VLOOKUP(A71,'MANO DE OBRA'!A8:D100,4,FALSE)</f>
        <v>101729</v>
      </c>
      <c r="L71" s="56"/>
      <c r="M71" s="441">
        <v>168</v>
      </c>
      <c r="N71" s="404">
        <f>K71/M71</f>
        <v>605.52976190476193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133"/>
    </row>
    <row r="76" spans="1:15" ht="15" thickBot="1">
      <c r="B76" s="832" t="s">
        <v>1037</v>
      </c>
      <c r="C76" s="833"/>
      <c r="D76" s="833"/>
      <c r="E76" s="833"/>
      <c r="F76" s="833"/>
      <c r="G76" s="833"/>
      <c r="H76" s="833"/>
      <c r="I76" s="833"/>
      <c r="J76" s="833"/>
      <c r="K76" s="833"/>
      <c r="L76" s="833"/>
      <c r="M76" s="834"/>
      <c r="N76" s="469">
        <f>SUM(N70:N75)</f>
        <v>1211.0595238095239</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N42+N54+N65+N76</f>
        <v>18216.684880952376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3643.3369761904755</v>
      </c>
      <c r="M83" s="861"/>
      <c r="N83" s="57"/>
    </row>
    <row r="84" spans="1:14">
      <c r="B84" s="95" t="s">
        <v>1057</v>
      </c>
      <c r="C84" s="96"/>
      <c r="D84" s="96"/>
      <c r="E84" s="96"/>
      <c r="F84" s="96"/>
      <c r="G84" s="96"/>
      <c r="H84" s="96"/>
      <c r="I84" s="93"/>
      <c r="J84" s="94"/>
      <c r="K84" s="313">
        <v>0.05</v>
      </c>
      <c r="L84" s="860">
        <f>N78*K84</f>
        <v>910.83424404761888</v>
      </c>
      <c r="M84" s="861"/>
      <c r="N84" s="57"/>
    </row>
    <row r="85" spans="1:14" ht="15" thickBot="1">
      <c r="B85" s="97" t="s">
        <v>1058</v>
      </c>
      <c r="C85" s="98"/>
      <c r="D85" s="98"/>
      <c r="E85" s="98"/>
      <c r="F85" s="98"/>
      <c r="G85" s="98"/>
      <c r="H85" s="98"/>
      <c r="I85" s="99"/>
      <c r="J85" s="100"/>
      <c r="K85" s="314">
        <v>0.05</v>
      </c>
      <c r="L85" s="862">
        <f>N78*K85</f>
        <v>910.83424404761888</v>
      </c>
      <c r="M85" s="863"/>
      <c r="N85" s="57"/>
    </row>
    <row r="86" spans="1:14" ht="15" thickBot="1">
      <c r="B86" s="826" t="s">
        <v>1037</v>
      </c>
      <c r="C86" s="827"/>
      <c r="D86" s="827"/>
      <c r="E86" s="827"/>
      <c r="F86" s="827"/>
      <c r="G86" s="827"/>
      <c r="H86" s="827"/>
      <c r="I86" s="827"/>
      <c r="J86" s="827"/>
      <c r="K86" s="827"/>
      <c r="L86" s="827"/>
      <c r="M86" s="828"/>
      <c r="N86" s="58">
        <f>L83+L84+L85</f>
        <v>5465.0054642857131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23681.69034523809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345">
        <v>2.5</v>
      </c>
      <c r="N36" s="281">
        <f>K36/M36</f>
        <v>3924</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381.48750000000001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4305.4875000000002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80436</v>
      </c>
      <c r="N48" s="281">
        <f>K48*M48</f>
        <v>104566.8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82</v>
      </c>
      <c r="N49" s="281">
        <f>K49*M49</f>
        <v>2460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107026.8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20</v>
      </c>
      <c r="N71" s="404">
        <f>K71/M71</f>
        <v>7629.75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7629.75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120593.53750000001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24118.707500000004</v>
      </c>
      <c r="M84" s="861"/>
      <c r="N84" s="57"/>
    </row>
    <row r="85" spans="1:14">
      <c r="B85" s="95" t="s">
        <v>1057</v>
      </c>
      <c r="C85" s="96"/>
      <c r="D85" s="96"/>
      <c r="E85" s="96"/>
      <c r="F85" s="96"/>
      <c r="G85" s="96"/>
      <c r="H85" s="96"/>
      <c r="I85" s="93"/>
      <c r="J85" s="94"/>
      <c r="K85" s="313">
        <v>0.05</v>
      </c>
      <c r="L85" s="860">
        <f>N79*K85</f>
        <v>6029.676875000001</v>
      </c>
      <c r="M85" s="861"/>
      <c r="N85" s="57"/>
    </row>
    <row r="86" spans="1:14" ht="15" thickBot="1">
      <c r="B86" s="97" t="s">
        <v>1058</v>
      </c>
      <c r="C86" s="98"/>
      <c r="D86" s="98"/>
      <c r="E86" s="98"/>
      <c r="F86" s="98"/>
      <c r="G86" s="98"/>
      <c r="H86" s="98"/>
      <c r="I86" s="99"/>
      <c r="J86" s="100"/>
      <c r="K86" s="314">
        <v>0.05</v>
      </c>
      <c r="L86" s="862">
        <f>N79*K86</f>
        <v>6029.676875000001</v>
      </c>
      <c r="M86" s="863"/>
      <c r="N86" s="57"/>
    </row>
    <row r="87" spans="1:14" ht="15" thickBot="1">
      <c r="B87" s="826" t="s">
        <v>1037</v>
      </c>
      <c r="C87" s="827"/>
      <c r="D87" s="827"/>
      <c r="E87" s="827"/>
      <c r="F87" s="827"/>
      <c r="G87" s="827"/>
      <c r="H87" s="827"/>
      <c r="I87" s="827"/>
      <c r="J87" s="827"/>
      <c r="K87" s="827"/>
      <c r="L87" s="827"/>
      <c r="M87" s="828"/>
      <c r="N87" s="58">
        <f>L84+L85+L86</f>
        <v>36178.061250000006</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156771.59875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345">
        <v>2.5</v>
      </c>
      <c r="N36" s="281">
        <f>K36/M36</f>
        <v>3924</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381.48750000000001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4305.4875000000002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60000</v>
      </c>
      <c r="N48" s="281">
        <f>K48*M48</f>
        <v>78000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82</v>
      </c>
      <c r="N49" s="281">
        <f>K49*M49</f>
        <v>2460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80460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51"/>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20</v>
      </c>
      <c r="N71" s="404">
        <f>K71/M71</f>
        <v>7629.75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7629.75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94026.737500000003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18805.3475</v>
      </c>
      <c r="M84" s="861"/>
      <c r="N84" s="57"/>
    </row>
    <row r="85" spans="1:14">
      <c r="B85" s="95" t="s">
        <v>1057</v>
      </c>
      <c r="C85" s="96"/>
      <c r="D85" s="96"/>
      <c r="E85" s="96"/>
      <c r="F85" s="96"/>
      <c r="G85" s="96"/>
      <c r="H85" s="96"/>
      <c r="I85" s="93"/>
      <c r="J85" s="94"/>
      <c r="K85" s="313">
        <v>0.05</v>
      </c>
      <c r="L85" s="860">
        <f>N79*K85</f>
        <v>4701.336875</v>
      </c>
      <c r="M85" s="861"/>
      <c r="N85" s="57"/>
    </row>
    <row r="86" spans="1:14" ht="15" thickBot="1">
      <c r="B86" s="97" t="s">
        <v>1058</v>
      </c>
      <c r="C86" s="98"/>
      <c r="D86" s="98"/>
      <c r="E86" s="98"/>
      <c r="F86" s="98"/>
      <c r="G86" s="98"/>
      <c r="H86" s="98"/>
      <c r="I86" s="99"/>
      <c r="J86" s="100"/>
      <c r="K86" s="314">
        <v>0.05</v>
      </c>
      <c r="L86" s="862">
        <f>N79*K86</f>
        <v>4701.336875</v>
      </c>
      <c r="M86" s="863"/>
      <c r="N86" s="57"/>
    </row>
    <row r="87" spans="1:14" ht="15" thickBot="1">
      <c r="B87" s="826" t="s">
        <v>1037</v>
      </c>
      <c r="C87" s="827"/>
      <c r="D87" s="827"/>
      <c r="E87" s="827"/>
      <c r="F87" s="827"/>
      <c r="G87" s="827"/>
      <c r="H87" s="827"/>
      <c r="I87" s="827"/>
      <c r="J87" s="827"/>
      <c r="K87" s="827"/>
      <c r="L87" s="827"/>
      <c r="M87" s="828"/>
      <c r="N87" s="58">
        <f>L84+L85+L86</f>
        <v>28208.021250000002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122234.75875000001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345">
        <v>2.5</v>
      </c>
      <c r="N36" s="281">
        <f>K36/M36</f>
        <v>3924</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381.48750000000001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4305.4875000000002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71595</v>
      </c>
      <c r="N48" s="281">
        <f>K48*M48</f>
        <v>93073.5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82</v>
      </c>
      <c r="N49" s="281">
        <f>K49*M49</f>
        <v>2460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95533.5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20</v>
      </c>
      <c r="N71" s="404">
        <f>K71/M71</f>
        <v>7629.75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7629.75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109100.2375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21820.047500000001</v>
      </c>
      <c r="M84" s="861"/>
      <c r="N84" s="57"/>
    </row>
    <row r="85" spans="1:14">
      <c r="B85" s="95" t="s">
        <v>1057</v>
      </c>
      <c r="C85" s="96"/>
      <c r="D85" s="96"/>
      <c r="E85" s="96"/>
      <c r="F85" s="96"/>
      <c r="G85" s="96"/>
      <c r="H85" s="96"/>
      <c r="I85" s="93"/>
      <c r="J85" s="94"/>
      <c r="K85" s="313">
        <v>0.05</v>
      </c>
      <c r="L85" s="860">
        <f>N79*K85</f>
        <v>5455.0118750000001</v>
      </c>
      <c r="M85" s="861"/>
      <c r="N85" s="57"/>
    </row>
    <row r="86" spans="1:14" ht="15" thickBot="1">
      <c r="B86" s="97" t="s">
        <v>1058</v>
      </c>
      <c r="C86" s="98"/>
      <c r="D86" s="98"/>
      <c r="E86" s="98"/>
      <c r="F86" s="98"/>
      <c r="G86" s="98"/>
      <c r="H86" s="98"/>
      <c r="I86" s="99"/>
      <c r="J86" s="100"/>
      <c r="K86" s="314">
        <v>0.05</v>
      </c>
      <c r="L86" s="862">
        <f>N79*K86</f>
        <v>5455.0118750000001</v>
      </c>
      <c r="M86" s="863"/>
      <c r="N86" s="57"/>
    </row>
    <row r="87" spans="1:14" ht="15" thickBot="1">
      <c r="B87" s="826" t="s">
        <v>1037</v>
      </c>
      <c r="C87" s="827"/>
      <c r="D87" s="827"/>
      <c r="E87" s="827"/>
      <c r="F87" s="827"/>
      <c r="G87" s="827"/>
      <c r="H87" s="827"/>
      <c r="I87" s="827"/>
      <c r="J87" s="827"/>
      <c r="K87" s="827"/>
      <c r="L87" s="827"/>
      <c r="M87" s="828"/>
      <c r="N87" s="58">
        <f>L84+L85+L86</f>
        <v>32730.071250000001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141830.30875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162</v>
      </c>
      <c r="B36" s="839" t="str">
        <f>VLOOKUP(A36,EQUIPOS!A6:D154,3,FALSE)</f>
        <v>Compactador manual (SALTARIN) Peso de operación (Kg.) 52, Fuerza de impacto por golpe (KN) 12.</v>
      </c>
      <c r="C36" s="840"/>
      <c r="D36" s="840"/>
      <c r="E36" s="840"/>
      <c r="F36" s="840"/>
      <c r="G36" s="840"/>
      <c r="H36" s="841"/>
      <c r="I36" s="276"/>
      <c r="J36" s="277"/>
      <c r="K36" s="278">
        <f>VLOOKUP(A36,EQUIPOS!A6:D163,4,FALSE)</f>
        <v>9810</v>
      </c>
      <c r="L36" s="279"/>
      <c r="M36" s="345">
        <v>2.5</v>
      </c>
      <c r="N36" s="281">
        <f>K36/M36</f>
        <v>3924</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381.48750000000001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4305.4875000000002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48941</v>
      </c>
      <c r="N48" s="281">
        <f>K48*M48</f>
        <v>63623.3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82</v>
      </c>
      <c r="N49" s="281">
        <f>K49*M49</f>
        <v>2460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66083.3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65"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20</v>
      </c>
      <c r="N71" s="404">
        <f>K71/M71</f>
        <v>7629.75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7629.75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79650.037500000006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15930.007500000002</v>
      </c>
      <c r="M84" s="861"/>
      <c r="N84" s="57"/>
    </row>
    <row r="85" spans="1:14">
      <c r="B85" s="95" t="s">
        <v>1057</v>
      </c>
      <c r="C85" s="96"/>
      <c r="D85" s="96"/>
      <c r="E85" s="96"/>
      <c r="F85" s="96"/>
      <c r="G85" s="96"/>
      <c r="H85" s="96"/>
      <c r="I85" s="93"/>
      <c r="J85" s="94"/>
      <c r="K85" s="313">
        <v>0.05</v>
      </c>
      <c r="L85" s="860">
        <f>N79*K85</f>
        <v>3982.5018750000004</v>
      </c>
      <c r="M85" s="861"/>
      <c r="N85" s="57"/>
    </row>
    <row r="86" spans="1:14" ht="15" thickBot="1">
      <c r="B86" s="97" t="s">
        <v>1058</v>
      </c>
      <c r="C86" s="98"/>
      <c r="D86" s="98"/>
      <c r="E86" s="98"/>
      <c r="F86" s="98"/>
      <c r="G86" s="98"/>
      <c r="H86" s="98"/>
      <c r="I86" s="99"/>
      <c r="J86" s="100"/>
      <c r="K86" s="314">
        <v>0.05</v>
      </c>
      <c r="L86" s="862">
        <f>N79*K86</f>
        <v>3982.5018750000004</v>
      </c>
      <c r="M86" s="863"/>
      <c r="N86" s="57"/>
    </row>
    <row r="87" spans="1:14" ht="15" thickBot="1">
      <c r="B87" s="826" t="s">
        <v>1037</v>
      </c>
      <c r="C87" s="827"/>
      <c r="D87" s="827"/>
      <c r="E87" s="827"/>
      <c r="F87" s="827"/>
      <c r="G87" s="827"/>
      <c r="H87" s="827"/>
      <c r="I87" s="827"/>
      <c r="J87" s="827"/>
      <c r="K87" s="827"/>
      <c r="L87" s="827"/>
      <c r="M87" s="828"/>
      <c r="N87" s="58">
        <f>L84+L85+L86</f>
        <v>23895.011250000003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103545.04875000002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7" t="s">
        <v>1028</v>
      </c>
      <c r="C35" s="808"/>
      <c r="D35" s="808"/>
      <c r="E35" s="808"/>
      <c r="F35" s="808"/>
      <c r="G35" s="808"/>
      <c r="H35" s="809"/>
      <c r="I35" s="810" t="s">
        <v>1032</v>
      </c>
      <c r="J35" s="811"/>
      <c r="K35" s="75" t="s">
        <v>1033</v>
      </c>
      <c r="L35" s="812" t="s">
        <v>1034</v>
      </c>
      <c r="M35" s="809"/>
      <c r="N35" s="76" t="s">
        <v>1035</v>
      </c>
    </row>
    <row r="36" spans="1:16">
      <c r="A36" s="119"/>
      <c r="B36" s="839"/>
      <c r="C36" s="840"/>
      <c r="D36" s="840"/>
      <c r="E36" s="840"/>
      <c r="F36" s="840"/>
      <c r="G36" s="840"/>
      <c r="H36" s="841"/>
      <c r="I36" s="276"/>
      <c r="J36" s="277"/>
      <c r="K36" s="278"/>
      <c r="L36" s="279"/>
      <c r="M36" s="345"/>
      <c r="N36" s="281"/>
      <c r="P36" s="112"/>
    </row>
    <row r="37" spans="1:16">
      <c r="A37" s="119"/>
      <c r="B37" s="839"/>
      <c r="C37" s="840"/>
      <c r="D37" s="840"/>
      <c r="E37" s="840"/>
      <c r="F37" s="840"/>
      <c r="G37" s="840"/>
      <c r="H37" s="841"/>
      <c r="I37" s="430"/>
      <c r="J37" s="431"/>
      <c r="K37" s="278"/>
      <c r="L37" s="344"/>
      <c r="M37" s="345"/>
      <c r="N37" s="281"/>
      <c r="P37" s="109"/>
    </row>
    <row r="38" spans="1:16">
      <c r="A38" s="119"/>
      <c r="B38" s="839"/>
      <c r="C38" s="840"/>
      <c r="D38" s="840"/>
      <c r="E38" s="840"/>
      <c r="F38" s="840"/>
      <c r="G38" s="840"/>
      <c r="H38" s="841"/>
      <c r="I38" s="337"/>
      <c r="J38" s="339"/>
      <c r="K38" s="278"/>
      <c r="L38" s="432"/>
      <c r="M38" s="433"/>
      <c r="N38" s="281"/>
      <c r="P38" s="112"/>
    </row>
    <row r="39" spans="1:16">
      <c r="B39" s="839"/>
      <c r="C39" s="840"/>
      <c r="D39" s="840"/>
      <c r="E39" s="840"/>
      <c r="F39" s="840"/>
      <c r="G39" s="840"/>
      <c r="H39" s="84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6" t="s">
        <v>1036</v>
      </c>
      <c r="C41" s="847"/>
      <c r="D41" s="847"/>
      <c r="E41" s="44"/>
      <c r="F41" s="45"/>
      <c r="G41" s="45"/>
      <c r="H41" s="46"/>
      <c r="I41" s="42"/>
      <c r="J41" s="43"/>
      <c r="K41" s="288"/>
      <c r="L41" s="285"/>
      <c r="M41" s="410">
        <v>0.05</v>
      </c>
      <c r="N41" s="353">
        <f>N77*M41</f>
        <v>381.48750000000001</v>
      </c>
      <c r="P41" s="112"/>
    </row>
    <row r="42" spans="1:16" ht="15" thickBot="1">
      <c r="B42" s="839"/>
      <c r="C42" s="840"/>
      <c r="D42" s="840"/>
      <c r="E42" s="840"/>
      <c r="F42" s="840"/>
      <c r="G42" s="840"/>
      <c r="H42" s="841"/>
      <c r="I42" s="848"/>
      <c r="J42" s="849"/>
      <c r="K42" s="47"/>
      <c r="L42" s="850"/>
      <c r="M42" s="851"/>
      <c r="N42" s="111"/>
    </row>
    <row r="43" spans="1:16" ht="15" thickBot="1">
      <c r="B43" s="826" t="s">
        <v>1037</v>
      </c>
      <c r="C43" s="827"/>
      <c r="D43" s="827"/>
      <c r="E43" s="827"/>
      <c r="F43" s="827"/>
      <c r="G43" s="827"/>
      <c r="H43" s="827"/>
      <c r="I43" s="827"/>
      <c r="J43" s="827"/>
      <c r="K43" s="827"/>
      <c r="L43" s="827"/>
      <c r="M43" s="828"/>
      <c r="N43" s="403">
        <f>SUM(N36:N42)</f>
        <v>381.48750000000001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7" t="s">
        <v>1028</v>
      </c>
      <c r="C47" s="818"/>
      <c r="D47" s="818"/>
      <c r="E47" s="818"/>
      <c r="F47" s="818"/>
      <c r="G47" s="818"/>
      <c r="H47" s="818"/>
      <c r="I47" s="819"/>
      <c r="J47" s="324" t="s">
        <v>1029</v>
      </c>
      <c r="K47" s="91" t="s">
        <v>1030</v>
      </c>
      <c r="L47" s="820" t="s">
        <v>1039</v>
      </c>
      <c r="M47" s="819"/>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90030</v>
      </c>
      <c r="N48" s="281">
        <f>K48*M48</f>
        <v>117039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117039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20</v>
      </c>
      <c r="N71" s="404">
        <f>K71/M71</f>
        <v>7629.75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7629.75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126681.7375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25336.347500000003</v>
      </c>
      <c r="M84" s="861"/>
      <c r="N84" s="57"/>
    </row>
    <row r="85" spans="1:14">
      <c r="B85" s="95" t="s">
        <v>1057</v>
      </c>
      <c r="C85" s="96"/>
      <c r="D85" s="96"/>
      <c r="E85" s="96"/>
      <c r="F85" s="96"/>
      <c r="G85" s="96"/>
      <c r="H85" s="96"/>
      <c r="I85" s="93"/>
      <c r="J85" s="94"/>
      <c r="K85" s="313">
        <v>0.05</v>
      </c>
      <c r="L85" s="860">
        <f>N79*K85</f>
        <v>6334.0868750000009</v>
      </c>
      <c r="M85" s="861"/>
      <c r="N85" s="57"/>
    </row>
    <row r="86" spans="1:14" ht="15" thickBot="1">
      <c r="B86" s="97" t="s">
        <v>1058</v>
      </c>
      <c r="C86" s="98"/>
      <c r="D86" s="98"/>
      <c r="E86" s="98"/>
      <c r="F86" s="98"/>
      <c r="G86" s="98"/>
      <c r="H86" s="98"/>
      <c r="I86" s="99"/>
      <c r="J86" s="100"/>
      <c r="K86" s="314">
        <v>0.05</v>
      </c>
      <c r="L86" s="862">
        <f>N79*K86</f>
        <v>6334.0868750000009</v>
      </c>
      <c r="M86" s="863"/>
      <c r="N86" s="57"/>
    </row>
    <row r="87" spans="1:14" ht="15" thickBot="1">
      <c r="B87" s="826" t="s">
        <v>1037</v>
      </c>
      <c r="C87" s="827"/>
      <c r="D87" s="827"/>
      <c r="E87" s="827"/>
      <c r="F87" s="827"/>
      <c r="G87" s="827"/>
      <c r="H87" s="827"/>
      <c r="I87" s="827"/>
      <c r="J87" s="827"/>
      <c r="K87" s="827"/>
      <c r="L87" s="827"/>
      <c r="M87" s="828"/>
      <c r="N87" s="58">
        <f>L84+L85+L86</f>
        <v>38004.521250000005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164686.25875000001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7" t="s">
        <v>1028</v>
      </c>
      <c r="C35" s="808"/>
      <c r="D35" s="808"/>
      <c r="E35" s="808"/>
      <c r="F35" s="808"/>
      <c r="G35" s="808"/>
      <c r="H35" s="809"/>
      <c r="I35" s="810" t="s">
        <v>1032</v>
      </c>
      <c r="J35" s="811"/>
      <c r="K35" s="75" t="s">
        <v>1033</v>
      </c>
      <c r="L35" s="812" t="s">
        <v>1034</v>
      </c>
      <c r="M35" s="809"/>
      <c r="N35" s="76" t="s">
        <v>1035</v>
      </c>
    </row>
    <row r="36" spans="1:16">
      <c r="A36" s="119"/>
      <c r="B36" s="839"/>
      <c r="C36" s="840"/>
      <c r="D36" s="840"/>
      <c r="E36" s="840"/>
      <c r="F36" s="840"/>
      <c r="G36" s="840"/>
      <c r="H36" s="841"/>
      <c r="I36" s="276"/>
      <c r="J36" s="277"/>
      <c r="K36" s="278"/>
      <c r="L36" s="279"/>
      <c r="M36" s="345"/>
      <c r="N36" s="281"/>
      <c r="P36" s="112"/>
    </row>
    <row r="37" spans="1:16">
      <c r="A37" s="119"/>
      <c r="B37" s="839"/>
      <c r="C37" s="840"/>
      <c r="D37" s="840"/>
      <c r="E37" s="840"/>
      <c r="F37" s="840"/>
      <c r="G37" s="840"/>
      <c r="H37" s="841"/>
      <c r="I37" s="430"/>
      <c r="J37" s="431"/>
      <c r="K37" s="278"/>
      <c r="L37" s="344"/>
      <c r="M37" s="345"/>
      <c r="N37" s="281"/>
      <c r="P37" s="109"/>
    </row>
    <row r="38" spans="1:16">
      <c r="A38" s="119"/>
      <c r="B38" s="839"/>
      <c r="C38" s="840"/>
      <c r="D38" s="840"/>
      <c r="E38" s="840"/>
      <c r="F38" s="840"/>
      <c r="G38" s="840"/>
      <c r="H38" s="841"/>
      <c r="I38" s="337"/>
      <c r="J38" s="339"/>
      <c r="K38" s="278"/>
      <c r="L38" s="432"/>
      <c r="M38" s="433"/>
      <c r="N38" s="281"/>
      <c r="P38" s="112"/>
    </row>
    <row r="39" spans="1:16">
      <c r="B39" s="839"/>
      <c r="C39" s="840"/>
      <c r="D39" s="840"/>
      <c r="E39" s="840"/>
      <c r="F39" s="840"/>
      <c r="G39" s="840"/>
      <c r="H39" s="84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6" t="s">
        <v>1036</v>
      </c>
      <c r="C41" s="847"/>
      <c r="D41" s="847"/>
      <c r="E41" s="44"/>
      <c r="F41" s="45"/>
      <c r="G41" s="45"/>
      <c r="H41" s="46"/>
      <c r="I41" s="42"/>
      <c r="J41" s="43"/>
      <c r="K41" s="288"/>
      <c r="L41" s="285"/>
      <c r="M41" s="410">
        <v>0.05</v>
      </c>
      <c r="N41" s="353">
        <f>N77*M41</f>
        <v>381.48750000000001</v>
      </c>
      <c r="P41" s="112"/>
    </row>
    <row r="42" spans="1:16" ht="15" thickBot="1">
      <c r="B42" s="839"/>
      <c r="C42" s="840"/>
      <c r="D42" s="840"/>
      <c r="E42" s="840"/>
      <c r="F42" s="840"/>
      <c r="G42" s="840"/>
      <c r="H42" s="841"/>
      <c r="I42" s="848"/>
      <c r="J42" s="849"/>
      <c r="K42" s="47"/>
      <c r="L42" s="850"/>
      <c r="M42" s="851"/>
      <c r="N42" s="111"/>
    </row>
    <row r="43" spans="1:16" ht="15" thickBot="1">
      <c r="B43" s="826" t="s">
        <v>1037</v>
      </c>
      <c r="C43" s="827"/>
      <c r="D43" s="827"/>
      <c r="E43" s="827"/>
      <c r="F43" s="827"/>
      <c r="G43" s="827"/>
      <c r="H43" s="827"/>
      <c r="I43" s="827"/>
      <c r="J43" s="827"/>
      <c r="K43" s="827"/>
      <c r="L43" s="827"/>
      <c r="M43" s="828"/>
      <c r="N43" s="403">
        <f>SUM(N36:N42)</f>
        <v>381.48750000000001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7" t="s">
        <v>1028</v>
      </c>
      <c r="C47" s="818"/>
      <c r="D47" s="818"/>
      <c r="E47" s="818"/>
      <c r="F47" s="818"/>
      <c r="G47" s="818"/>
      <c r="H47" s="818"/>
      <c r="I47" s="819"/>
      <c r="J47" s="324" t="s">
        <v>1029</v>
      </c>
      <c r="K47" s="91" t="s">
        <v>1030</v>
      </c>
      <c r="L47" s="820" t="s">
        <v>1039</v>
      </c>
      <c r="M47" s="819"/>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89250</v>
      </c>
      <c r="N48" s="281">
        <f>K48*M48</f>
        <v>116025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116025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20</v>
      </c>
      <c r="N71" s="404">
        <f>K71/M71</f>
        <v>7629.75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7629.75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125667.7375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25133.547500000001</v>
      </c>
      <c r="M84" s="861"/>
      <c r="N84" s="57"/>
    </row>
    <row r="85" spans="1:14">
      <c r="B85" s="95" t="s">
        <v>1057</v>
      </c>
      <c r="C85" s="96"/>
      <c r="D85" s="96"/>
      <c r="E85" s="96"/>
      <c r="F85" s="96"/>
      <c r="G85" s="96"/>
      <c r="H85" s="96"/>
      <c r="I85" s="93"/>
      <c r="J85" s="94"/>
      <c r="K85" s="313">
        <v>0.05</v>
      </c>
      <c r="L85" s="860">
        <f>N79*K85</f>
        <v>6283.3868750000001</v>
      </c>
      <c r="M85" s="861"/>
      <c r="N85" s="57"/>
    </row>
    <row r="86" spans="1:14" ht="15" thickBot="1">
      <c r="B86" s="97" t="s">
        <v>1058</v>
      </c>
      <c r="C86" s="98"/>
      <c r="D86" s="98"/>
      <c r="E86" s="98"/>
      <c r="F86" s="98"/>
      <c r="G86" s="98"/>
      <c r="H86" s="98"/>
      <c r="I86" s="99"/>
      <c r="J86" s="100"/>
      <c r="K86" s="314">
        <v>0.05</v>
      </c>
      <c r="L86" s="862">
        <f>N79*K86</f>
        <v>6283.3868750000001</v>
      </c>
      <c r="M86" s="863"/>
      <c r="N86" s="57"/>
    </row>
    <row r="87" spans="1:14" ht="15" thickBot="1">
      <c r="B87" s="826" t="s">
        <v>1037</v>
      </c>
      <c r="C87" s="827"/>
      <c r="D87" s="827"/>
      <c r="E87" s="827"/>
      <c r="F87" s="827"/>
      <c r="G87" s="827"/>
      <c r="H87" s="827"/>
      <c r="I87" s="827"/>
      <c r="J87" s="827"/>
      <c r="K87" s="827"/>
      <c r="L87" s="827"/>
      <c r="M87" s="828"/>
      <c r="N87" s="58">
        <f>L84+L85+L86</f>
        <v>37700.321250000001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163368.05875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7" t="s">
        <v>1028</v>
      </c>
      <c r="C35" s="808"/>
      <c r="D35" s="808"/>
      <c r="E35" s="808"/>
      <c r="F35" s="808"/>
      <c r="G35" s="808"/>
      <c r="H35" s="809"/>
      <c r="I35" s="810" t="s">
        <v>1032</v>
      </c>
      <c r="J35" s="811"/>
      <c r="K35" s="75" t="s">
        <v>1033</v>
      </c>
      <c r="L35" s="812" t="s">
        <v>1034</v>
      </c>
      <c r="M35" s="809"/>
      <c r="N35" s="76" t="s">
        <v>1035</v>
      </c>
    </row>
    <row r="36" spans="1:16">
      <c r="A36" s="119"/>
      <c r="B36" s="839"/>
      <c r="C36" s="840"/>
      <c r="D36" s="840"/>
      <c r="E36" s="840"/>
      <c r="F36" s="840"/>
      <c r="G36" s="840"/>
      <c r="H36" s="841"/>
      <c r="I36" s="276"/>
      <c r="J36" s="277"/>
      <c r="K36" s="278"/>
      <c r="L36" s="279"/>
      <c r="M36" s="345"/>
      <c r="N36" s="281"/>
      <c r="P36" s="112"/>
    </row>
    <row r="37" spans="1:16">
      <c r="A37" s="119"/>
      <c r="B37" s="839"/>
      <c r="C37" s="840"/>
      <c r="D37" s="840"/>
      <c r="E37" s="840"/>
      <c r="F37" s="840"/>
      <c r="G37" s="840"/>
      <c r="H37" s="841"/>
      <c r="I37" s="430"/>
      <c r="J37" s="431"/>
      <c r="K37" s="278"/>
      <c r="L37" s="344"/>
      <c r="M37" s="345"/>
      <c r="N37" s="281"/>
      <c r="P37" s="109"/>
    </row>
    <row r="38" spans="1:16">
      <c r="A38" s="119"/>
      <c r="B38" s="839"/>
      <c r="C38" s="840"/>
      <c r="D38" s="840"/>
      <c r="E38" s="840"/>
      <c r="F38" s="840"/>
      <c r="G38" s="840"/>
      <c r="H38" s="841"/>
      <c r="I38" s="337"/>
      <c r="J38" s="339"/>
      <c r="K38" s="278"/>
      <c r="L38" s="432"/>
      <c r="M38" s="433"/>
      <c r="N38" s="281"/>
      <c r="P38" s="112"/>
    </row>
    <row r="39" spans="1:16">
      <c r="B39" s="839"/>
      <c r="C39" s="840"/>
      <c r="D39" s="840"/>
      <c r="E39" s="840"/>
      <c r="F39" s="840"/>
      <c r="G39" s="840"/>
      <c r="H39" s="84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6" t="s">
        <v>1036</v>
      </c>
      <c r="C41" s="847"/>
      <c r="D41" s="847"/>
      <c r="E41" s="44"/>
      <c r="F41" s="45"/>
      <c r="G41" s="45"/>
      <c r="H41" s="46"/>
      <c r="I41" s="42"/>
      <c r="J41" s="43"/>
      <c r="K41" s="288"/>
      <c r="L41" s="285"/>
      <c r="M41" s="410">
        <v>0.05</v>
      </c>
      <c r="N41" s="353">
        <f>N77*M41</f>
        <v>254.32249999999999</v>
      </c>
      <c r="P41" s="112"/>
    </row>
    <row r="42" spans="1:16" ht="15" thickBot="1">
      <c r="B42" s="839"/>
      <c r="C42" s="840"/>
      <c r="D42" s="840"/>
      <c r="E42" s="840"/>
      <c r="F42" s="840"/>
      <c r="G42" s="840"/>
      <c r="H42" s="841"/>
      <c r="I42" s="848"/>
      <c r="J42" s="849"/>
      <c r="K42" s="47"/>
      <c r="L42" s="850"/>
      <c r="M42" s="851"/>
      <c r="N42" s="111"/>
    </row>
    <row r="43" spans="1:16" ht="15" thickBot="1">
      <c r="B43" s="826" t="s">
        <v>1037</v>
      </c>
      <c r="C43" s="827"/>
      <c r="D43" s="827"/>
      <c r="E43" s="827"/>
      <c r="F43" s="827"/>
      <c r="G43" s="827"/>
      <c r="H43" s="827"/>
      <c r="I43" s="827"/>
      <c r="J43" s="827"/>
      <c r="K43" s="827"/>
      <c r="L43" s="827"/>
      <c r="M43" s="828"/>
      <c r="N43" s="403">
        <f>SUM(N36:N42)</f>
        <v>254.32249999999999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7" t="s">
        <v>1028</v>
      </c>
      <c r="C47" s="818"/>
      <c r="D47" s="818"/>
      <c r="E47" s="818"/>
      <c r="F47" s="818"/>
      <c r="G47" s="818"/>
      <c r="H47" s="818"/>
      <c r="I47" s="819"/>
      <c r="J47" s="324" t="s">
        <v>1029</v>
      </c>
      <c r="K47" s="91" t="s">
        <v>1030</v>
      </c>
      <c r="L47" s="820" t="s">
        <v>1039</v>
      </c>
      <c r="M47" s="819"/>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55000</v>
      </c>
      <c r="N48" s="281">
        <f>K48*M48</f>
        <v>71500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71500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30">
        <f>VLOOKUP(A60,TRANSPORTE!A5:D117,4,FALSE)</f>
        <v>1255</v>
      </c>
      <c r="M60" s="831"/>
      <c r="N60" s="296">
        <f>K60*L60</f>
        <v>1631.5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1631.5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20</v>
      </c>
      <c r="N71" s="404">
        <f>K71/M71</f>
        <v>5086.45</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5086.45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78472.272499999992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15694.4545</v>
      </c>
      <c r="M84" s="861"/>
      <c r="N84" s="57"/>
    </row>
    <row r="85" spans="1:14">
      <c r="B85" s="95" t="s">
        <v>1057</v>
      </c>
      <c r="C85" s="96"/>
      <c r="D85" s="96"/>
      <c r="E85" s="96"/>
      <c r="F85" s="96"/>
      <c r="G85" s="96"/>
      <c r="H85" s="96"/>
      <c r="I85" s="93"/>
      <c r="J85" s="94"/>
      <c r="K85" s="313">
        <v>0.05</v>
      </c>
      <c r="L85" s="860">
        <f>N79*K85</f>
        <v>3923.613625</v>
      </c>
      <c r="M85" s="861"/>
      <c r="N85" s="57"/>
    </row>
    <row r="86" spans="1:14" ht="15" thickBot="1">
      <c r="B86" s="97" t="s">
        <v>1058</v>
      </c>
      <c r="C86" s="98"/>
      <c r="D86" s="98"/>
      <c r="E86" s="98"/>
      <c r="F86" s="98"/>
      <c r="G86" s="98"/>
      <c r="H86" s="98"/>
      <c r="I86" s="99"/>
      <c r="J86" s="100"/>
      <c r="K86" s="314">
        <v>0.05</v>
      </c>
      <c r="L86" s="862">
        <f>N79*K86</f>
        <v>3923.613625</v>
      </c>
      <c r="M86" s="863"/>
      <c r="N86" s="57"/>
    </row>
    <row r="87" spans="1:14" ht="15" thickBot="1">
      <c r="B87" s="826" t="s">
        <v>1037</v>
      </c>
      <c r="C87" s="827"/>
      <c r="D87" s="827"/>
      <c r="E87" s="827"/>
      <c r="F87" s="827"/>
      <c r="G87" s="827"/>
      <c r="H87" s="827"/>
      <c r="I87" s="827"/>
      <c r="J87" s="827"/>
      <c r="K87" s="827"/>
      <c r="L87" s="827"/>
      <c r="M87" s="828"/>
      <c r="N87" s="58">
        <f>L84+L85+L86</f>
        <v>23541.681749999996</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102013.95424999998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228</v>
      </c>
      <c r="B36" s="839" t="str">
        <f>VLOOKUP(A36,EQUIPOS!A6:D154,3,FALSE)</f>
        <v xml:space="preserve">Formaleta metálica (concreto hidráulico)
</v>
      </c>
      <c r="C36" s="840"/>
      <c r="D36" s="840"/>
      <c r="E36" s="840"/>
      <c r="F36" s="840"/>
      <c r="G36" s="840"/>
      <c r="H36" s="841"/>
      <c r="I36" s="276"/>
      <c r="J36" s="277"/>
      <c r="K36" s="278">
        <f>VLOOKUP(A36,EQUIPOS!A6:D163,4,FALSE)</f>
        <v>3171</v>
      </c>
      <c r="L36" s="279"/>
      <c r="M36" s="280">
        <v>2</v>
      </c>
      <c r="N36" s="281">
        <f>K36/M36</f>
        <v>1585.5</v>
      </c>
    </row>
    <row r="37" spans="1:14">
      <c r="A37" s="119" t="s">
        <v>282</v>
      </c>
      <c r="B37" s="839" t="str">
        <f>VLOOKUP(A37,EQUIPOS!A7:D154,3,FALSE)</f>
        <v>Piloteadora potencia 250KW, RPM 1800, fuerza elevadora 200KN</v>
      </c>
      <c r="C37" s="840"/>
      <c r="D37" s="840"/>
      <c r="E37" s="840"/>
      <c r="F37" s="840"/>
      <c r="G37" s="840"/>
      <c r="H37" s="841"/>
      <c r="I37" s="430"/>
      <c r="J37" s="431"/>
      <c r="K37" s="278">
        <f>VLOOKUP(A37,EQUIPOS!A7:D164,4,FALSE)</f>
        <v>382123</v>
      </c>
      <c r="L37" s="344"/>
      <c r="M37" s="345">
        <v>4</v>
      </c>
      <c r="N37" s="281">
        <f>K37/M37</f>
        <v>95530.75</v>
      </c>
    </row>
    <row r="38" spans="1:14">
      <c r="A38" s="119" t="s">
        <v>363</v>
      </c>
      <c r="B38" s="839" t="str">
        <f>VLOOKUP(A38,EQUIPOS!A8:D154,3,FALSE)</f>
        <v>Vibrador de concreto, Motor de 3 hp a 18.000 rpm Mangueras de 4 mt</v>
      </c>
      <c r="C38" s="840"/>
      <c r="D38" s="840"/>
      <c r="E38" s="840"/>
      <c r="F38" s="840"/>
      <c r="G38" s="840"/>
      <c r="H38" s="841"/>
      <c r="I38" s="337"/>
      <c r="J38" s="339"/>
      <c r="K38" s="278">
        <f>VLOOKUP(A38,EQUIPOS!A8:D165,4,FALSE)</f>
        <v>5027</v>
      </c>
      <c r="L38" s="432"/>
      <c r="M38" s="433">
        <v>2</v>
      </c>
      <c r="N38" s="281">
        <f>K38/M38</f>
        <v>2513.5</v>
      </c>
    </row>
    <row r="39" spans="1:14">
      <c r="B39" s="839"/>
      <c r="C39" s="840"/>
      <c r="D39" s="840"/>
      <c r="E39" s="845"/>
      <c r="F39" s="840"/>
      <c r="G39" s="840"/>
      <c r="H39" s="841"/>
      <c r="I39" s="42"/>
      <c r="J39" s="43"/>
      <c r="K39" s="283"/>
      <c r="L39" s="285"/>
      <c r="M39" s="286"/>
      <c r="N39" s="287"/>
    </row>
    <row r="40" spans="1:14">
      <c r="B40" s="846" t="s">
        <v>1036</v>
      </c>
      <c r="C40" s="847"/>
      <c r="D40" s="847"/>
      <c r="E40" s="44"/>
      <c r="F40" s="45"/>
      <c r="G40" s="45"/>
      <c r="H40" s="46"/>
      <c r="I40" s="42"/>
      <c r="J40" s="43"/>
      <c r="K40" s="288"/>
      <c r="L40" s="285"/>
      <c r="M40" s="410">
        <v>0.1</v>
      </c>
      <c r="N40" s="353">
        <f>N76*M40</f>
        <v>1169.8866412130608</v>
      </c>
    </row>
    <row r="41" spans="1:14" ht="15" thickBot="1">
      <c r="B41" s="839"/>
      <c r="C41" s="840"/>
      <c r="D41" s="840"/>
      <c r="E41" s="840"/>
      <c r="F41" s="840"/>
      <c r="G41" s="840"/>
      <c r="H41" s="841"/>
      <c r="I41" s="848"/>
      <c r="J41" s="849"/>
      <c r="K41" s="47"/>
      <c r="L41" s="850"/>
      <c r="M41" s="851"/>
      <c r="N41" s="111"/>
    </row>
    <row r="42" spans="1:14" ht="15" thickBot="1">
      <c r="B42" s="826" t="s">
        <v>1037</v>
      </c>
      <c r="C42" s="827"/>
      <c r="D42" s="827"/>
      <c r="E42" s="827"/>
      <c r="F42" s="827"/>
      <c r="G42" s="827"/>
      <c r="H42" s="827"/>
      <c r="I42" s="827"/>
      <c r="J42" s="827"/>
      <c r="K42" s="827"/>
      <c r="L42" s="827"/>
      <c r="M42" s="828"/>
      <c r="N42" s="403">
        <f>SUM(N36:N41)</f>
        <v>100799.63664121306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7" t="s">
        <v>1028</v>
      </c>
      <c r="C46" s="818"/>
      <c r="D46" s="818"/>
      <c r="E46" s="818"/>
      <c r="F46" s="818"/>
      <c r="G46" s="818"/>
      <c r="H46" s="818"/>
      <c r="I46" s="819"/>
      <c r="J46" s="324" t="s">
        <v>1029</v>
      </c>
      <c r="K46" s="91" t="s">
        <v>1030</v>
      </c>
      <c r="L46" s="820" t="s">
        <v>1039</v>
      </c>
      <c r="M46" s="81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3258</v>
      </c>
      <c r="N47" s="281">
        <f>K47*M47</f>
        <v>38689.467511195166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11900</v>
      </c>
      <c r="N48" s="281">
        <f>K48*M48</f>
        <v>5950</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5000</v>
      </c>
      <c r="N49" s="281">
        <f>K49*M49</f>
        <v>2500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365000</v>
      </c>
      <c r="N50" s="281">
        <f>K50*M50</f>
        <v>48160.615379531533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6" t="s">
        <v>1037</v>
      </c>
      <c r="C54" s="827"/>
      <c r="D54" s="827"/>
      <c r="E54" s="827"/>
      <c r="F54" s="827"/>
      <c r="G54" s="827"/>
      <c r="H54" s="827"/>
      <c r="I54" s="827"/>
      <c r="J54" s="827"/>
      <c r="K54" s="827"/>
      <c r="L54" s="827"/>
      <c r="M54" s="828"/>
      <c r="N54" s="403">
        <f>SUM(N47:N53)</f>
        <v>95300.082890726699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30">
        <f>VLOOKUP(A59,TRANSPORTE!A5:D117,4,FALSE)</f>
        <v>38</v>
      </c>
      <c r="M59" s="831"/>
      <c r="N59" s="296">
        <f>K59*L59</f>
        <v>1.9000000000000001</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1.9000000000000001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68"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443">
        <v>47.058819999999997</v>
      </c>
      <c r="N70" s="404">
        <f>K70/M70</f>
        <v>2161.741412130606</v>
      </c>
      <c r="O70" s="112"/>
    </row>
    <row r="71" spans="1:15">
      <c r="A71" s="168"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441">
        <v>32</v>
      </c>
      <c r="N71" s="404">
        <f>K71/M71</f>
        <v>6358.09375</v>
      </c>
    </row>
    <row r="72" spans="1:15">
      <c r="A72" t="s">
        <v>30</v>
      </c>
      <c r="B72" s="55" t="str">
        <f>VLOOKUP(A72,'MANO DE OBRA'!A9:D70,3,FALSE)</f>
        <v>Oficial</v>
      </c>
      <c r="C72" s="53"/>
      <c r="D72" s="53"/>
      <c r="E72" s="53"/>
      <c r="F72" s="53"/>
      <c r="G72" s="53"/>
      <c r="H72" s="53"/>
      <c r="I72" s="301">
        <f>K72/J72*100</f>
        <v>54988.648648648646</v>
      </c>
      <c r="J72" s="302">
        <v>185</v>
      </c>
      <c r="K72" s="303">
        <f>VLOOKUP(A72,'MANO DE OBRA'!A9:D101,4,FALSE)</f>
        <v>101729</v>
      </c>
      <c r="L72" s="56"/>
      <c r="M72" s="309">
        <v>32</v>
      </c>
      <c r="N72" s="404">
        <f>K72/M72</f>
        <v>3179.03125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11698.866412130606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N42+N54+N65+N76</f>
        <v>207800.48594407039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41560.097188814078</v>
      </c>
      <c r="M83" s="861"/>
      <c r="N83" s="57"/>
    </row>
    <row r="84" spans="1:14">
      <c r="B84" s="95" t="s">
        <v>1057</v>
      </c>
      <c r="C84" s="96"/>
      <c r="D84" s="96"/>
      <c r="E84" s="96"/>
      <c r="F84" s="96"/>
      <c r="G84" s="96"/>
      <c r="H84" s="96"/>
      <c r="I84" s="93"/>
      <c r="J84" s="94"/>
      <c r="K84" s="313">
        <v>0.05</v>
      </c>
      <c r="L84" s="860">
        <f>N78*K84</f>
        <v>10390.024297203519</v>
      </c>
      <c r="M84" s="861"/>
      <c r="N84" s="57"/>
    </row>
    <row r="85" spans="1:14" ht="15" thickBot="1">
      <c r="B85" s="97" t="s">
        <v>1058</v>
      </c>
      <c r="C85" s="98"/>
      <c r="D85" s="98"/>
      <c r="E85" s="98"/>
      <c r="F85" s="98"/>
      <c r="G85" s="98"/>
      <c r="H85" s="98"/>
      <c r="I85" s="99"/>
      <c r="J85" s="100"/>
      <c r="K85" s="314">
        <v>0.05</v>
      </c>
      <c r="L85" s="862">
        <f>N78*K85</f>
        <v>10390.024297203519</v>
      </c>
      <c r="M85" s="863"/>
      <c r="N85" s="57"/>
    </row>
    <row r="86" spans="1:14" ht="15" thickBot="1">
      <c r="B86" s="826" t="s">
        <v>1037</v>
      </c>
      <c r="C86" s="827"/>
      <c r="D86" s="827"/>
      <c r="E86" s="827"/>
      <c r="F86" s="827"/>
      <c r="G86" s="827"/>
      <c r="H86" s="827"/>
      <c r="I86" s="827"/>
      <c r="J86" s="827"/>
      <c r="K86" s="827"/>
      <c r="L86" s="827"/>
      <c r="M86" s="828"/>
      <c r="N86" s="58">
        <f>L83+L84+L85</f>
        <v>62340.145783221116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270140.6317272915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15" customHeight="1">
      <c r="B107" s="971" t="s">
        <v>2325</v>
      </c>
      <c r="C107" s="972"/>
      <c r="D107" s="972"/>
      <c r="E107" s="972"/>
      <c r="F107" s="972"/>
      <c r="G107" s="972"/>
      <c r="H107" s="972"/>
      <c r="I107" s="972"/>
      <c r="J107" s="972"/>
      <c r="K107" s="972"/>
      <c r="L107" s="972"/>
      <c r="M107" s="972"/>
      <c r="N107" s="973"/>
    </row>
    <row r="108" spans="2:14" ht="30.75" customHeight="1">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228</v>
      </c>
      <c r="B36" s="839" t="str">
        <f>VLOOKUP(A36,EQUIPOS!A6:D154,3,FALSE)</f>
        <v xml:space="preserve">Formaleta metálica (concreto hidráulico)
</v>
      </c>
      <c r="C36" s="840"/>
      <c r="D36" s="840"/>
      <c r="E36" s="840"/>
      <c r="F36" s="840"/>
      <c r="G36" s="840"/>
      <c r="H36" s="841"/>
      <c r="I36" s="276"/>
      <c r="J36" s="277"/>
      <c r="K36" s="278">
        <f>VLOOKUP(A36,EQUIPOS!A6:D163,4,FALSE)</f>
        <v>3171</v>
      </c>
      <c r="L36" s="279"/>
      <c r="M36" s="280">
        <v>2</v>
      </c>
      <c r="N36" s="281">
        <f>K36/M36</f>
        <v>1585.5</v>
      </c>
    </row>
    <row r="37" spans="1:14">
      <c r="A37" s="119" t="s">
        <v>282</v>
      </c>
      <c r="B37" s="839" t="str">
        <f>VLOOKUP(A37,EQUIPOS!A7:D154,3,FALSE)</f>
        <v>Piloteadora potencia 250KW, RPM 1800, fuerza elevadora 200KN</v>
      </c>
      <c r="C37" s="840"/>
      <c r="D37" s="840"/>
      <c r="E37" s="840"/>
      <c r="F37" s="840"/>
      <c r="G37" s="840"/>
      <c r="H37" s="841"/>
      <c r="I37" s="430"/>
      <c r="J37" s="431"/>
      <c r="K37" s="278">
        <f>VLOOKUP(A37,EQUIPOS!A7:D164,4,FALSE)</f>
        <v>382123</v>
      </c>
      <c r="L37" s="344"/>
      <c r="M37" s="345">
        <v>4</v>
      </c>
      <c r="N37" s="281">
        <f>K37/M37</f>
        <v>95530.75</v>
      </c>
    </row>
    <row r="38" spans="1:14">
      <c r="A38" s="119" t="s">
        <v>363</v>
      </c>
      <c r="B38" s="839" t="str">
        <f>VLOOKUP(A38,EQUIPOS!A8:D154,3,FALSE)</f>
        <v>Vibrador de concreto, Motor de 3 hp a 18.000 rpm Mangueras de 4 mt</v>
      </c>
      <c r="C38" s="840"/>
      <c r="D38" s="840"/>
      <c r="E38" s="840"/>
      <c r="F38" s="840"/>
      <c r="G38" s="840"/>
      <c r="H38" s="841"/>
      <c r="I38" s="337"/>
      <c r="J38" s="339"/>
      <c r="K38" s="278">
        <f>VLOOKUP(A38,EQUIPOS!A8:D165,4,FALSE)</f>
        <v>5027</v>
      </c>
      <c r="L38" s="432"/>
      <c r="M38" s="433">
        <v>2</v>
      </c>
      <c r="N38" s="281">
        <f>K38/M38</f>
        <v>2513.5</v>
      </c>
    </row>
    <row r="39" spans="1:14">
      <c r="B39" s="839"/>
      <c r="C39" s="840"/>
      <c r="D39" s="840"/>
      <c r="E39" s="845"/>
      <c r="F39" s="840"/>
      <c r="G39" s="840"/>
      <c r="H39" s="841"/>
      <c r="I39" s="42"/>
      <c r="J39" s="43"/>
      <c r="K39" s="283"/>
      <c r="L39" s="285"/>
      <c r="M39" s="286"/>
      <c r="N39" s="287"/>
    </row>
    <row r="40" spans="1:14">
      <c r="B40" s="846" t="s">
        <v>1036</v>
      </c>
      <c r="C40" s="847"/>
      <c r="D40" s="847"/>
      <c r="E40" s="44"/>
      <c r="F40" s="45"/>
      <c r="G40" s="45"/>
      <c r="H40" s="46"/>
      <c r="I40" s="42"/>
      <c r="J40" s="43"/>
      <c r="K40" s="288"/>
      <c r="L40" s="285"/>
      <c r="M40" s="410">
        <v>0.1</v>
      </c>
      <c r="N40" s="353">
        <f>N76*M40</f>
        <v>1169.8866412130608</v>
      </c>
    </row>
    <row r="41" spans="1:14" ht="15" thickBot="1">
      <c r="B41" s="839"/>
      <c r="C41" s="840"/>
      <c r="D41" s="840"/>
      <c r="E41" s="840"/>
      <c r="F41" s="840"/>
      <c r="G41" s="840"/>
      <c r="H41" s="841"/>
      <c r="I41" s="848"/>
      <c r="J41" s="849"/>
      <c r="K41" s="47"/>
      <c r="L41" s="850"/>
      <c r="M41" s="851"/>
      <c r="N41" s="111"/>
    </row>
    <row r="42" spans="1:14" ht="15" thickBot="1">
      <c r="B42" s="826" t="s">
        <v>1037</v>
      </c>
      <c r="C42" s="827"/>
      <c r="D42" s="827"/>
      <c r="E42" s="827"/>
      <c r="F42" s="827"/>
      <c r="G42" s="827"/>
      <c r="H42" s="827"/>
      <c r="I42" s="827"/>
      <c r="J42" s="827"/>
      <c r="K42" s="827"/>
      <c r="L42" s="827"/>
      <c r="M42" s="828"/>
      <c r="N42" s="403">
        <f>SUM(N36:N41)</f>
        <v>100799.63664121306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7" t="s">
        <v>1028</v>
      </c>
      <c r="C46" s="818"/>
      <c r="D46" s="818"/>
      <c r="E46" s="818"/>
      <c r="F46" s="818"/>
      <c r="G46" s="818"/>
      <c r="H46" s="818"/>
      <c r="I46" s="819"/>
      <c r="J46" s="324" t="s">
        <v>1029</v>
      </c>
      <c r="K46" s="91" t="s">
        <v>1030</v>
      </c>
      <c r="L46" s="820" t="s">
        <v>1039</v>
      </c>
      <c r="M46" s="81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3258</v>
      </c>
      <c r="N47" s="281">
        <f>K47*M47</f>
        <v>38689.467511195166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11900</v>
      </c>
      <c r="N48" s="281">
        <f>K48*M48</f>
        <v>5950</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5000</v>
      </c>
      <c r="N49" s="281">
        <f>K49*M49</f>
        <v>2500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365000</v>
      </c>
      <c r="N50" s="281">
        <f>K50*M50</f>
        <v>48160.615379531533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6" t="s">
        <v>1037</v>
      </c>
      <c r="C54" s="827"/>
      <c r="D54" s="827"/>
      <c r="E54" s="827"/>
      <c r="F54" s="827"/>
      <c r="G54" s="827"/>
      <c r="H54" s="827"/>
      <c r="I54" s="827"/>
      <c r="J54" s="827"/>
      <c r="K54" s="827"/>
      <c r="L54" s="827"/>
      <c r="M54" s="828"/>
      <c r="N54" s="403">
        <f>SUM(N47:N53)</f>
        <v>95300.082890726699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30">
        <f>VLOOKUP(A59,TRANSPORTE!A5:D117,4,FALSE)</f>
        <v>38</v>
      </c>
      <c r="M59" s="831"/>
      <c r="N59" s="296">
        <f>K59*L59</f>
        <v>1.9000000000000001</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5"/>
      <c r="M64" s="816"/>
      <c r="N64" s="133"/>
    </row>
    <row r="65" spans="1:15" ht="15" thickBot="1">
      <c r="B65" s="832" t="s">
        <v>1037</v>
      </c>
      <c r="C65" s="833"/>
      <c r="D65" s="833"/>
      <c r="E65" s="833"/>
      <c r="F65" s="833"/>
      <c r="G65" s="833"/>
      <c r="H65" s="833"/>
      <c r="I65" s="833"/>
      <c r="J65" s="833"/>
      <c r="K65" s="833"/>
      <c r="L65" s="833"/>
      <c r="M65" s="834"/>
      <c r="N65" s="110">
        <f>N59+N60+N61+N62+N63</f>
        <v>1.9000000000000001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68" t="s">
        <v>7</v>
      </c>
      <c r="B70" s="55" t="str">
        <f>VLOOKUP(A70,'MANO DE OBRA'!A8:D68,3,FALSE)</f>
        <v>Obrero (2)</v>
      </c>
      <c r="C70" s="53"/>
      <c r="D70" s="53"/>
      <c r="E70" s="53"/>
      <c r="F70" s="53"/>
      <c r="G70" s="53"/>
      <c r="H70" s="53"/>
      <c r="I70" s="301">
        <f>K70/J70*100</f>
        <v>54988.648648648646</v>
      </c>
      <c r="J70" s="302">
        <v>185</v>
      </c>
      <c r="K70" s="303">
        <f>VLOOKUP(A70,'MANO DE OBRA'!A8:D99,4,FALSE)</f>
        <v>101729</v>
      </c>
      <c r="L70" s="56"/>
      <c r="M70" s="446">
        <v>47.058819999999997</v>
      </c>
      <c r="N70" s="404">
        <f>K70/M70</f>
        <v>2161.741412130606</v>
      </c>
      <c r="O70" s="112"/>
    </row>
    <row r="71" spans="1:15">
      <c r="A71" s="168" t="s">
        <v>11</v>
      </c>
      <c r="B71" s="55" t="str">
        <f>VLOOKUP(A71,'MANO DE OBRA'!A8:D69,3,FALSE)</f>
        <v>Obrero (4)</v>
      </c>
      <c r="C71" s="53"/>
      <c r="D71" s="53"/>
      <c r="E71" s="53"/>
      <c r="F71" s="53"/>
      <c r="G71" s="53"/>
      <c r="H71" s="53"/>
      <c r="I71" s="301">
        <f>K71/J71*100</f>
        <v>109977.83783783784</v>
      </c>
      <c r="J71" s="302">
        <v>185</v>
      </c>
      <c r="K71" s="303">
        <f>VLOOKUP(A71,'MANO DE OBRA'!A8:D100,4,FALSE)</f>
        <v>203459</v>
      </c>
      <c r="L71" s="56"/>
      <c r="M71" s="441">
        <v>32</v>
      </c>
      <c r="N71" s="404">
        <f>K71/M71</f>
        <v>6358.09375</v>
      </c>
    </row>
    <row r="72" spans="1:15">
      <c r="A72" t="s">
        <v>30</v>
      </c>
      <c r="B72" s="55" t="str">
        <f>VLOOKUP(A72,'MANO DE OBRA'!A9:D70,3,FALSE)</f>
        <v>Oficial</v>
      </c>
      <c r="C72" s="53"/>
      <c r="D72" s="53"/>
      <c r="E72" s="53"/>
      <c r="F72" s="53"/>
      <c r="G72" s="53"/>
      <c r="H72" s="53"/>
      <c r="I72" s="301">
        <f>K72/J72*100</f>
        <v>54988.648648648646</v>
      </c>
      <c r="J72" s="302">
        <v>185</v>
      </c>
      <c r="K72" s="303">
        <f>VLOOKUP(A72,'MANO DE OBRA'!A9:D101,4,FALSE)</f>
        <v>101729</v>
      </c>
      <c r="L72" s="56"/>
      <c r="M72" s="309">
        <v>32</v>
      </c>
      <c r="N72" s="404">
        <f>K72/M72</f>
        <v>3179.03125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13"/>
      <c r="C75" s="814"/>
      <c r="D75" s="814"/>
      <c r="E75" s="814"/>
      <c r="F75" s="814"/>
      <c r="G75" s="814"/>
      <c r="H75" s="814"/>
      <c r="I75" s="132"/>
      <c r="J75" s="132"/>
      <c r="K75" s="132"/>
      <c r="L75" s="914"/>
      <c r="M75" s="914"/>
      <c r="N75" s="51"/>
    </row>
    <row r="76" spans="1:15" ht="15" thickBot="1">
      <c r="B76" s="832" t="s">
        <v>1037</v>
      </c>
      <c r="C76" s="833"/>
      <c r="D76" s="833"/>
      <c r="E76" s="833"/>
      <c r="F76" s="833"/>
      <c r="G76" s="833"/>
      <c r="H76" s="833"/>
      <c r="I76" s="833"/>
      <c r="J76" s="833"/>
      <c r="K76" s="833"/>
      <c r="L76" s="833"/>
      <c r="M76" s="834"/>
      <c r="N76" s="310">
        <f>SUM(N70:N75)</f>
        <v>11698.866412130606</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N42+N54+N65+N76</f>
        <v>207800.48594407039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41560.097188814078</v>
      </c>
      <c r="M83" s="861"/>
      <c r="N83" s="57"/>
    </row>
    <row r="84" spans="1:14">
      <c r="B84" s="95" t="s">
        <v>1057</v>
      </c>
      <c r="C84" s="96"/>
      <c r="D84" s="96"/>
      <c r="E84" s="96"/>
      <c r="F84" s="96"/>
      <c r="G84" s="96"/>
      <c r="H84" s="96"/>
      <c r="I84" s="93"/>
      <c r="J84" s="94"/>
      <c r="K84" s="313">
        <v>0.05</v>
      </c>
      <c r="L84" s="860">
        <f>N78*K84</f>
        <v>10390.024297203519</v>
      </c>
      <c r="M84" s="861"/>
      <c r="N84" s="57"/>
    </row>
    <row r="85" spans="1:14" ht="15" thickBot="1">
      <c r="B85" s="97" t="s">
        <v>1058</v>
      </c>
      <c r="C85" s="98"/>
      <c r="D85" s="98"/>
      <c r="E85" s="98"/>
      <c r="F85" s="98"/>
      <c r="G85" s="98"/>
      <c r="H85" s="98"/>
      <c r="I85" s="99"/>
      <c r="J85" s="100"/>
      <c r="K85" s="314">
        <v>0.05</v>
      </c>
      <c r="L85" s="862">
        <f>N78*K85</f>
        <v>10390.024297203519</v>
      </c>
      <c r="M85" s="863"/>
      <c r="N85" s="57"/>
    </row>
    <row r="86" spans="1:14" ht="15" thickBot="1">
      <c r="B86" s="826" t="s">
        <v>1037</v>
      </c>
      <c r="C86" s="827"/>
      <c r="D86" s="827"/>
      <c r="E86" s="827"/>
      <c r="F86" s="827"/>
      <c r="G86" s="827"/>
      <c r="H86" s="827"/>
      <c r="I86" s="827"/>
      <c r="J86" s="827"/>
      <c r="K86" s="827"/>
      <c r="L86" s="827"/>
      <c r="M86" s="828"/>
      <c r="N86" s="58">
        <f>L83+L84+L85</f>
        <v>62340.145783221116</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270140.6317272915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70" zoomScale="77" zoomScaleNormal="77" workbookViewId="0">
      <selection activeCell="K37" sqref="K37"/>
    </sheetView>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243</v>
      </c>
      <c r="B36" s="839" t="str">
        <f>VLOOKUP(A36,EQUIPOS!A6:D154,3,FALSE)</f>
        <v>Grúa 10 ton</v>
      </c>
      <c r="C36" s="840"/>
      <c r="D36" s="840"/>
      <c r="E36" s="840"/>
      <c r="F36" s="840"/>
      <c r="G36" s="840"/>
      <c r="H36" s="841"/>
      <c r="I36" s="276"/>
      <c r="J36" s="277"/>
      <c r="K36" s="278">
        <f>VLOOKUP(A36,EQUIPOS!A6:D163,4,FALSE)</f>
        <v>190868</v>
      </c>
      <c r="L36" s="279"/>
      <c r="M36" s="280">
        <v>0.158</v>
      </c>
      <c r="N36" s="281">
        <f t="shared" ref="N36:N44" si="0">K36/M36</f>
        <v>1208025.3164556962</v>
      </c>
    </row>
    <row r="37" spans="1:14">
      <c r="A37" s="119" t="s">
        <v>121</v>
      </c>
      <c r="B37" s="839" t="str">
        <f>VLOOKUP(A37,EQUIPOS!A7:D154,3,FALSE)</f>
        <v>Bomba eléctrica para accionar la celda</v>
      </c>
      <c r="C37" s="840"/>
      <c r="D37" s="840"/>
      <c r="E37" s="840"/>
      <c r="F37" s="840"/>
      <c r="G37" s="840"/>
      <c r="H37" s="841"/>
      <c r="I37" s="430"/>
      <c r="J37" s="431"/>
      <c r="K37" s="278">
        <f>VLOOKUP(A37,EQUIPOS!A7:D164,4,FALSE)</f>
        <v>42280</v>
      </c>
      <c r="L37" s="344"/>
      <c r="M37" s="345">
        <v>0.158</v>
      </c>
      <c r="N37" s="281">
        <f t="shared" si="0"/>
        <v>267594.93670886074</v>
      </c>
    </row>
    <row r="38" spans="1:14">
      <c r="A38" s="119" t="s">
        <v>217</v>
      </c>
      <c r="B38" s="839" t="str">
        <f>VLOOKUP(A38,EQUIPOS!A8:D154,3,FALSE)</f>
        <v>Equipo de soldadura y de acetileno (incluye soldadura)</v>
      </c>
      <c r="C38" s="840"/>
      <c r="D38" s="840"/>
      <c r="E38" s="840"/>
      <c r="F38" s="840"/>
      <c r="G38" s="840"/>
      <c r="H38" s="841"/>
      <c r="I38" s="430"/>
      <c r="J38" s="431"/>
      <c r="K38" s="447">
        <f>VLOOKUP(A38,EQUIPOS!A8:D165,4,FALSE)</f>
        <v>19540</v>
      </c>
      <c r="L38" s="344"/>
      <c r="M38" s="345">
        <v>0.158</v>
      </c>
      <c r="N38" s="281">
        <f t="shared" si="0"/>
        <v>123670.88607594937</v>
      </c>
    </row>
    <row r="39" spans="1:14">
      <c r="A39" s="119" t="s">
        <v>255</v>
      </c>
      <c r="B39" s="839" t="str">
        <f>VLOOKUP(A39,EQUIPOS!A9:D154,3,FALSE)</f>
        <v>Manómetro cable de acero para bajar la celda</v>
      </c>
      <c r="C39" s="840"/>
      <c r="D39" s="840"/>
      <c r="E39" s="840"/>
      <c r="F39" s="840"/>
      <c r="G39" s="840"/>
      <c r="H39" s="841"/>
      <c r="I39" s="430"/>
      <c r="J39" s="431"/>
      <c r="K39" s="447">
        <f>VLOOKUP(A39,EQUIPOS!A9:D166,4,FALSE)</f>
        <v>1121594</v>
      </c>
      <c r="L39" s="344"/>
      <c r="M39" s="345">
        <v>0.158</v>
      </c>
      <c r="N39" s="281">
        <f t="shared" si="0"/>
        <v>7098696.2025316451</v>
      </c>
    </row>
    <row r="40" spans="1:14">
      <c r="A40" s="119" t="s">
        <v>1732</v>
      </c>
      <c r="B40" s="839" t="str">
        <f>VLOOKUP(A40,EQUIPOS!A10:D154,3,FALSE)</f>
        <v xml:space="preserve">Retroexcavadora sobre llantas 
</v>
      </c>
      <c r="C40" s="840"/>
      <c r="D40" s="840"/>
      <c r="E40" s="840"/>
      <c r="F40" s="840"/>
      <c r="G40" s="840"/>
      <c r="H40" s="841"/>
      <c r="I40" s="430"/>
      <c r="J40" s="431"/>
      <c r="K40" s="447">
        <f>VLOOKUP(A40,EQUIPOS!A10:D167,4,FALSE)</f>
        <v>90000</v>
      </c>
      <c r="L40" s="344"/>
      <c r="M40" s="345">
        <v>0.158</v>
      </c>
      <c r="N40" s="281">
        <f t="shared" si="0"/>
        <v>569620.25316455693</v>
      </c>
    </row>
    <row r="41" spans="1:14">
      <c r="A41" s="119" t="s">
        <v>115</v>
      </c>
      <c r="B41" s="839" t="str">
        <f>VLOOKUP(A41,EQUIPOS!A6:D154,3,FALSE)</f>
        <v>Andamiaje para Aplicar la Carga (Equipos Sustituto de la Tara)</v>
      </c>
      <c r="C41" s="840"/>
      <c r="D41" s="840"/>
      <c r="E41" s="840"/>
      <c r="F41" s="840"/>
      <c r="G41" s="840"/>
      <c r="H41" s="841"/>
      <c r="I41" s="430"/>
      <c r="J41" s="431"/>
      <c r="K41" s="447">
        <f>VLOOKUP(A41,EQUIPOS!A6:D154,4,FALSE)</f>
        <v>64345</v>
      </c>
      <c r="L41" s="344"/>
      <c r="M41" s="345">
        <v>0.158</v>
      </c>
      <c r="N41" s="281">
        <f t="shared" si="0"/>
        <v>407246.83544303797</v>
      </c>
    </row>
    <row r="42" spans="1:14">
      <c r="A42" s="119" t="s">
        <v>224</v>
      </c>
      <c r="B42" s="839" t="str">
        <f>VLOOKUP(A42,EQUIPOS!A12:D156,3,FALSE)</f>
        <v>Equipo de Medición (Deformimetros Eléctricos, Mecánicos, Celdas de Carga,  Etc.)</v>
      </c>
      <c r="C42" s="840"/>
      <c r="D42" s="840"/>
      <c r="E42" s="840"/>
      <c r="F42" s="840"/>
      <c r="G42" s="840"/>
      <c r="H42" s="841"/>
      <c r="I42" s="337"/>
      <c r="J42" s="339"/>
      <c r="K42" s="447">
        <f>VLOOKUP(A42,EQUIPOS!A12:D169,4,FALSE)</f>
        <v>124639</v>
      </c>
      <c r="L42" s="432"/>
      <c r="M42" s="433">
        <v>0.158</v>
      </c>
      <c r="N42" s="281">
        <f t="shared" si="0"/>
        <v>788854.43037974683</v>
      </c>
    </row>
    <row r="43" spans="1:14">
      <c r="A43" t="s">
        <v>335</v>
      </c>
      <c r="B43" s="839" t="str">
        <f>VLOOKUP(A43,EQUIPOS!A13:D157,3,FALSE)</f>
        <v>Tara (Recebo, Agua, Etc.)</v>
      </c>
      <c r="C43" s="840"/>
      <c r="D43" s="840"/>
      <c r="E43" s="840"/>
      <c r="F43" s="840"/>
      <c r="G43" s="840"/>
      <c r="H43" s="841"/>
      <c r="I43" s="42"/>
      <c r="J43" s="43"/>
      <c r="K43" s="447">
        <f>VLOOKUP(A43,EQUIPOS!A13:D170,4,FALSE)</f>
        <v>203092</v>
      </c>
      <c r="L43" s="285"/>
      <c r="M43" s="286">
        <v>2.8000000000000001E-2</v>
      </c>
      <c r="N43" s="281">
        <f t="shared" si="0"/>
        <v>7253285.7142857146</v>
      </c>
    </row>
    <row r="44" spans="1:14">
      <c r="A44" t="s">
        <v>216</v>
      </c>
      <c r="B44" s="839" t="str">
        <f>VLOOKUP(A44,EQUIPOS!A14:D158,3,FALSE)</f>
        <v xml:space="preserve">Equipo de topografía Teodolito electrónico con abertura de anteojo de 42 mm. Aumento del anteojo: 30x.Distancia mínima de enfoque: 1.0 m. Precisión: 5´´. Compensador con rango de trabajo ±3´. </v>
      </c>
      <c r="C44" s="840"/>
      <c r="D44" s="840"/>
      <c r="E44" s="840"/>
      <c r="F44" s="840"/>
      <c r="G44" s="840"/>
      <c r="H44" s="841"/>
      <c r="I44" s="42"/>
      <c r="J44" s="43"/>
      <c r="K44" s="447">
        <f>VLOOKUP(A44,EQUIPOS!A14:D171,4,FALSE)</f>
        <v>13996</v>
      </c>
      <c r="L44" s="285"/>
      <c r="M44" s="286">
        <v>0.158</v>
      </c>
      <c r="N44" s="282">
        <f t="shared" si="0"/>
        <v>88582.278481012661</v>
      </c>
    </row>
    <row r="45" spans="1:14">
      <c r="B45" s="846" t="s">
        <v>1036</v>
      </c>
      <c r="C45" s="847"/>
      <c r="D45" s="847"/>
      <c r="E45" s="44"/>
      <c r="F45" s="45"/>
      <c r="G45" s="45"/>
      <c r="H45" s="46"/>
      <c r="I45" s="42"/>
      <c r="J45" s="43"/>
      <c r="K45" s="288"/>
      <c r="L45" s="285"/>
      <c r="M45" s="410">
        <v>0.02</v>
      </c>
      <c r="N45" s="353">
        <f>N81*M45</f>
        <v>18955.095238095237</v>
      </c>
    </row>
    <row r="46" spans="1:14" ht="15" thickBot="1">
      <c r="B46" s="839"/>
      <c r="C46" s="840"/>
      <c r="D46" s="840"/>
      <c r="E46" s="840"/>
      <c r="F46" s="840"/>
      <c r="G46" s="840"/>
      <c r="H46" s="841"/>
      <c r="I46" s="848"/>
      <c r="J46" s="849"/>
      <c r="K46" s="47"/>
      <c r="L46" s="850"/>
      <c r="M46" s="851"/>
      <c r="N46" s="111"/>
    </row>
    <row r="47" spans="1:14" ht="15" thickBot="1">
      <c r="B47" s="826" t="s">
        <v>1037</v>
      </c>
      <c r="C47" s="827"/>
      <c r="D47" s="827"/>
      <c r="E47" s="827"/>
      <c r="F47" s="827"/>
      <c r="G47" s="827"/>
      <c r="H47" s="827"/>
      <c r="I47" s="827"/>
      <c r="J47" s="827"/>
      <c r="K47" s="827"/>
      <c r="L47" s="827"/>
      <c r="M47" s="828"/>
      <c r="N47" s="403">
        <f>SUM(N36:N46)</f>
        <v>17824531.94876432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7" t="s">
        <v>1028</v>
      </c>
      <c r="C51" s="818"/>
      <c r="D51" s="818"/>
      <c r="E51" s="818"/>
      <c r="F51" s="818"/>
      <c r="G51" s="818"/>
      <c r="H51" s="818"/>
      <c r="I51" s="819"/>
      <c r="J51" s="324" t="s">
        <v>1029</v>
      </c>
      <c r="K51" s="91" t="s">
        <v>1030</v>
      </c>
      <c r="L51" s="820" t="s">
        <v>1039</v>
      </c>
      <c r="M51" s="819"/>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12308980</v>
      </c>
      <c r="N52" s="281">
        <f t="shared" ref="N52:N58" si="1">K52*M52</f>
        <v>12308980</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9344</v>
      </c>
      <c r="N53" s="281">
        <f t="shared" si="1"/>
        <v>280320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50940</v>
      </c>
      <c r="N54" s="281">
        <f t="shared" si="1"/>
        <v>3056400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8370</v>
      </c>
      <c r="N55" s="281">
        <f t="shared" si="1"/>
        <v>100440</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1217088</v>
      </c>
      <c r="N56" s="281">
        <f t="shared" si="1"/>
        <v>2434176</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1181136</v>
      </c>
      <c r="N57" s="281">
        <f t="shared" si="1"/>
        <v>5905680</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80436</v>
      </c>
      <c r="N58" s="281">
        <f t="shared" si="1"/>
        <v>5630520</v>
      </c>
    </row>
    <row r="59" spans="1:14" ht="15" thickBot="1">
      <c r="B59" s="826" t="s">
        <v>1037</v>
      </c>
      <c r="C59" s="827"/>
      <c r="D59" s="827"/>
      <c r="E59" s="827"/>
      <c r="F59" s="827"/>
      <c r="G59" s="827"/>
      <c r="H59" s="827"/>
      <c r="I59" s="827"/>
      <c r="J59" s="827"/>
      <c r="K59" s="827"/>
      <c r="L59" s="827"/>
      <c r="M59" s="828"/>
      <c r="N59" s="403">
        <f>SUM(N52:N58)</f>
        <v>29716516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30">
        <f>VLOOKUP(A64,TRANSPORTE!A5:D117,4,FALSE)</f>
        <v>98960</v>
      </c>
      <c r="M64" s="831"/>
      <c r="N64" s="296">
        <f>K64*L64</f>
        <v>4948</v>
      </c>
    </row>
    <row r="65" spans="1:15">
      <c r="B65" s="52"/>
      <c r="C65" s="53"/>
      <c r="D65" s="53"/>
      <c r="E65" s="53"/>
      <c r="F65" s="53"/>
      <c r="G65" s="53"/>
      <c r="H65" s="320"/>
      <c r="I65" s="288"/>
      <c r="J65" s="295"/>
      <c r="K65" s="288"/>
      <c r="L65" s="830"/>
      <c r="M65" s="831"/>
      <c r="N65" s="296"/>
    </row>
    <row r="66" spans="1:15">
      <c r="B66" s="52"/>
      <c r="C66" s="53"/>
      <c r="D66" s="53"/>
      <c r="E66" s="53"/>
      <c r="F66" s="53"/>
      <c r="G66" s="53"/>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4948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15</v>
      </c>
      <c r="B75" s="55" t="str">
        <f>VLOOKUP(A75,'MANO DE OBRA'!A8:D68,3,FALSE)</f>
        <v>Obrero (6)</v>
      </c>
      <c r="C75" s="53"/>
      <c r="D75" s="53"/>
      <c r="E75" s="53"/>
      <c r="F75" s="53"/>
      <c r="G75" s="53"/>
      <c r="H75" s="53"/>
      <c r="I75" s="301">
        <f>K75/J75*100</f>
        <v>164967.56756756757</v>
      </c>
      <c r="J75" s="302">
        <v>185</v>
      </c>
      <c r="K75" s="303">
        <f>VLOOKUP(A75,'MANO DE OBRA'!A8:D99,4,FALSE)</f>
        <v>305190</v>
      </c>
      <c r="L75" s="56"/>
      <c r="M75" s="443">
        <v>1.26</v>
      </c>
      <c r="N75" s="404">
        <f>K75/M75</f>
        <v>242214.28571428571</v>
      </c>
      <c r="O75" s="112"/>
    </row>
    <row r="76" spans="1:15">
      <c r="A76" s="168"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441">
        <v>1.26</v>
      </c>
      <c r="N76" s="404">
        <f>K76/M76</f>
        <v>80737.301587301583</v>
      </c>
    </row>
    <row r="77" spans="1:15">
      <c r="A77" s="179" t="s">
        <v>64</v>
      </c>
      <c r="B77" s="55" t="str">
        <f>VLOOKUP(A77,'MANO DE OBRA'!A9:D70,3,FALSE)</f>
        <v>Ingeniero supervisor</v>
      </c>
      <c r="C77" s="53"/>
      <c r="D77" s="53"/>
      <c r="E77" s="53"/>
      <c r="F77" s="53"/>
      <c r="G77" s="53"/>
      <c r="H77" s="53"/>
      <c r="I77" s="301">
        <f>K77/J77*100</f>
        <v>178714.59459459459</v>
      </c>
      <c r="J77" s="302">
        <v>185</v>
      </c>
      <c r="K77" s="303">
        <f>VLOOKUP(A77,'MANO DE OBRA'!A9:D101,4,FALSE)</f>
        <v>330622</v>
      </c>
      <c r="L77" s="56"/>
      <c r="M77" s="309">
        <v>1.26</v>
      </c>
      <c r="N77" s="404">
        <f>K77/M77</f>
        <v>262398.41269841272</v>
      </c>
    </row>
    <row r="78" spans="1:15">
      <c r="A78" s="179" t="s">
        <v>78</v>
      </c>
      <c r="B78" s="55" t="str">
        <f>VLOOKUP(A78,'MANO DE OBRA'!A10:D71,3,FALSE)</f>
        <v xml:space="preserve">Ingeniero Geotecnista </v>
      </c>
      <c r="C78" s="53"/>
      <c r="D78" s="53"/>
      <c r="E78" s="53"/>
      <c r="F78" s="53"/>
      <c r="G78" s="53"/>
      <c r="H78" s="53"/>
      <c r="I78" s="301">
        <f>K78/J78*100</f>
        <v>219332.43243243243</v>
      </c>
      <c r="J78" s="302">
        <v>185</v>
      </c>
      <c r="K78" s="303">
        <f>VLOOKUP(A78,'MANO DE OBRA'!A10:D102,4,FALSE)</f>
        <v>405765</v>
      </c>
      <c r="L78" s="327"/>
      <c r="M78" s="309">
        <v>1.26</v>
      </c>
      <c r="N78" s="404">
        <f>K78/M78</f>
        <v>322035.71428571426</v>
      </c>
    </row>
    <row r="79" spans="1:15">
      <c r="A79" s="179" t="s">
        <v>2334</v>
      </c>
      <c r="B79" s="55" t="str">
        <f>VLOOKUP(A79,'MANO DE OBRA'!A11:D72,3,FALSE)</f>
        <v>Celador</v>
      </c>
      <c r="C79" s="53"/>
      <c r="D79" s="53"/>
      <c r="E79" s="53"/>
      <c r="F79" s="53"/>
      <c r="G79" s="53"/>
      <c r="H79" s="53"/>
      <c r="I79" s="301">
        <f>K79/J79*100</f>
        <v>27494.594594594593</v>
      </c>
      <c r="J79" s="302">
        <v>185</v>
      </c>
      <c r="K79" s="307">
        <f>VLOOKUP(A79,'MANO DE OBRA'!A11:D103,4,FALSE)</f>
        <v>50865</v>
      </c>
      <c r="L79" s="327"/>
      <c r="M79" s="309">
        <v>1.26</v>
      </c>
      <c r="N79" s="404">
        <f>K79/M79</f>
        <v>40369.047619047618</v>
      </c>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947754.76190476189</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N47+N59+N70+N81</f>
        <v>48493750.710669085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9698750.1421338171</v>
      </c>
      <c r="M88" s="861"/>
      <c r="N88" s="57"/>
    </row>
    <row r="89" spans="1:14">
      <c r="B89" s="95" t="s">
        <v>1057</v>
      </c>
      <c r="C89" s="96"/>
      <c r="D89" s="96"/>
      <c r="E89" s="96"/>
      <c r="F89" s="96"/>
      <c r="G89" s="96"/>
      <c r="H89" s="96"/>
      <c r="I89" s="93"/>
      <c r="J89" s="94"/>
      <c r="K89" s="313">
        <v>0.05</v>
      </c>
      <c r="L89" s="860">
        <f>N83*K89</f>
        <v>2424687.5355334543</v>
      </c>
      <c r="M89" s="861"/>
      <c r="N89" s="57"/>
    </row>
    <row r="90" spans="1:14" ht="15" thickBot="1">
      <c r="B90" s="97" t="s">
        <v>1058</v>
      </c>
      <c r="C90" s="98"/>
      <c r="D90" s="98"/>
      <c r="E90" s="98"/>
      <c r="F90" s="98"/>
      <c r="G90" s="98"/>
      <c r="H90" s="98"/>
      <c r="I90" s="99"/>
      <c r="J90" s="100"/>
      <c r="K90" s="314">
        <v>0.05</v>
      </c>
      <c r="L90" s="862">
        <f>N83*K90</f>
        <v>2424687.5355334543</v>
      </c>
      <c r="M90" s="863"/>
      <c r="N90" s="57"/>
    </row>
    <row r="91" spans="1:14" ht="15" thickBot="1">
      <c r="B91" s="826" t="s">
        <v>1037</v>
      </c>
      <c r="C91" s="827"/>
      <c r="D91" s="827"/>
      <c r="E91" s="827"/>
      <c r="F91" s="827"/>
      <c r="G91" s="827"/>
      <c r="H91" s="827"/>
      <c r="I91" s="827"/>
      <c r="J91" s="827"/>
      <c r="K91" s="827"/>
      <c r="L91" s="827"/>
      <c r="M91" s="828"/>
      <c r="N91" s="58">
        <f>L88+L89+L90</f>
        <v>14548125.213200726</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63041875.923869811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140</v>
      </c>
      <c r="B36" s="839" t="str">
        <f>VLOOKUP(A36,EQUIPOS!A6:D154,3,FALSE)</f>
        <v>Camisa para Pilote D=1.20m</v>
      </c>
      <c r="C36" s="840"/>
      <c r="D36" s="840"/>
      <c r="E36" s="840"/>
      <c r="F36" s="840"/>
      <c r="G36" s="840"/>
      <c r="H36" s="841"/>
      <c r="I36" s="276"/>
      <c r="J36" s="277"/>
      <c r="K36" s="278">
        <f>VLOOKUP(A36,EQUIPOS!A6:D163,4,FALSE)</f>
        <v>24010</v>
      </c>
      <c r="L36" s="279"/>
      <c r="M36" s="280">
        <v>1</v>
      </c>
      <c r="N36" s="281">
        <f t="shared" ref="N36:N42" si="0">K36/M36</f>
        <v>24010</v>
      </c>
    </row>
    <row r="37" spans="1:14">
      <c r="A37" s="119" t="s">
        <v>206</v>
      </c>
      <c r="B37" s="839" t="str">
        <f>VLOOKUP(A37,EQUIPOS!A7:D154,3,FALSE)</f>
        <v>Equipo de Soldadura</v>
      </c>
      <c r="C37" s="840"/>
      <c r="D37" s="840"/>
      <c r="E37" s="840"/>
      <c r="F37" s="840"/>
      <c r="G37" s="840"/>
      <c r="H37" s="841"/>
      <c r="I37" s="430"/>
      <c r="J37" s="431"/>
      <c r="K37" s="278">
        <f>VLOOKUP(A37,EQUIPOS!A7:D164,4,FALSE)</f>
        <v>6637</v>
      </c>
      <c r="L37" s="344"/>
      <c r="M37" s="345">
        <v>1</v>
      </c>
      <c r="N37" s="281">
        <f t="shared" si="0"/>
        <v>6637</v>
      </c>
    </row>
    <row r="38" spans="1:14">
      <c r="A38" s="119" t="s">
        <v>242</v>
      </c>
      <c r="B38" s="839" t="str">
        <f>VLOOKUP(A38,EQUIPOS!A8:D154,3,FALSE)</f>
        <v>Grúa con torre capacidad 1 ton en la punta.</v>
      </c>
      <c r="C38" s="840"/>
      <c r="D38" s="840"/>
      <c r="E38" s="840"/>
      <c r="F38" s="840"/>
      <c r="G38" s="840"/>
      <c r="H38" s="841"/>
      <c r="I38" s="430"/>
      <c r="J38" s="431"/>
      <c r="K38" s="447">
        <f>VLOOKUP(A38,EQUIPOS!A8:D165,4,FALSE)</f>
        <v>126321</v>
      </c>
      <c r="L38" s="344"/>
      <c r="M38" s="345">
        <v>2.5</v>
      </c>
      <c r="N38" s="281">
        <f t="shared" si="0"/>
        <v>50528.4</v>
      </c>
    </row>
    <row r="39" spans="1:14">
      <c r="A39" s="119" t="s">
        <v>267</v>
      </c>
      <c r="B39" s="839" t="str">
        <f>VLOOKUP(A39,EQUIPOS!A9:D154,3,FALSE)</f>
        <v>Motobomba de concreto</v>
      </c>
      <c r="C39" s="840"/>
      <c r="D39" s="840"/>
      <c r="E39" s="840"/>
      <c r="F39" s="840"/>
      <c r="G39" s="840"/>
      <c r="H39" s="841"/>
      <c r="I39" s="430"/>
      <c r="J39" s="431"/>
      <c r="K39" s="447">
        <f>VLOOKUP(A39,EQUIPOS!A9:D166,4,FALSE)</f>
        <v>87799</v>
      </c>
      <c r="L39" s="344"/>
      <c r="M39" s="345">
        <v>2.5499800000000001</v>
      </c>
      <c r="N39" s="281">
        <f t="shared" si="0"/>
        <v>34431.250441179931</v>
      </c>
    </row>
    <row r="40" spans="1:14">
      <c r="A40" s="119" t="s">
        <v>277</v>
      </c>
      <c r="B40" s="839" t="str">
        <f>VLOOKUP(A40,EQUIPOS!A10:D154,3,FALSE)</f>
        <v>Pala auxiliar de piloteadora</v>
      </c>
      <c r="C40" s="840"/>
      <c r="D40" s="840"/>
      <c r="E40" s="840"/>
      <c r="F40" s="840"/>
      <c r="G40" s="840"/>
      <c r="H40" s="841"/>
      <c r="I40" s="430"/>
      <c r="J40" s="431"/>
      <c r="K40" s="447">
        <f>VLOOKUP(A40,EQUIPOS!A10:D167,4,FALSE)</f>
        <v>38810</v>
      </c>
      <c r="L40" s="344"/>
      <c r="M40" s="345">
        <v>2.5</v>
      </c>
      <c r="N40" s="281">
        <f t="shared" si="0"/>
        <v>15524</v>
      </c>
    </row>
    <row r="41" spans="1:14">
      <c r="A41" s="119" t="s">
        <v>282</v>
      </c>
      <c r="B41" s="839" t="str">
        <f>VLOOKUP(A41,EQUIPOS!A6:D154,3,FALSE)</f>
        <v>Piloteadora potencia 250KW, RPM 1800, fuerza elevadora 200KN</v>
      </c>
      <c r="C41" s="840"/>
      <c r="D41" s="840"/>
      <c r="E41" s="840"/>
      <c r="F41" s="840"/>
      <c r="G41" s="840"/>
      <c r="H41" s="841"/>
      <c r="I41" s="430"/>
      <c r="J41" s="431"/>
      <c r="K41" s="447">
        <f>VLOOKUP(A41,EQUIPOS!A6:D154,4,FALSE)</f>
        <v>382123</v>
      </c>
      <c r="L41" s="344"/>
      <c r="M41" s="345">
        <v>1</v>
      </c>
      <c r="N41" s="281">
        <f t="shared" si="0"/>
        <v>382123</v>
      </c>
    </row>
    <row r="42" spans="1:14">
      <c r="A42" s="119" t="s">
        <v>310</v>
      </c>
      <c r="B42" s="839" t="str">
        <f>VLOOKUP(A42,EQUIPOS!A12:D156,3,FALSE)</f>
        <v>Retroexcavadora A25C</v>
      </c>
      <c r="C42" s="840"/>
      <c r="D42" s="840"/>
      <c r="E42" s="840"/>
      <c r="F42" s="840"/>
      <c r="G42" s="840"/>
      <c r="H42" s="841"/>
      <c r="I42" s="337"/>
      <c r="J42" s="339"/>
      <c r="K42" s="447">
        <f>VLOOKUP(A42,EQUIPOS!A12:D169,4,FALSE)</f>
        <v>203593</v>
      </c>
      <c r="L42" s="432"/>
      <c r="M42" s="433">
        <v>2.5</v>
      </c>
      <c r="N42" s="281">
        <f t="shared" si="0"/>
        <v>81437.2</v>
      </c>
    </row>
    <row r="43" spans="1:14">
      <c r="B43" s="839"/>
      <c r="C43" s="840"/>
      <c r="D43" s="840"/>
      <c r="E43" s="840"/>
      <c r="F43" s="840"/>
      <c r="G43" s="840"/>
      <c r="H43" s="841"/>
      <c r="I43" s="42"/>
      <c r="J43" s="43"/>
      <c r="K43" s="447"/>
      <c r="L43" s="285"/>
      <c r="M43" s="286"/>
      <c r="N43" s="281"/>
    </row>
    <row r="44" spans="1:14">
      <c r="B44" s="329"/>
      <c r="C44" s="330"/>
      <c r="D44" s="330"/>
      <c r="E44" s="330"/>
      <c r="F44" s="332"/>
      <c r="G44" s="332"/>
      <c r="H44" s="131"/>
      <c r="I44" s="42"/>
      <c r="J44" s="43"/>
      <c r="K44" s="447"/>
      <c r="L44" s="285"/>
      <c r="M44" s="286"/>
      <c r="N44" s="282"/>
    </row>
    <row r="45" spans="1:14">
      <c r="B45" s="846" t="s">
        <v>1036</v>
      </c>
      <c r="C45" s="847"/>
      <c r="D45" s="847"/>
      <c r="E45" s="44"/>
      <c r="F45" s="45"/>
      <c r="G45" s="45"/>
      <c r="H45" s="46"/>
      <c r="I45" s="42"/>
      <c r="J45" s="43"/>
      <c r="K45" s="288"/>
      <c r="L45" s="285"/>
      <c r="M45" s="410">
        <v>0.1</v>
      </c>
      <c r="N45" s="353">
        <f>N83*M45</f>
        <v>8477.4791666666679</v>
      </c>
    </row>
    <row r="46" spans="1:14" ht="15" thickBot="1">
      <c r="B46" s="839"/>
      <c r="C46" s="840"/>
      <c r="D46" s="840"/>
      <c r="E46" s="840"/>
      <c r="F46" s="840"/>
      <c r="G46" s="840"/>
      <c r="H46" s="841"/>
      <c r="I46" s="848"/>
      <c r="J46" s="849"/>
      <c r="K46" s="47"/>
      <c r="L46" s="850"/>
      <c r="M46" s="851"/>
      <c r="N46" s="111"/>
    </row>
    <row r="47" spans="1:14" ht="15" thickBot="1">
      <c r="B47" s="826" t="s">
        <v>1037</v>
      </c>
      <c r="C47" s="827"/>
      <c r="D47" s="827"/>
      <c r="E47" s="827"/>
      <c r="F47" s="827"/>
      <c r="G47" s="827"/>
      <c r="H47" s="827"/>
      <c r="I47" s="827"/>
      <c r="J47" s="827"/>
      <c r="K47" s="827"/>
      <c r="L47" s="827"/>
      <c r="M47" s="828"/>
      <c r="N47" s="403">
        <f>SUM(N36:N46)</f>
        <v>603168.32960784656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7" t="s">
        <v>1028</v>
      </c>
      <c r="C51" s="818"/>
      <c r="D51" s="818"/>
      <c r="E51" s="818"/>
      <c r="F51" s="818"/>
      <c r="G51" s="818"/>
      <c r="H51" s="818"/>
      <c r="I51" s="819"/>
      <c r="J51" s="324" t="s">
        <v>1029</v>
      </c>
      <c r="K51" s="91" t="s">
        <v>1030</v>
      </c>
      <c r="L51" s="820" t="s">
        <v>1039</v>
      </c>
      <c r="M51" s="819"/>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3141</v>
      </c>
      <c r="N52" s="281">
        <f>K52*M52</f>
        <v>7397.0550000000003</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3258</v>
      </c>
      <c r="N53" s="281">
        <f>K53*M53</f>
        <v>403015.28657494963</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365000</v>
      </c>
      <c r="N54" s="281">
        <f>K54*M54</f>
        <v>301003.84612207208</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6" t="s">
        <v>1037</v>
      </c>
      <c r="C59" s="827"/>
      <c r="D59" s="827"/>
      <c r="E59" s="827"/>
      <c r="F59" s="827"/>
      <c r="G59" s="827"/>
      <c r="H59" s="827"/>
      <c r="I59" s="827"/>
      <c r="J59" s="827"/>
      <c r="K59" s="827"/>
      <c r="L59" s="827"/>
      <c r="M59" s="828"/>
      <c r="N59" s="403">
        <f>SUM(N52:N58)</f>
        <v>711416.18769702176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30">
        <f>VLOOKUP(A64,TRANSPORTE!A5:D117,4,FALSE)</f>
        <v>1255</v>
      </c>
      <c r="M64" s="831"/>
      <c r="N64" s="296">
        <f>K64*L64</f>
        <v>1631.5</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30">
        <f>VLOOKUP(A65,TRANSPORTE!A6:D117,4,FALSE)</f>
        <v>38</v>
      </c>
      <c r="M65" s="831"/>
      <c r="N65" s="296">
        <f>K65*L65</f>
        <v>1.9000000000000001</v>
      </c>
    </row>
    <row r="66" spans="1:15">
      <c r="B66" s="52"/>
      <c r="C66" s="53"/>
      <c r="D66" s="53"/>
      <c r="E66" s="53"/>
      <c r="F66" s="53"/>
      <c r="G66" s="53"/>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1633.4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978"/>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164967.56756756757</v>
      </c>
      <c r="J76" s="302">
        <v>185</v>
      </c>
      <c r="K76" s="303">
        <f>VLOOKUP(A76,'MANO DE OBRA'!A8:D99,4,FALSE)</f>
        <v>305190</v>
      </c>
      <c r="L76" s="56"/>
      <c r="M76" s="443">
        <v>8</v>
      </c>
      <c r="N76" s="404">
        <f>K76/M76</f>
        <v>38148.75</v>
      </c>
      <c r="O76" s="112"/>
    </row>
    <row r="77" spans="1:15">
      <c r="A77" s="168" t="s">
        <v>30</v>
      </c>
      <c r="B77" s="55" t="str">
        <f>VLOOKUP(A77,'MANO DE OBRA'!A8:D69,3,FALSE)</f>
        <v>Oficial</v>
      </c>
      <c r="C77" s="53"/>
      <c r="D77" s="53"/>
      <c r="E77" s="53"/>
      <c r="F77" s="53"/>
      <c r="G77" s="53"/>
      <c r="H77" s="53"/>
      <c r="I77" s="301">
        <f>K77/J77*100</f>
        <v>54988.648648648646</v>
      </c>
      <c r="J77" s="302">
        <v>185</v>
      </c>
      <c r="K77" s="303">
        <f>VLOOKUP(A77,'MANO DE OBRA'!A8:D100,4,FALSE)</f>
        <v>101729</v>
      </c>
      <c r="L77" s="56"/>
      <c r="M77" s="440">
        <v>8</v>
      </c>
      <c r="N77" s="404">
        <f>K77/M77</f>
        <v>12716.125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164967.56756756757</v>
      </c>
      <c r="J79" s="302">
        <v>185</v>
      </c>
      <c r="K79" s="303">
        <f>VLOOKUP(A79,'MANO DE OBRA'!A9:D101,4,FALSE)</f>
        <v>305190</v>
      </c>
      <c r="L79" s="56"/>
      <c r="M79" s="309">
        <v>12</v>
      </c>
      <c r="N79" s="404">
        <f>K79/M79</f>
        <v>25432.5</v>
      </c>
    </row>
    <row r="80" spans="1:15">
      <c r="A80" t="s">
        <v>30</v>
      </c>
      <c r="B80" s="55" t="str">
        <f>VLOOKUP(A80,'MANO DE OBRA'!A10:D71,3,FALSE)</f>
        <v>Oficial</v>
      </c>
      <c r="C80" s="53"/>
      <c r="D80" s="53"/>
      <c r="E80" s="53"/>
      <c r="F80" s="53"/>
      <c r="G80" s="53"/>
      <c r="H80" s="53"/>
      <c r="I80" s="301">
        <f>K80/J80*100</f>
        <v>54988.648648648646</v>
      </c>
      <c r="J80" s="302">
        <v>185</v>
      </c>
      <c r="K80" s="303">
        <f>VLOOKUP(A80,'MANO DE OBRA'!A10:D102,4,FALSE)</f>
        <v>101729</v>
      </c>
      <c r="L80" s="327"/>
      <c r="M80" s="309">
        <v>12</v>
      </c>
      <c r="N80" s="404">
        <f>K80/M80</f>
        <v>8477.4166666666661</v>
      </c>
    </row>
    <row r="81" spans="1:14">
      <c r="B81" s="55"/>
      <c r="C81" s="53"/>
      <c r="D81" s="53"/>
      <c r="E81" s="53"/>
      <c r="F81" s="53"/>
      <c r="G81" s="53"/>
      <c r="H81" s="53"/>
      <c r="I81" s="288"/>
      <c r="J81" s="306"/>
      <c r="K81" s="307"/>
      <c r="L81" s="327"/>
      <c r="M81" s="309"/>
      <c r="N81" s="305"/>
    </row>
    <row r="82" spans="1:14" ht="15" thickBot="1">
      <c r="B82" s="813"/>
      <c r="C82" s="814"/>
      <c r="D82" s="814"/>
      <c r="E82" s="814"/>
      <c r="F82" s="814"/>
      <c r="G82" s="814"/>
      <c r="H82" s="814"/>
      <c r="I82" s="132"/>
      <c r="J82" s="132"/>
      <c r="K82" s="132"/>
      <c r="L82" s="914"/>
      <c r="M82" s="914"/>
      <c r="N82" s="133"/>
    </row>
    <row r="83" spans="1:14" ht="15" thickBot="1">
      <c r="B83" s="832" t="s">
        <v>1037</v>
      </c>
      <c r="C83" s="833"/>
      <c r="D83" s="833"/>
      <c r="E83" s="833"/>
      <c r="F83" s="833"/>
      <c r="G83" s="833"/>
      <c r="H83" s="833"/>
      <c r="I83" s="833"/>
      <c r="J83" s="833"/>
      <c r="K83" s="833"/>
      <c r="L83" s="833"/>
      <c r="M83" s="834"/>
      <c r="N83" s="469">
        <f>SUM(N76:N82)</f>
        <v>84774.791666666672</v>
      </c>
    </row>
    <row r="84" spans="1:14" ht="15" thickBot="1">
      <c r="B84" s="39"/>
      <c r="C84" s="40"/>
      <c r="D84" s="40"/>
      <c r="E84" s="40"/>
      <c r="F84" s="40"/>
      <c r="G84" s="40"/>
      <c r="H84" s="40"/>
      <c r="I84" s="40"/>
      <c r="J84" s="40"/>
      <c r="K84" s="40"/>
      <c r="L84" s="40"/>
      <c r="M84" s="40"/>
      <c r="N84" s="41"/>
    </row>
    <row r="85" spans="1:14" ht="15" thickBot="1">
      <c r="B85" s="826" t="s">
        <v>1051</v>
      </c>
      <c r="C85" s="827"/>
      <c r="D85" s="827"/>
      <c r="E85" s="827"/>
      <c r="F85" s="827"/>
      <c r="G85" s="827"/>
      <c r="H85" s="827"/>
      <c r="I85" s="827"/>
      <c r="J85" s="827"/>
      <c r="K85" s="827"/>
      <c r="L85" s="827"/>
      <c r="M85" s="828"/>
      <c r="N85" s="105">
        <f>N47+N59+N70+N83</f>
        <v>1400992.7089715351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7" t="s">
        <v>1053</v>
      </c>
      <c r="C89" s="818"/>
      <c r="D89" s="818"/>
      <c r="E89" s="818"/>
      <c r="F89" s="818"/>
      <c r="G89" s="818"/>
      <c r="H89" s="818"/>
      <c r="I89" s="323"/>
      <c r="J89" s="343"/>
      <c r="K89" s="311" t="s">
        <v>1054</v>
      </c>
      <c r="L89" s="856" t="s">
        <v>1055</v>
      </c>
      <c r="M89" s="857"/>
      <c r="N89" s="312"/>
    </row>
    <row r="90" spans="1:14">
      <c r="B90" s="858" t="s">
        <v>1056</v>
      </c>
      <c r="C90" s="859"/>
      <c r="D90" s="859"/>
      <c r="E90" s="859"/>
      <c r="F90" s="859"/>
      <c r="G90" s="859"/>
      <c r="H90" s="859"/>
      <c r="I90" s="93"/>
      <c r="J90" s="94"/>
      <c r="K90" s="313">
        <v>0.2</v>
      </c>
      <c r="L90" s="860">
        <f>N85*K90</f>
        <v>280198.54179430701</v>
      </c>
      <c r="M90" s="861"/>
      <c r="N90" s="57"/>
    </row>
    <row r="91" spans="1:14">
      <c r="B91" s="95" t="s">
        <v>1057</v>
      </c>
      <c r="C91" s="96"/>
      <c r="D91" s="96"/>
      <c r="E91" s="96"/>
      <c r="F91" s="96"/>
      <c r="G91" s="96"/>
      <c r="H91" s="96"/>
      <c r="I91" s="93"/>
      <c r="J91" s="94"/>
      <c r="K91" s="313">
        <v>0.05</v>
      </c>
      <c r="L91" s="860">
        <f>N85*K91</f>
        <v>70049.635448576752</v>
      </c>
      <c r="M91" s="861"/>
      <c r="N91" s="57"/>
    </row>
    <row r="92" spans="1:14" ht="15" thickBot="1">
      <c r="B92" s="97" t="s">
        <v>1058</v>
      </c>
      <c r="C92" s="98"/>
      <c r="D92" s="98"/>
      <c r="E92" s="98"/>
      <c r="F92" s="98"/>
      <c r="G92" s="98"/>
      <c r="H92" s="98"/>
      <c r="I92" s="99"/>
      <c r="J92" s="100"/>
      <c r="K92" s="314">
        <v>0.05</v>
      </c>
      <c r="L92" s="862">
        <f>N85*K92</f>
        <v>70049.635448576752</v>
      </c>
      <c r="M92" s="863"/>
      <c r="N92" s="57"/>
    </row>
    <row r="93" spans="1:14" ht="15" thickBot="1">
      <c r="B93" s="826" t="s">
        <v>1037</v>
      </c>
      <c r="C93" s="827"/>
      <c r="D93" s="827"/>
      <c r="E93" s="827"/>
      <c r="F93" s="827"/>
      <c r="G93" s="827"/>
      <c r="H93" s="827"/>
      <c r="I93" s="827"/>
      <c r="J93" s="827"/>
      <c r="K93" s="827"/>
      <c r="L93" s="827"/>
      <c r="M93" s="828"/>
      <c r="N93" s="58">
        <f>L90+L91+L92</f>
        <v>420297.81269146054</v>
      </c>
    </row>
    <row r="94" spans="1:14" ht="15" thickBot="1">
      <c r="B94" s="39"/>
      <c r="C94" s="40"/>
      <c r="D94" s="40"/>
      <c r="E94" s="40"/>
      <c r="F94" s="40"/>
      <c r="G94" s="40"/>
      <c r="H94" s="40"/>
      <c r="I94" s="40"/>
      <c r="J94" s="40"/>
      <c r="K94" s="40"/>
      <c r="L94" s="40"/>
      <c r="M94" s="40"/>
      <c r="N94" s="41"/>
    </row>
    <row r="95" spans="1:14" ht="15" thickBot="1">
      <c r="A95" t="s">
        <v>2122</v>
      </c>
      <c r="B95" s="826" t="s">
        <v>1059</v>
      </c>
      <c r="C95" s="827"/>
      <c r="D95" s="827"/>
      <c r="E95" s="827"/>
      <c r="F95" s="827"/>
      <c r="G95" s="827"/>
      <c r="H95" s="827"/>
      <c r="I95" s="827"/>
      <c r="J95" s="827"/>
      <c r="K95" s="827"/>
      <c r="L95" s="827"/>
      <c r="M95" s="828"/>
      <c r="N95" s="196">
        <f>N85+N93</f>
        <v>1821290.5216629957</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8" t="s">
        <v>2324</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2325</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4"/>
      <c r="K125" s="974"/>
      <c r="L125" s="974"/>
      <c r="M125" s="974"/>
      <c r="N125" s="975"/>
    </row>
    <row r="126" spans="2:14" ht="15" thickBot="1">
      <c r="B126" s="428" t="s">
        <v>2327</v>
      </c>
      <c r="C126" s="429"/>
      <c r="D126" s="429"/>
      <c r="E126" s="268"/>
      <c r="F126" s="268"/>
      <c r="G126" s="268"/>
      <c r="H126" s="268"/>
      <c r="I126" s="268"/>
      <c r="J126" s="976"/>
      <c r="K126" s="976"/>
      <c r="L126" s="976"/>
      <c r="M126" s="976"/>
      <c r="N126"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182</v>
      </c>
      <c r="B36" s="839" t="str">
        <f>VLOOKUP(A36,EQUIPOS!A6:D154,3,FALSE)</f>
        <v xml:space="preserve">Compresor para penetrar roca
</v>
      </c>
      <c r="C36" s="840"/>
      <c r="D36" s="840"/>
      <c r="E36" s="840"/>
      <c r="F36" s="840"/>
      <c r="G36" s="840"/>
      <c r="H36" s="841"/>
      <c r="I36" s="276"/>
      <c r="J36" s="277"/>
      <c r="K36" s="278">
        <f>VLOOKUP(A36,EQUIPOS!A6:D163,4,FALSE)</f>
        <v>57268</v>
      </c>
      <c r="L36" s="279"/>
      <c r="M36" s="280">
        <v>0.125</v>
      </c>
      <c r="N36" s="281">
        <f>K36/M36</f>
        <v>458144</v>
      </c>
    </row>
    <row r="37" spans="1:14">
      <c r="A37" s="119" t="s">
        <v>242</v>
      </c>
      <c r="B37" s="839" t="str">
        <f>VLOOKUP(A37,EQUIPOS!A7:D154,3,FALSE)</f>
        <v>Grúa con torre capacidad 1 ton en la punta.</v>
      </c>
      <c r="C37" s="840"/>
      <c r="D37" s="840"/>
      <c r="E37" s="840"/>
      <c r="F37" s="840"/>
      <c r="G37" s="840"/>
      <c r="H37" s="841"/>
      <c r="I37" s="430"/>
      <c r="J37" s="431"/>
      <c r="K37" s="278">
        <f>VLOOKUP(A37,EQUIPOS!A7:D164,4,FALSE)</f>
        <v>126321</v>
      </c>
      <c r="L37" s="344"/>
      <c r="M37" s="345">
        <v>2.5</v>
      </c>
      <c r="N37" s="281">
        <f>K37/M37</f>
        <v>50528.4</v>
      </c>
    </row>
    <row r="38" spans="1:14">
      <c r="A38" s="119" t="s">
        <v>267</v>
      </c>
      <c r="B38" s="839" t="str">
        <f>VLOOKUP(A38,EQUIPOS!A8:D154,3,FALSE)</f>
        <v>Motobomba de concreto</v>
      </c>
      <c r="C38" s="840"/>
      <c r="D38" s="840"/>
      <c r="E38" s="840"/>
      <c r="F38" s="840"/>
      <c r="G38" s="840"/>
      <c r="H38" s="841"/>
      <c r="I38" s="430"/>
      <c r="J38" s="431"/>
      <c r="K38" s="447">
        <f>VLOOKUP(A38,EQUIPOS!A8:D165,4,FALSE)</f>
        <v>87799</v>
      </c>
      <c r="L38" s="344"/>
      <c r="M38" s="345">
        <v>0.65</v>
      </c>
      <c r="N38" s="281">
        <f>K38/M38</f>
        <v>135075.38461538462</v>
      </c>
    </row>
    <row r="39" spans="1:14">
      <c r="A39" s="119" t="s">
        <v>310</v>
      </c>
      <c r="B39" s="839" t="str">
        <f>VLOOKUP(A39,EQUIPOS!A9:D154,3,FALSE)</f>
        <v>Retroexcavadora A25C</v>
      </c>
      <c r="C39" s="840"/>
      <c r="D39" s="840"/>
      <c r="E39" s="840"/>
      <c r="F39" s="840"/>
      <c r="G39" s="840"/>
      <c r="H39" s="841"/>
      <c r="I39" s="430"/>
      <c r="J39" s="431"/>
      <c r="K39" s="447">
        <f>VLOOKUP(A39,EQUIPOS!A9:D166,4,FALSE)</f>
        <v>203593</v>
      </c>
      <c r="L39" s="344"/>
      <c r="M39" s="345">
        <v>0.65</v>
      </c>
      <c r="N39" s="281">
        <f>K39/M39</f>
        <v>313220</v>
      </c>
    </row>
    <row r="40" spans="1:14">
      <c r="A40" s="119"/>
      <c r="B40" s="839"/>
      <c r="C40" s="840"/>
      <c r="D40" s="840"/>
      <c r="E40" s="840"/>
      <c r="F40" s="840"/>
      <c r="G40" s="840"/>
      <c r="H40" s="841"/>
      <c r="I40" s="430"/>
      <c r="J40" s="431"/>
      <c r="K40" s="447"/>
      <c r="L40" s="344"/>
      <c r="M40" s="345"/>
      <c r="N40" s="281"/>
    </row>
    <row r="41" spans="1:14">
      <c r="A41" s="119"/>
      <c r="B41" s="839"/>
      <c r="C41" s="840"/>
      <c r="D41" s="840"/>
      <c r="E41" s="840"/>
      <c r="F41" s="840"/>
      <c r="G41" s="840"/>
      <c r="H41" s="841"/>
      <c r="I41" s="430"/>
      <c r="J41" s="431"/>
      <c r="K41" s="447"/>
      <c r="L41" s="344"/>
      <c r="M41" s="345"/>
      <c r="N41" s="281"/>
    </row>
    <row r="42" spans="1:14">
      <c r="A42" s="119"/>
      <c r="B42" s="839"/>
      <c r="C42" s="840"/>
      <c r="D42" s="840"/>
      <c r="E42" s="840"/>
      <c r="F42" s="840"/>
      <c r="G42" s="840"/>
      <c r="H42" s="841"/>
      <c r="I42" s="337"/>
      <c r="J42" s="339"/>
      <c r="K42" s="447"/>
      <c r="L42" s="432"/>
      <c r="M42" s="433"/>
      <c r="N42" s="281"/>
    </row>
    <row r="43" spans="1:14">
      <c r="B43" s="839"/>
      <c r="C43" s="840"/>
      <c r="D43" s="840"/>
      <c r="E43" s="840"/>
      <c r="F43" s="840"/>
      <c r="G43" s="840"/>
      <c r="H43" s="841"/>
      <c r="I43" s="42"/>
      <c r="J43" s="43"/>
      <c r="K43" s="447"/>
      <c r="L43" s="285"/>
      <c r="M43" s="286"/>
      <c r="N43" s="281"/>
    </row>
    <row r="44" spans="1:14">
      <c r="B44" s="329"/>
      <c r="C44" s="330"/>
      <c r="D44" s="330"/>
      <c r="E44" s="330"/>
      <c r="F44" s="332"/>
      <c r="G44" s="332"/>
      <c r="H44" s="131"/>
      <c r="I44" s="42"/>
      <c r="J44" s="43"/>
      <c r="K44" s="447"/>
      <c r="L44" s="285"/>
      <c r="M44" s="286"/>
      <c r="N44" s="282"/>
    </row>
    <row r="45" spans="1:14">
      <c r="B45" s="846" t="s">
        <v>1036</v>
      </c>
      <c r="C45" s="847"/>
      <c r="D45" s="847"/>
      <c r="E45" s="44"/>
      <c r="F45" s="45"/>
      <c r="G45" s="45"/>
      <c r="H45" s="46"/>
      <c r="I45" s="42"/>
      <c r="J45" s="43"/>
      <c r="K45" s="288"/>
      <c r="L45" s="285"/>
      <c r="M45" s="410">
        <v>0.1</v>
      </c>
      <c r="N45" s="353">
        <f>N87*M45</f>
        <v>44082.89166666667</v>
      </c>
    </row>
    <row r="46" spans="1:14" ht="15" thickBot="1">
      <c r="B46" s="839"/>
      <c r="C46" s="840"/>
      <c r="D46" s="840"/>
      <c r="E46" s="840"/>
      <c r="F46" s="840"/>
      <c r="G46" s="840"/>
      <c r="H46" s="841"/>
      <c r="I46" s="848"/>
      <c r="J46" s="849"/>
      <c r="K46" s="47"/>
      <c r="L46" s="850"/>
      <c r="M46" s="851"/>
      <c r="N46" s="111"/>
    </row>
    <row r="47" spans="1:14" ht="15" thickBot="1">
      <c r="B47" s="826" t="s">
        <v>1037</v>
      </c>
      <c r="C47" s="827"/>
      <c r="D47" s="827"/>
      <c r="E47" s="827"/>
      <c r="F47" s="827"/>
      <c r="G47" s="827"/>
      <c r="H47" s="827"/>
      <c r="I47" s="827"/>
      <c r="J47" s="827"/>
      <c r="K47" s="827"/>
      <c r="L47" s="827"/>
      <c r="M47" s="828"/>
      <c r="N47" s="403">
        <f>SUM(N36:N46)</f>
        <v>1001050.6762820514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7" t="s">
        <v>1028</v>
      </c>
      <c r="C51" s="818"/>
      <c r="D51" s="818"/>
      <c r="E51" s="818"/>
      <c r="F51" s="818"/>
      <c r="G51" s="818"/>
      <c r="H51" s="818"/>
      <c r="I51" s="819"/>
      <c r="J51" s="324" t="s">
        <v>1029</v>
      </c>
      <c r="K51" s="91" t="s">
        <v>1030</v>
      </c>
      <c r="L51" s="820" t="s">
        <v>1039</v>
      </c>
      <c r="M51" s="819"/>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3258</v>
      </c>
      <c r="N52" s="281">
        <f>K52*M52</f>
        <v>580342.01266792743</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365000</v>
      </c>
      <c r="N53" s="281">
        <f t="shared" ref="N53:N59" si="0">K53*M53</f>
        <v>433445.53841578378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5736</v>
      </c>
      <c r="N54" s="281">
        <f t="shared" si="0"/>
        <v>1720.8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1469</v>
      </c>
      <c r="N55" s="281">
        <f t="shared" si="0"/>
        <v>4407</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10045</v>
      </c>
      <c r="N56" s="281">
        <f t="shared" si="0"/>
        <v>2511.25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1142</v>
      </c>
      <c r="N57" s="281">
        <f t="shared" si="0"/>
        <v>1142</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19220</v>
      </c>
      <c r="N58" s="281">
        <f t="shared" si="0"/>
        <v>19220</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5233</v>
      </c>
      <c r="N59" s="281">
        <f t="shared" si="0"/>
        <v>2396.7139999999999</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6" t="s">
        <v>1037</v>
      </c>
      <c r="C63" s="827"/>
      <c r="D63" s="827"/>
      <c r="E63" s="827"/>
      <c r="F63" s="827"/>
      <c r="G63" s="827"/>
      <c r="H63" s="827"/>
      <c r="I63" s="827"/>
      <c r="J63" s="827"/>
      <c r="K63" s="827"/>
      <c r="L63" s="827"/>
      <c r="M63" s="828"/>
      <c r="N63" s="403">
        <f>SUM(N52:N62)</f>
        <v>1045185.3150837113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9" t="s">
        <v>1045</v>
      </c>
      <c r="M67" s="802"/>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30">
        <f>VLOOKUP(A68,TRANSPORTE!A5:D117,4,FALSE)</f>
        <v>1255</v>
      </c>
      <c r="M68" s="831"/>
      <c r="N68" s="296">
        <f>K68*L68</f>
        <v>1631.5</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30">
        <f>VLOOKUP(A69,TRANSPORTE!A6:D117,4,FALSE)</f>
        <v>38</v>
      </c>
      <c r="M69" s="831"/>
      <c r="N69" s="296">
        <f>K69*L69</f>
        <v>1.9000000000000001</v>
      </c>
    </row>
    <row r="70" spans="1:15">
      <c r="B70" s="52"/>
      <c r="C70" s="53"/>
      <c r="D70" s="53"/>
      <c r="E70" s="53"/>
      <c r="F70" s="53"/>
      <c r="G70" s="53"/>
      <c r="H70" s="320"/>
      <c r="I70" s="288"/>
      <c r="J70" s="295"/>
      <c r="K70" s="288"/>
      <c r="L70" s="830"/>
      <c r="M70" s="831"/>
      <c r="N70" s="296"/>
    </row>
    <row r="71" spans="1:15">
      <c r="B71" s="52"/>
      <c r="C71" s="53"/>
      <c r="D71" s="53"/>
      <c r="E71" s="53"/>
      <c r="F71" s="53"/>
      <c r="G71" s="53"/>
      <c r="H71" s="320"/>
      <c r="I71" s="288"/>
      <c r="J71" s="295"/>
      <c r="K71" s="288"/>
      <c r="L71" s="830"/>
      <c r="M71" s="83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5"/>
      <c r="M73" s="816"/>
      <c r="N73" s="133"/>
    </row>
    <row r="74" spans="1:15" ht="15" thickBot="1">
      <c r="B74" s="832" t="s">
        <v>1037</v>
      </c>
      <c r="C74" s="833"/>
      <c r="D74" s="833"/>
      <c r="E74" s="833"/>
      <c r="F74" s="833"/>
      <c r="G74" s="833"/>
      <c r="H74" s="833"/>
      <c r="I74" s="833"/>
      <c r="J74" s="833"/>
      <c r="K74" s="833"/>
      <c r="L74" s="833"/>
      <c r="M74" s="834"/>
      <c r="N74" s="110">
        <f>N68+N69+N70+N71+N72</f>
        <v>1633.4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2" t="s">
        <v>1047</v>
      </c>
      <c r="C78" s="853"/>
      <c r="D78" s="853"/>
      <c r="E78" s="853"/>
      <c r="F78" s="853"/>
      <c r="G78" s="853"/>
      <c r="H78" s="853"/>
      <c r="I78" s="79" t="s">
        <v>1048</v>
      </c>
      <c r="J78" s="81" t="s">
        <v>1494</v>
      </c>
      <c r="K78" s="80" t="s">
        <v>1050</v>
      </c>
      <c r="L78" s="854" t="s">
        <v>1034</v>
      </c>
      <c r="M78" s="978"/>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164967.56756756757</v>
      </c>
      <c r="J80" s="302">
        <v>185</v>
      </c>
      <c r="K80" s="303">
        <f>VLOOKUP(A80,'MANO DE OBRA'!A8:D99,4,FALSE)</f>
        <v>305190</v>
      </c>
      <c r="L80" s="56"/>
      <c r="M80" s="443">
        <v>1</v>
      </c>
      <c r="N80" s="404">
        <f>K80/M80</f>
        <v>305190</v>
      </c>
      <c r="O80" s="112"/>
    </row>
    <row r="81" spans="1:14">
      <c r="A81" s="168" t="s">
        <v>30</v>
      </c>
      <c r="B81" s="55" t="str">
        <f>VLOOKUP(A81,'MANO DE OBRA'!A8:D69,3,FALSE)</f>
        <v>Oficial</v>
      </c>
      <c r="C81" s="53"/>
      <c r="D81" s="53"/>
      <c r="E81" s="53"/>
      <c r="F81" s="53"/>
      <c r="G81" s="53"/>
      <c r="H81" s="53"/>
      <c r="I81" s="301">
        <f>K81/J81*100</f>
        <v>54988.648648648646</v>
      </c>
      <c r="J81" s="302">
        <v>185</v>
      </c>
      <c r="K81" s="303">
        <f>VLOOKUP(A81,'MANO DE OBRA'!A8:D100,4,FALSE)</f>
        <v>101729</v>
      </c>
      <c r="L81" s="56"/>
      <c r="M81" s="440">
        <v>1</v>
      </c>
      <c r="N81" s="404">
        <f>K81/M81</f>
        <v>101729</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164967.56756756757</v>
      </c>
      <c r="J83" s="302">
        <v>185</v>
      </c>
      <c r="K83" s="303">
        <f>VLOOKUP(A83,'MANO DE OBRA'!A9:D101,4,FALSE)</f>
        <v>305190</v>
      </c>
      <c r="L83" s="56"/>
      <c r="M83" s="309">
        <v>12</v>
      </c>
      <c r="N83" s="404">
        <f>K83/M83</f>
        <v>25432.5</v>
      </c>
    </row>
    <row r="84" spans="1:14">
      <c r="A84" t="s">
        <v>30</v>
      </c>
      <c r="B84" s="55" t="str">
        <f>VLOOKUP(A84,'MANO DE OBRA'!A10:D71,3,FALSE)</f>
        <v>Oficial</v>
      </c>
      <c r="C84" s="53"/>
      <c r="D84" s="53"/>
      <c r="E84" s="53"/>
      <c r="F84" s="53"/>
      <c r="G84" s="53"/>
      <c r="H84" s="53"/>
      <c r="I84" s="301">
        <f>K84/J84*100</f>
        <v>54988.648648648646</v>
      </c>
      <c r="J84" s="302">
        <v>185</v>
      </c>
      <c r="K84" s="303">
        <f>VLOOKUP(A84,'MANO DE OBRA'!A10:D102,4,FALSE)</f>
        <v>101729</v>
      </c>
      <c r="L84" s="327"/>
      <c r="M84" s="309">
        <v>12</v>
      </c>
      <c r="N84" s="404">
        <f>K84/M84</f>
        <v>8477.4166666666661</v>
      </c>
    </row>
    <row r="85" spans="1:14">
      <c r="B85" s="55"/>
      <c r="C85" s="53"/>
      <c r="D85" s="53"/>
      <c r="E85" s="53"/>
      <c r="F85" s="53"/>
      <c r="G85" s="53"/>
      <c r="H85" s="53"/>
      <c r="I85" s="288"/>
      <c r="J85" s="306"/>
      <c r="K85" s="307"/>
      <c r="L85" s="327"/>
      <c r="M85" s="309"/>
      <c r="N85" s="305"/>
    </row>
    <row r="86" spans="1:14" ht="15" thickBot="1">
      <c r="B86" s="813"/>
      <c r="C86" s="814"/>
      <c r="D86" s="814"/>
      <c r="E86" s="814"/>
      <c r="F86" s="814"/>
      <c r="G86" s="814"/>
      <c r="H86" s="814"/>
      <c r="I86" s="132"/>
      <c r="J86" s="132"/>
      <c r="K86" s="132"/>
      <c r="L86" s="914"/>
      <c r="M86" s="914"/>
      <c r="N86" s="51"/>
    </row>
    <row r="87" spans="1:14" ht="15" thickBot="1">
      <c r="B87" s="832" t="s">
        <v>1037</v>
      </c>
      <c r="C87" s="833"/>
      <c r="D87" s="833"/>
      <c r="E87" s="833"/>
      <c r="F87" s="833"/>
      <c r="G87" s="833"/>
      <c r="H87" s="833"/>
      <c r="I87" s="833"/>
      <c r="J87" s="833"/>
      <c r="K87" s="833"/>
      <c r="L87" s="833"/>
      <c r="M87" s="834"/>
      <c r="N87" s="310">
        <f>SUM(N80:N86)</f>
        <v>440828.91666666669</v>
      </c>
    </row>
    <row r="88" spans="1:14" ht="15" thickBot="1">
      <c r="B88" s="39"/>
      <c r="C88" s="40"/>
      <c r="D88" s="40"/>
      <c r="E88" s="40"/>
      <c r="F88" s="40"/>
      <c r="G88" s="40"/>
      <c r="H88" s="40"/>
      <c r="I88" s="40"/>
      <c r="J88" s="40"/>
      <c r="K88" s="40"/>
      <c r="L88" s="40"/>
      <c r="M88" s="40"/>
      <c r="N88" s="41"/>
    </row>
    <row r="89" spans="1:14" ht="15" thickBot="1">
      <c r="B89" s="826" t="s">
        <v>1051</v>
      </c>
      <c r="C89" s="827"/>
      <c r="D89" s="827"/>
      <c r="E89" s="827"/>
      <c r="F89" s="827"/>
      <c r="G89" s="827"/>
      <c r="H89" s="827"/>
      <c r="I89" s="827"/>
      <c r="J89" s="827"/>
      <c r="K89" s="827"/>
      <c r="L89" s="827"/>
      <c r="M89" s="828"/>
      <c r="N89" s="105">
        <f>N47+N63+N74+N87</f>
        <v>2488698.3080324293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17" t="s">
        <v>1053</v>
      </c>
      <c r="C93" s="818"/>
      <c r="D93" s="818"/>
      <c r="E93" s="818"/>
      <c r="F93" s="818"/>
      <c r="G93" s="818"/>
      <c r="H93" s="818"/>
      <c r="I93" s="323"/>
      <c r="J93" s="343"/>
      <c r="K93" s="311" t="s">
        <v>1054</v>
      </c>
      <c r="L93" s="856" t="s">
        <v>1055</v>
      </c>
      <c r="M93" s="857"/>
      <c r="N93" s="312"/>
    </row>
    <row r="94" spans="1:14">
      <c r="B94" s="858" t="s">
        <v>1056</v>
      </c>
      <c r="C94" s="859"/>
      <c r="D94" s="859"/>
      <c r="E94" s="859"/>
      <c r="F94" s="859"/>
      <c r="G94" s="859"/>
      <c r="H94" s="859"/>
      <c r="I94" s="93"/>
      <c r="J94" s="94"/>
      <c r="K94" s="313">
        <v>0.2</v>
      </c>
      <c r="L94" s="860">
        <f>N89*K94</f>
        <v>497739.6616064859</v>
      </c>
      <c r="M94" s="861"/>
      <c r="N94" s="57"/>
    </row>
    <row r="95" spans="1:14">
      <c r="B95" s="95" t="s">
        <v>1057</v>
      </c>
      <c r="C95" s="96"/>
      <c r="D95" s="96"/>
      <c r="E95" s="96"/>
      <c r="F95" s="96"/>
      <c r="G95" s="96"/>
      <c r="H95" s="96"/>
      <c r="I95" s="93"/>
      <c r="J95" s="94"/>
      <c r="K95" s="313">
        <v>0.05</v>
      </c>
      <c r="L95" s="860">
        <f>N89*K95</f>
        <v>124434.91540162147</v>
      </c>
      <c r="M95" s="861"/>
      <c r="N95" s="57"/>
    </row>
    <row r="96" spans="1:14" ht="15" thickBot="1">
      <c r="B96" s="97" t="s">
        <v>1058</v>
      </c>
      <c r="C96" s="98"/>
      <c r="D96" s="98"/>
      <c r="E96" s="98"/>
      <c r="F96" s="98"/>
      <c r="G96" s="98"/>
      <c r="H96" s="98"/>
      <c r="I96" s="99"/>
      <c r="J96" s="100"/>
      <c r="K96" s="314">
        <v>0.05</v>
      </c>
      <c r="L96" s="862">
        <f>N89*K96</f>
        <v>124434.91540162147</v>
      </c>
      <c r="M96" s="863"/>
      <c r="N96" s="57"/>
    </row>
    <row r="97" spans="1:14" ht="15" thickBot="1">
      <c r="B97" s="826" t="s">
        <v>1037</v>
      </c>
      <c r="C97" s="827"/>
      <c r="D97" s="827"/>
      <c r="E97" s="827"/>
      <c r="F97" s="827"/>
      <c r="G97" s="827"/>
      <c r="H97" s="827"/>
      <c r="I97" s="827"/>
      <c r="J97" s="827"/>
      <c r="K97" s="827"/>
      <c r="L97" s="827"/>
      <c r="M97" s="828"/>
      <c r="N97" s="58">
        <f>L94+L95+L96</f>
        <v>746609.49240972882</v>
      </c>
    </row>
    <row r="98" spans="1:14" ht="15" thickBot="1">
      <c r="B98" s="39"/>
      <c r="C98" s="40"/>
      <c r="D98" s="40"/>
      <c r="E98" s="40"/>
      <c r="F98" s="40"/>
      <c r="G98" s="40"/>
      <c r="H98" s="40"/>
      <c r="I98" s="40"/>
      <c r="J98" s="40"/>
      <c r="K98" s="40"/>
      <c r="L98" s="40"/>
      <c r="M98" s="40"/>
      <c r="N98" s="41"/>
    </row>
    <row r="99" spans="1:14" ht="15" thickBot="1">
      <c r="A99" t="s">
        <v>2122</v>
      </c>
      <c r="B99" s="826" t="s">
        <v>1059</v>
      </c>
      <c r="C99" s="827"/>
      <c r="D99" s="827"/>
      <c r="E99" s="827"/>
      <c r="F99" s="827"/>
      <c r="G99" s="827"/>
      <c r="H99" s="827"/>
      <c r="I99" s="827"/>
      <c r="J99" s="827"/>
      <c r="K99" s="827"/>
      <c r="L99" s="827"/>
      <c r="M99" s="828"/>
      <c r="N99" s="196">
        <f>N89+N97</f>
        <v>3235307.8004421582</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8" t="s">
        <v>2324</v>
      </c>
      <c r="C116" s="969"/>
      <c r="D116" s="969"/>
      <c r="E116" s="969"/>
      <c r="F116" s="969"/>
      <c r="G116" s="969"/>
      <c r="H116" s="969"/>
      <c r="I116" s="969"/>
      <c r="J116" s="969"/>
      <c r="K116" s="969"/>
      <c r="L116" s="969"/>
      <c r="M116" s="969"/>
      <c r="N116" s="970"/>
    </row>
    <row r="117" spans="2:14" ht="15" customHeight="1">
      <c r="B117" s="968"/>
      <c r="C117" s="969"/>
      <c r="D117" s="969"/>
      <c r="E117" s="969"/>
      <c r="F117" s="969"/>
      <c r="G117" s="969"/>
      <c r="H117" s="969"/>
      <c r="I117" s="969"/>
      <c r="J117" s="969"/>
      <c r="K117" s="969"/>
      <c r="L117" s="969"/>
      <c r="M117" s="969"/>
      <c r="N117" s="970"/>
    </row>
    <row r="118" spans="2:14" ht="30" customHeight="1">
      <c r="B118" s="971" t="s">
        <v>2325</v>
      </c>
      <c r="C118" s="972"/>
      <c r="D118" s="972"/>
      <c r="E118" s="972"/>
      <c r="F118" s="972"/>
      <c r="G118" s="972"/>
      <c r="H118" s="972"/>
      <c r="I118" s="972"/>
      <c r="J118" s="972"/>
      <c r="K118" s="972"/>
      <c r="L118" s="972"/>
      <c r="M118" s="972"/>
      <c r="N118" s="973"/>
    </row>
    <row r="119" spans="2:14">
      <c r="B119" s="971"/>
      <c r="C119" s="972"/>
      <c r="D119" s="972"/>
      <c r="E119" s="972"/>
      <c r="F119" s="972"/>
      <c r="G119" s="972"/>
      <c r="H119" s="972"/>
      <c r="I119" s="972"/>
      <c r="J119" s="972"/>
      <c r="K119" s="972"/>
      <c r="L119" s="972"/>
      <c r="M119" s="972"/>
      <c r="N119" s="973"/>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74"/>
      <c r="K129" s="974"/>
      <c r="L129" s="974"/>
      <c r="M129" s="974"/>
      <c r="N129" s="975"/>
    </row>
    <row r="130" spans="2:14" ht="15" thickBot="1">
      <c r="B130" s="428" t="s">
        <v>2327</v>
      </c>
      <c r="C130" s="429"/>
      <c r="D130" s="429"/>
      <c r="E130" s="268"/>
      <c r="F130" s="268"/>
      <c r="G130" s="268"/>
      <c r="H130" s="268"/>
      <c r="I130" s="268"/>
      <c r="J130" s="976"/>
      <c r="K130" s="976"/>
      <c r="L130" s="976"/>
      <c r="M130" s="976"/>
      <c r="N130"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40.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2" hidden="1" customHeight="1" thickBot="1">
      <c r="B30" s="77" t="s">
        <v>1027</v>
      </c>
      <c r="C30" s="835" t="s">
        <v>1028</v>
      </c>
      <c r="D30" s="836"/>
      <c r="E30" s="836"/>
      <c r="F30" s="836"/>
      <c r="G30" s="836"/>
      <c r="H30" s="836"/>
      <c r="I30" s="836"/>
      <c r="J30" s="78"/>
      <c r="K30" s="316"/>
      <c r="L30" s="837" t="s">
        <v>1029</v>
      </c>
      <c r="M30" s="838"/>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180</v>
      </c>
      <c r="B36" s="839" t="str">
        <f>VLOOKUP(A36,EQUIPOS!A6:D154,3,FALSE)</f>
        <v>Compresor 120 HP, con martillo.</v>
      </c>
      <c r="C36" s="840"/>
      <c r="D36" s="840"/>
      <c r="E36" s="840"/>
      <c r="F36" s="840"/>
      <c r="G36" s="840"/>
      <c r="H36" s="841"/>
      <c r="I36" s="276"/>
      <c r="J36" s="277"/>
      <c r="K36" s="278">
        <f>VLOOKUP(A36,EQUIPOS!A6:D163,4,FALSE)</f>
        <v>73507</v>
      </c>
      <c r="L36" s="279"/>
      <c r="M36" s="280">
        <v>0.16</v>
      </c>
      <c r="N36" s="281">
        <f>K36/M36</f>
        <v>459418.75</v>
      </c>
    </row>
    <row r="37" spans="1:14">
      <c r="A37" s="119" t="s">
        <v>261</v>
      </c>
      <c r="B37" s="839" t="str">
        <f>VLOOKUP(A37,EQUIPOS!A7:D154,3,FALSE)</f>
        <v xml:space="preserve">Motobomba 3 PULGADAS (incluye operario)
</v>
      </c>
      <c r="C37" s="840"/>
      <c r="D37" s="840"/>
      <c r="E37" s="840"/>
      <c r="F37" s="840"/>
      <c r="G37" s="840"/>
      <c r="H37" s="841"/>
      <c r="I37" s="430"/>
      <c r="J37" s="431"/>
      <c r="K37" s="278">
        <f>VLOOKUP(A37,EQUIPOS!A7:D164,4,FALSE)</f>
        <v>7213</v>
      </c>
      <c r="L37" s="344"/>
      <c r="M37" s="345">
        <v>0.16</v>
      </c>
      <c r="N37" s="281">
        <f>K37/M37</f>
        <v>45081.25</v>
      </c>
    </row>
    <row r="38" spans="1:14">
      <c r="A38" s="119"/>
      <c r="B38" s="839"/>
      <c r="C38" s="840"/>
      <c r="D38" s="840"/>
      <c r="E38" s="840"/>
      <c r="F38" s="840"/>
      <c r="G38" s="840"/>
      <c r="H38" s="841"/>
      <c r="I38" s="430"/>
      <c r="J38" s="431"/>
      <c r="K38" s="447"/>
      <c r="L38" s="344"/>
      <c r="M38" s="345"/>
      <c r="N38" s="281"/>
    </row>
    <row r="39" spans="1:14">
      <c r="A39" s="119"/>
      <c r="B39" s="839"/>
      <c r="C39" s="840"/>
      <c r="D39" s="840"/>
      <c r="E39" s="840"/>
      <c r="F39" s="840"/>
      <c r="G39" s="840"/>
      <c r="H39" s="841"/>
      <c r="I39" s="430"/>
      <c r="J39" s="431"/>
      <c r="K39" s="447"/>
      <c r="L39" s="344"/>
      <c r="M39" s="345"/>
      <c r="N39" s="281"/>
    </row>
    <row r="40" spans="1:14">
      <c r="A40" s="119"/>
      <c r="B40" s="839"/>
      <c r="C40" s="840"/>
      <c r="D40" s="840"/>
      <c r="E40" s="840"/>
      <c r="F40" s="840"/>
      <c r="G40" s="840"/>
      <c r="H40" s="841"/>
      <c r="I40" s="337"/>
      <c r="J40" s="339"/>
      <c r="K40" s="447"/>
      <c r="L40" s="432"/>
      <c r="M40" s="433"/>
      <c r="N40" s="281"/>
    </row>
    <row r="41" spans="1:14">
      <c r="B41" s="839"/>
      <c r="C41" s="840"/>
      <c r="D41" s="840"/>
      <c r="E41" s="840"/>
      <c r="F41" s="840"/>
      <c r="G41" s="840"/>
      <c r="H41" s="841"/>
      <c r="I41" s="42"/>
      <c r="J41" s="43"/>
      <c r="K41" s="447"/>
      <c r="L41" s="285"/>
      <c r="M41" s="286"/>
      <c r="N41" s="281"/>
    </row>
    <row r="42" spans="1:14">
      <c r="B42" s="329"/>
      <c r="C42" s="330"/>
      <c r="D42" s="330"/>
      <c r="E42" s="330"/>
      <c r="F42" s="332"/>
      <c r="G42" s="332"/>
      <c r="H42" s="131"/>
      <c r="I42" s="42"/>
      <c r="J42" s="43"/>
      <c r="K42" s="447"/>
      <c r="L42" s="285"/>
      <c r="M42" s="286"/>
      <c r="N42" s="282"/>
    </row>
    <row r="43" spans="1:14">
      <c r="B43" s="846" t="s">
        <v>1036</v>
      </c>
      <c r="C43" s="847"/>
      <c r="D43" s="847"/>
      <c r="E43" s="44"/>
      <c r="F43" s="45"/>
      <c r="G43" s="45"/>
      <c r="H43" s="46"/>
      <c r="I43" s="42"/>
      <c r="J43" s="43"/>
      <c r="K43" s="288"/>
      <c r="L43" s="285"/>
      <c r="M43" s="410">
        <v>0.05</v>
      </c>
      <c r="N43" s="353">
        <f>N77*M43</f>
        <v>11921.40625</v>
      </c>
    </row>
    <row r="44" spans="1:14" ht="15" thickBot="1">
      <c r="B44" s="839"/>
      <c r="C44" s="840"/>
      <c r="D44" s="840"/>
      <c r="E44" s="840"/>
      <c r="F44" s="840"/>
      <c r="G44" s="840"/>
      <c r="H44" s="841"/>
      <c r="I44" s="848"/>
      <c r="J44" s="849"/>
      <c r="K44" s="47"/>
      <c r="L44" s="850"/>
      <c r="M44" s="851"/>
      <c r="N44" s="111"/>
    </row>
    <row r="45" spans="1:14" ht="15" thickBot="1">
      <c r="B45" s="826" t="s">
        <v>1037</v>
      </c>
      <c r="C45" s="827"/>
      <c r="D45" s="827"/>
      <c r="E45" s="827"/>
      <c r="F45" s="827"/>
      <c r="G45" s="827"/>
      <c r="H45" s="827"/>
      <c r="I45" s="827"/>
      <c r="J45" s="827"/>
      <c r="K45" s="827"/>
      <c r="L45" s="827"/>
      <c r="M45" s="828"/>
      <c r="N45" s="403">
        <f>SUM(N36:N44)</f>
        <v>516421.40625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7" t="s">
        <v>1028</v>
      </c>
      <c r="C49" s="818"/>
      <c r="D49" s="818"/>
      <c r="E49" s="818"/>
      <c r="F49" s="818"/>
      <c r="G49" s="818"/>
      <c r="H49" s="818"/>
      <c r="I49" s="819"/>
      <c r="J49" s="324" t="s">
        <v>1029</v>
      </c>
      <c r="K49" s="91" t="s">
        <v>1030</v>
      </c>
      <c r="L49" s="820" t="s">
        <v>1039</v>
      </c>
      <c r="M49" s="819"/>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10045</v>
      </c>
      <c r="N50" s="281">
        <f>K50*M50</f>
        <v>2009</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1142</v>
      </c>
      <c r="N51" s="281">
        <f>K51*M51</f>
        <v>1142</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19220</v>
      </c>
      <c r="N52" s="281">
        <f>K52*M52</f>
        <v>9610</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3459</v>
      </c>
      <c r="N53" s="281">
        <f>K53*M53</f>
        <v>518850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380000</v>
      </c>
      <c r="N54" s="281">
        <f>K54*M54</f>
        <v>380000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6" t="s">
        <v>1037</v>
      </c>
      <c r="C58" s="827"/>
      <c r="D58" s="827"/>
      <c r="E58" s="827"/>
      <c r="F58" s="827"/>
      <c r="G58" s="827"/>
      <c r="H58" s="827"/>
      <c r="I58" s="827"/>
      <c r="J58" s="827"/>
      <c r="K58" s="827"/>
      <c r="L58" s="827"/>
      <c r="M58" s="828"/>
      <c r="N58" s="403">
        <f>SUM(N50:N57)</f>
        <v>911611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30">
        <f>VLOOKUP(A63,TRANSPORTE!A5:D117,4,FALSE)</f>
        <v>1255</v>
      </c>
      <c r="M63" s="831"/>
      <c r="N63" s="296">
        <f>K63*L63</f>
        <v>1255</v>
      </c>
    </row>
    <row r="64" spans="1:14">
      <c r="B64" s="52"/>
      <c r="C64" s="53"/>
      <c r="D64" s="53"/>
      <c r="E64" s="53"/>
      <c r="F64" s="53"/>
      <c r="G64" s="53"/>
      <c r="H64" s="320"/>
      <c r="I64" s="288"/>
      <c r="J64" s="295"/>
      <c r="K64" s="288"/>
      <c r="L64" s="830"/>
      <c r="M64" s="831"/>
      <c r="N64" s="296"/>
    </row>
    <row r="65" spans="1:15">
      <c r="B65" s="52"/>
      <c r="C65" s="53"/>
      <c r="D65" s="53"/>
      <c r="E65" s="53"/>
      <c r="F65" s="53"/>
      <c r="G65" s="53"/>
      <c r="H65" s="320"/>
      <c r="I65" s="288"/>
      <c r="J65" s="295"/>
      <c r="K65" s="288"/>
      <c r="L65" s="830"/>
      <c r="M65" s="831"/>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5"/>
      <c r="M67" s="816"/>
      <c r="N67" s="133"/>
    </row>
    <row r="68" spans="1:15" ht="15" thickBot="1">
      <c r="B68" s="832" t="s">
        <v>1037</v>
      </c>
      <c r="C68" s="833"/>
      <c r="D68" s="833"/>
      <c r="E68" s="833"/>
      <c r="F68" s="833"/>
      <c r="G68" s="833"/>
      <c r="H68" s="833"/>
      <c r="I68" s="833"/>
      <c r="J68" s="833"/>
      <c r="K68" s="833"/>
      <c r="L68" s="833"/>
      <c r="M68" s="834"/>
      <c r="N68" s="110">
        <f>SUM(N63:N67)</f>
        <v>1255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s="168" t="s">
        <v>11</v>
      </c>
      <c r="B73" s="55" t="str">
        <f>VLOOKUP(A73,'MANO DE OBRA'!A8:D68,3,FALSE)</f>
        <v>Obrero (4)</v>
      </c>
      <c r="C73" s="53"/>
      <c r="D73" s="53"/>
      <c r="E73" s="53"/>
      <c r="F73" s="53"/>
      <c r="G73" s="53"/>
      <c r="H73" s="53"/>
      <c r="I73" s="301">
        <f>K73/J73*100</f>
        <v>109977.83783783784</v>
      </c>
      <c r="J73" s="302">
        <v>185</v>
      </c>
      <c r="K73" s="303">
        <f>VLOOKUP(A73,'MANO DE OBRA'!A8:D99,4,FALSE)</f>
        <v>203459</v>
      </c>
      <c r="L73" s="56"/>
      <c r="M73" s="443">
        <v>1.28</v>
      </c>
      <c r="N73" s="404">
        <f>K73/M73</f>
        <v>158952.34375</v>
      </c>
      <c r="O73" s="112"/>
    </row>
    <row r="74" spans="1:15">
      <c r="A74" s="168" t="s">
        <v>30</v>
      </c>
      <c r="B74" s="55" t="str">
        <f>VLOOKUP(A74,'MANO DE OBRA'!A8:D69,3,FALSE)</f>
        <v>Oficial</v>
      </c>
      <c r="C74" s="53"/>
      <c r="D74" s="53"/>
      <c r="E74" s="53"/>
      <c r="F74" s="53"/>
      <c r="G74" s="53"/>
      <c r="H74" s="53"/>
      <c r="I74" s="301">
        <f>K74/J74*100</f>
        <v>54988.648648648646</v>
      </c>
      <c r="J74" s="302">
        <v>185</v>
      </c>
      <c r="K74" s="303">
        <f>VLOOKUP(A74,'MANO DE OBRA'!A8:D100,4,FALSE)</f>
        <v>101729</v>
      </c>
      <c r="L74" s="56"/>
      <c r="M74" s="440">
        <v>1.28</v>
      </c>
      <c r="N74" s="404">
        <f>K74/M74</f>
        <v>79475.78125</v>
      </c>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SUM(N73:N76)</f>
        <v>238428.125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N45+N58+N68+N77</f>
        <v>1667715.53125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333543.10625000001</v>
      </c>
      <c r="M84" s="861"/>
      <c r="N84" s="57"/>
    </row>
    <row r="85" spans="1:14">
      <c r="B85" s="95" t="s">
        <v>1057</v>
      </c>
      <c r="C85" s="96"/>
      <c r="D85" s="96"/>
      <c r="E85" s="96"/>
      <c r="F85" s="96"/>
      <c r="G85" s="96"/>
      <c r="H85" s="96"/>
      <c r="I85" s="93"/>
      <c r="J85" s="94"/>
      <c r="K85" s="313">
        <v>0.05</v>
      </c>
      <c r="L85" s="860">
        <f>N79*K85</f>
        <v>83385.776562500003</v>
      </c>
      <c r="M85" s="861"/>
      <c r="N85" s="57"/>
    </row>
    <row r="86" spans="1:14" ht="15" thickBot="1">
      <c r="B86" s="97" t="s">
        <v>1058</v>
      </c>
      <c r="C86" s="98"/>
      <c r="D86" s="98"/>
      <c r="E86" s="98"/>
      <c r="F86" s="98"/>
      <c r="G86" s="98"/>
      <c r="H86" s="98"/>
      <c r="I86" s="99"/>
      <c r="J86" s="100"/>
      <c r="K86" s="314">
        <v>0.05</v>
      </c>
      <c r="L86" s="862">
        <f>N79*K86</f>
        <v>83385.776562500003</v>
      </c>
      <c r="M86" s="863"/>
      <c r="N86" s="57"/>
    </row>
    <row r="87" spans="1:14" ht="15" thickBot="1">
      <c r="B87" s="826" t="s">
        <v>1037</v>
      </c>
      <c r="C87" s="827"/>
      <c r="D87" s="827"/>
      <c r="E87" s="827"/>
      <c r="F87" s="827"/>
      <c r="G87" s="827"/>
      <c r="H87" s="827"/>
      <c r="I87" s="827"/>
      <c r="J87" s="827"/>
      <c r="K87" s="827"/>
      <c r="L87" s="827"/>
      <c r="M87" s="828"/>
      <c r="N87" s="58">
        <f>L84+L85+L86</f>
        <v>500314.65937499999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2168030.1906249998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38.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461"/>
      <c r="L30" s="837" t="s">
        <v>1029</v>
      </c>
      <c r="M30" s="838"/>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121</v>
      </c>
      <c r="B36" s="839" t="str">
        <f>VLOOKUP(A36,EQUIPOS!A6:D154,3,FALSE)</f>
        <v>Bomba eléctrica para accionar la celda</v>
      </c>
      <c r="C36" s="840"/>
      <c r="D36" s="840"/>
      <c r="E36" s="840"/>
      <c r="F36" s="840"/>
      <c r="G36" s="840"/>
      <c r="H36" s="841"/>
      <c r="I36" s="276"/>
      <c r="J36" s="277"/>
      <c r="K36" s="278">
        <f>VLOOKUP(A36,EQUIPOS!A6:D163,4,FALSE)</f>
        <v>42280</v>
      </c>
      <c r="L36" s="279"/>
      <c r="M36" s="280">
        <v>0.01</v>
      </c>
      <c r="N36" s="281">
        <f t="shared" ref="N36:N41" si="0">K36/M36</f>
        <v>4228000</v>
      </c>
    </row>
    <row r="37" spans="1:14">
      <c r="A37" s="119" t="s">
        <v>192</v>
      </c>
      <c r="B37" s="839" t="str">
        <f>VLOOKUP(A37,EQUIPOS!A7:D154,3,FALSE)</f>
        <v>Equipo de acarreo interno</v>
      </c>
      <c r="C37" s="840"/>
      <c r="D37" s="840"/>
      <c r="E37" s="840"/>
      <c r="F37" s="840"/>
      <c r="G37" s="840"/>
      <c r="H37" s="841"/>
      <c r="I37" s="430"/>
      <c r="J37" s="431"/>
      <c r="K37" s="278">
        <f>VLOOKUP(A37,EQUIPOS!A7:D164,4,FALSE)</f>
        <v>40323</v>
      </c>
      <c r="L37" s="344"/>
      <c r="M37" s="345">
        <v>0.05</v>
      </c>
      <c r="N37" s="281">
        <f t="shared" si="0"/>
        <v>806460</v>
      </c>
    </row>
    <row r="38" spans="1:14">
      <c r="A38" s="119" t="s">
        <v>217</v>
      </c>
      <c r="B38" s="839" t="str">
        <f>VLOOKUP(A38,EQUIPOS!A8:D154,3,FALSE)</f>
        <v>Equipo de soldadura y de acetileno (incluye soldadura)</v>
      </c>
      <c r="C38" s="840"/>
      <c r="D38" s="840"/>
      <c r="E38" s="840"/>
      <c r="F38" s="840"/>
      <c r="G38" s="840"/>
      <c r="H38" s="841"/>
      <c r="I38" s="430"/>
      <c r="J38" s="431"/>
      <c r="K38" s="278">
        <f>VLOOKUP(A38,EQUIPOS!A8:D165,4,FALSE)</f>
        <v>19540</v>
      </c>
      <c r="L38" s="344"/>
      <c r="M38" s="345">
        <v>0.01</v>
      </c>
      <c r="N38" s="281">
        <f t="shared" si="0"/>
        <v>1954000</v>
      </c>
    </row>
    <row r="39" spans="1:14">
      <c r="A39" s="119" t="s">
        <v>242</v>
      </c>
      <c r="B39" s="839" t="str">
        <f>VLOOKUP(A39,EQUIPOS!A9:D154,3,FALSE)</f>
        <v>Grúa con torre capacidad 1 ton en la punta.</v>
      </c>
      <c r="C39" s="840"/>
      <c r="D39" s="840"/>
      <c r="E39" s="840"/>
      <c r="F39" s="840"/>
      <c r="G39" s="840"/>
      <c r="H39" s="841"/>
      <c r="I39" s="430"/>
      <c r="J39" s="431"/>
      <c r="K39" s="278">
        <f>VLOOKUP(A39,EQUIPOS!A9:D166,4,FALSE)</f>
        <v>126321</v>
      </c>
      <c r="L39" s="344"/>
      <c r="M39" s="345">
        <v>0.04</v>
      </c>
      <c r="N39" s="281">
        <f t="shared" si="0"/>
        <v>3158025</v>
      </c>
    </row>
    <row r="40" spans="1:14">
      <c r="A40" s="119" t="s">
        <v>255</v>
      </c>
      <c r="B40" s="839" t="str">
        <f>VLOOKUP(A40,EQUIPOS!A10:D154,3,FALSE)</f>
        <v>Manómetro cable de acero para bajar la celda</v>
      </c>
      <c r="C40" s="840"/>
      <c r="D40" s="840"/>
      <c r="E40" s="840"/>
      <c r="F40" s="840"/>
      <c r="G40" s="840"/>
      <c r="H40" s="841"/>
      <c r="I40" s="337"/>
      <c r="J40" s="339"/>
      <c r="K40" s="278">
        <f>VLOOKUP(A40,EQUIPOS!A10:D167,4,FALSE)</f>
        <v>1121594</v>
      </c>
      <c r="L40" s="432"/>
      <c r="M40" s="433">
        <v>1</v>
      </c>
      <c r="N40" s="281">
        <f t="shared" si="0"/>
        <v>1121594</v>
      </c>
    </row>
    <row r="41" spans="1:14">
      <c r="A41" t="s">
        <v>320</v>
      </c>
      <c r="B41" s="839" t="str">
        <f>VLOOKUP(A41,EQUIPOS!A11:D155,3,FALSE)</f>
        <v>Retroexcavadora sobre llantas, motor 62HP, Profundidad de excavación de 5.41 metros.</v>
      </c>
      <c r="C41" s="840"/>
      <c r="D41" s="840"/>
      <c r="E41" s="840"/>
      <c r="F41" s="840"/>
      <c r="G41" s="840"/>
      <c r="H41" s="841"/>
      <c r="I41" s="42"/>
      <c r="J41" s="43"/>
      <c r="K41" s="278">
        <f>VLOOKUP(A41,EQUIPOS!A11:D168,4,FALSE)</f>
        <v>102401</v>
      </c>
      <c r="L41" s="285"/>
      <c r="M41" s="286">
        <v>0.2</v>
      </c>
      <c r="N41" s="281">
        <f t="shared" si="0"/>
        <v>512005</v>
      </c>
    </row>
    <row r="42" spans="1:14">
      <c r="B42" s="329"/>
      <c r="C42" s="330"/>
      <c r="D42" s="330"/>
      <c r="E42" s="330"/>
      <c r="F42" s="332"/>
      <c r="G42" s="332"/>
      <c r="H42" s="131"/>
      <c r="I42" s="42"/>
      <c r="J42" s="43"/>
      <c r="K42" s="447"/>
      <c r="L42" s="285"/>
      <c r="M42" s="286"/>
      <c r="N42" s="282"/>
    </row>
    <row r="43" spans="1:14">
      <c r="B43" s="846" t="s">
        <v>1036</v>
      </c>
      <c r="C43" s="847"/>
      <c r="D43" s="847"/>
      <c r="E43" s="44"/>
      <c r="F43" s="45"/>
      <c r="G43" s="45"/>
      <c r="H43" s="46"/>
      <c r="I43" s="42"/>
      <c r="J43" s="43"/>
      <c r="K43" s="288"/>
      <c r="L43" s="285"/>
      <c r="M43" s="410">
        <v>0.01</v>
      </c>
      <c r="N43" s="353">
        <f>N81*M43</f>
        <v>37233.07</v>
      </c>
    </row>
    <row r="44" spans="1:14" ht="15" thickBot="1">
      <c r="B44" s="839"/>
      <c r="C44" s="840"/>
      <c r="D44" s="840"/>
      <c r="E44" s="840"/>
      <c r="F44" s="840"/>
      <c r="G44" s="840"/>
      <c r="H44" s="841"/>
      <c r="I44" s="848"/>
      <c r="J44" s="849"/>
      <c r="K44" s="47"/>
      <c r="L44" s="850"/>
      <c r="M44" s="851"/>
      <c r="N44" s="111"/>
    </row>
    <row r="45" spans="1:14" ht="15" thickBot="1">
      <c r="B45" s="826" t="s">
        <v>1037</v>
      </c>
      <c r="C45" s="827"/>
      <c r="D45" s="827"/>
      <c r="E45" s="827"/>
      <c r="F45" s="827"/>
      <c r="G45" s="827"/>
      <c r="H45" s="827"/>
      <c r="I45" s="827"/>
      <c r="J45" s="827"/>
      <c r="K45" s="827"/>
      <c r="L45" s="827"/>
      <c r="M45" s="828"/>
      <c r="N45" s="403">
        <f>SUM(N36:N44)</f>
        <v>11817317.07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7" t="s">
        <v>1028</v>
      </c>
      <c r="C49" s="818"/>
      <c r="D49" s="818"/>
      <c r="E49" s="818"/>
      <c r="F49" s="818"/>
      <c r="G49" s="818"/>
      <c r="H49" s="818"/>
      <c r="I49" s="819"/>
      <c r="J49" s="324" t="s">
        <v>1029</v>
      </c>
      <c r="K49" s="91" t="s">
        <v>1030</v>
      </c>
      <c r="L49" s="820" t="s">
        <v>1039</v>
      </c>
      <c r="M49" s="81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12308980</v>
      </c>
      <c r="N50" s="281">
        <f t="shared" ref="N50:N55" si="1">K50*M50</f>
        <v>12308980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9344</v>
      </c>
      <c r="N51" s="281">
        <f t="shared" si="1"/>
        <v>280320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1217088</v>
      </c>
      <c r="N52" s="281">
        <f t="shared" si="1"/>
        <v>2434176</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1181136</v>
      </c>
      <c r="N53" s="281">
        <f t="shared" si="1"/>
        <v>5905680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50940</v>
      </c>
      <c r="N54" s="281">
        <f t="shared" si="1"/>
        <v>3056400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8370</v>
      </c>
      <c r="N55" s="281">
        <f t="shared" si="1"/>
        <v>100440</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6" t="s">
        <v>1037</v>
      </c>
      <c r="C58" s="827"/>
      <c r="D58" s="827"/>
      <c r="E58" s="827"/>
      <c r="F58" s="827"/>
      <c r="G58" s="827"/>
      <c r="H58" s="827"/>
      <c r="I58" s="827"/>
      <c r="J58" s="827"/>
      <c r="K58" s="827"/>
      <c r="L58" s="827"/>
      <c r="M58" s="828"/>
      <c r="N58" s="403">
        <f>SUM(N50:N57)</f>
        <v>24085996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30">
        <f>VLOOKUP(A63,TRANSPORTE!A5:D117,4,FALSE)</f>
        <v>786569</v>
      </c>
      <c r="M63" s="831"/>
      <c r="N63" s="296">
        <f>K63*L63</f>
        <v>786569</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30">
        <f>VLOOKUP(A64,TRANSPORTE!A6:D117,4,FALSE)</f>
        <v>102976</v>
      </c>
      <c r="M64" s="831"/>
      <c r="N64" s="296">
        <f>K64*L64</f>
        <v>823808</v>
      </c>
    </row>
    <row r="65" spans="1:15">
      <c r="A65" t="s">
        <v>1483</v>
      </c>
      <c r="B65" s="52" t="str">
        <f>VLOOKUP(A65,TRANSPORTE!A6:D117,3,FALSE)</f>
        <v>Pasajes aéreos</v>
      </c>
      <c r="C65" s="53"/>
      <c r="D65" s="53"/>
      <c r="E65" s="53"/>
      <c r="F65" s="53"/>
      <c r="G65" s="53"/>
      <c r="H65" s="320" t="s">
        <v>1029</v>
      </c>
      <c r="I65" s="288">
        <v>3</v>
      </c>
      <c r="J65" s="295">
        <v>1</v>
      </c>
      <c r="K65" s="288">
        <f>I65*J65</f>
        <v>3</v>
      </c>
      <c r="L65" s="830">
        <f>VLOOKUP(A65,TRANSPORTE!A6:D117,4,FALSE)</f>
        <v>230555</v>
      </c>
      <c r="M65" s="831"/>
      <c r="N65" s="296">
        <f>K65*L65</f>
        <v>691665</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5"/>
      <c r="M67" s="816"/>
      <c r="N67" s="133"/>
    </row>
    <row r="68" spans="1:15" ht="15" thickBot="1">
      <c r="B68" s="832" t="s">
        <v>1037</v>
      </c>
      <c r="C68" s="833"/>
      <c r="D68" s="833"/>
      <c r="E68" s="833"/>
      <c r="F68" s="833"/>
      <c r="G68" s="833"/>
      <c r="H68" s="833"/>
      <c r="I68" s="833"/>
      <c r="J68" s="833"/>
      <c r="K68" s="833"/>
      <c r="L68" s="833"/>
      <c r="M68" s="834"/>
      <c r="N68" s="110">
        <f>SUM(N63:N67)</f>
        <v>2302042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s="168" t="s">
        <v>6</v>
      </c>
      <c r="B73" s="55" t="str">
        <f>VLOOKUP(A73,'MANO DE OBRA'!A8:D68,3,FALSE)</f>
        <v xml:space="preserve">Obrero </v>
      </c>
      <c r="C73" s="53"/>
      <c r="D73" s="53"/>
      <c r="E73" s="53"/>
      <c r="F73" s="53"/>
      <c r="G73" s="53"/>
      <c r="H73" s="53"/>
      <c r="I73" s="301">
        <f t="shared" ref="I73:I76" si="2">K73/J73*100</f>
        <v>27494.594594594593</v>
      </c>
      <c r="J73" s="302">
        <v>185</v>
      </c>
      <c r="K73" s="303">
        <f>VLOOKUP(A73,'MANO DE OBRA'!A8:D99,4,FALSE)</f>
        <v>50865</v>
      </c>
      <c r="L73" s="56"/>
      <c r="M73" s="443">
        <v>1</v>
      </c>
      <c r="N73" s="404">
        <f t="shared" ref="N73:N79" si="3">K73/M73</f>
        <v>50865</v>
      </c>
      <c r="O73" s="112"/>
    </row>
    <row r="74" spans="1:15">
      <c r="A74" s="168" t="s">
        <v>74</v>
      </c>
      <c r="B74" s="55" t="str">
        <f>VLOOKUP(A74,'MANO DE OBRA'!A8:D69,3,FALSE)</f>
        <v>Ingeniero de Montaje y Prueba Pilote (1)</v>
      </c>
      <c r="C74" s="53"/>
      <c r="D74" s="53"/>
      <c r="E74" s="53"/>
      <c r="F74" s="53"/>
      <c r="G74" s="53"/>
      <c r="H74" s="53"/>
      <c r="I74" s="301">
        <f t="shared" si="2"/>
        <v>175964.86486486488</v>
      </c>
      <c r="J74" s="302">
        <v>185</v>
      </c>
      <c r="K74" s="303">
        <f>VLOOKUP(A74,'MANO DE OBRA'!A8:D100,4,FALSE)</f>
        <v>325535</v>
      </c>
      <c r="L74" s="56"/>
      <c r="M74" s="440">
        <v>1</v>
      </c>
      <c r="N74" s="404">
        <f t="shared" si="3"/>
        <v>325535</v>
      </c>
    </row>
    <row r="75" spans="1:15">
      <c r="A75" s="168" t="s">
        <v>82</v>
      </c>
      <c r="B75" s="55" t="str">
        <f>VLOOKUP(A75,'MANO DE OBRA'!A9:D70,3,FALSE)</f>
        <v>Ingeniero Supervisor y Director de Prueba Pilote</v>
      </c>
      <c r="C75" s="53"/>
      <c r="D75" s="53"/>
      <c r="E75" s="53"/>
      <c r="F75" s="53"/>
      <c r="G75" s="53"/>
      <c r="H75" s="53"/>
      <c r="I75" s="301">
        <f t="shared" si="2"/>
        <v>214456.75675675675</v>
      </c>
      <c r="J75" s="302">
        <v>185</v>
      </c>
      <c r="K75" s="303">
        <f>VLOOKUP(A75,'MANO DE OBRA'!A9:D101,4,FALSE)</f>
        <v>396745</v>
      </c>
      <c r="L75" s="56"/>
      <c r="M75" s="448">
        <v>1</v>
      </c>
      <c r="N75" s="404">
        <f t="shared" si="3"/>
        <v>396745</v>
      </c>
    </row>
    <row r="76" spans="1:15">
      <c r="A76" s="168" t="s">
        <v>88</v>
      </c>
      <c r="B76" s="55" t="str">
        <f>VLOOKUP(A76,'MANO DE OBRA'!A10:D71,3,FALSE)</f>
        <v>Soldador experto en montaje y pruebas</v>
      </c>
      <c r="C76" s="53"/>
      <c r="D76" s="53"/>
      <c r="E76" s="53"/>
      <c r="F76" s="53"/>
      <c r="G76" s="53"/>
      <c r="H76" s="53"/>
      <c r="I76" s="301">
        <f t="shared" si="2"/>
        <v>82483.783783783787</v>
      </c>
      <c r="J76" s="302">
        <v>185</v>
      </c>
      <c r="K76" s="303">
        <f>VLOOKUP(A76,'MANO DE OBRA'!A10:D102,4,FALSE)</f>
        <v>152595</v>
      </c>
      <c r="L76" s="56"/>
      <c r="M76" s="448">
        <v>1</v>
      </c>
      <c r="N76" s="404">
        <f t="shared" si="3"/>
        <v>152595</v>
      </c>
    </row>
    <row r="77" spans="1:15">
      <c r="A77" s="168" t="s">
        <v>91</v>
      </c>
      <c r="B77" s="55" t="str">
        <f>VLOOKUP(A77,'MANO DE OBRA'!A11:D72,3,FALSE)</f>
        <v>Viáticos ingeniero y director</v>
      </c>
      <c r="C77" s="53"/>
      <c r="D77" s="53"/>
      <c r="E77" s="53"/>
      <c r="F77" s="53"/>
      <c r="G77" s="53"/>
      <c r="H77" s="53"/>
      <c r="I77" s="301"/>
      <c r="J77" s="302"/>
      <c r="K77" s="303">
        <f>VLOOKUP(A77,'MANO DE OBRA'!A11:D103,4,FALSE)</f>
        <v>508649</v>
      </c>
      <c r="L77" s="56"/>
      <c r="M77" s="448">
        <v>1</v>
      </c>
      <c r="N77" s="404">
        <f t="shared" si="3"/>
        <v>508649</v>
      </c>
    </row>
    <row r="78" spans="1:15">
      <c r="A78" s="168" t="s">
        <v>94</v>
      </c>
      <c r="B78" s="55" t="str">
        <f>VLOOKUP(A78,'MANO DE OBRA'!A12:D73,3,FALSE)</f>
        <v>Viáticos soldadores</v>
      </c>
      <c r="C78" s="53"/>
      <c r="D78" s="53"/>
      <c r="E78" s="53"/>
      <c r="F78" s="53"/>
      <c r="G78" s="53"/>
      <c r="H78" s="53"/>
      <c r="I78" s="301"/>
      <c r="J78" s="302"/>
      <c r="K78" s="303">
        <f>VLOOKUP(A78,'MANO DE OBRA'!A12:D104,4,FALSE)</f>
        <v>254324</v>
      </c>
      <c r="L78" s="56"/>
      <c r="M78" s="448">
        <v>1</v>
      </c>
      <c r="N78" s="404">
        <f t="shared" si="3"/>
        <v>254324</v>
      </c>
    </row>
    <row r="79" spans="1:15">
      <c r="A79" t="s">
        <v>96</v>
      </c>
      <c r="B79" s="55" t="str">
        <f>VLOOKUP(A79,'MANO DE OBRA'!A13:D74,3,FALSE)</f>
        <v>Estudios, análisis e informes</v>
      </c>
      <c r="C79" s="53"/>
      <c r="D79" s="53"/>
      <c r="E79" s="53"/>
      <c r="F79" s="53"/>
      <c r="G79" s="53"/>
      <c r="H79" s="53"/>
      <c r="I79" s="301"/>
      <c r="J79" s="302"/>
      <c r="K79" s="303">
        <f>VLOOKUP(A79,'MANO DE OBRA'!A13:D105,4,FALSE)</f>
        <v>2034594</v>
      </c>
      <c r="L79" s="327"/>
      <c r="M79" s="309">
        <v>1</v>
      </c>
      <c r="N79" s="404">
        <f t="shared" si="3"/>
        <v>2034594</v>
      </c>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SUM(N73:N80)</f>
        <v>3723307</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N45+N58+N68+N81</f>
        <v>41928662.07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8385732.4140000008</v>
      </c>
      <c r="M88" s="861"/>
      <c r="N88" s="57"/>
    </row>
    <row r="89" spans="1:14">
      <c r="B89" s="95" t="s">
        <v>1057</v>
      </c>
      <c r="C89" s="96"/>
      <c r="D89" s="96"/>
      <c r="E89" s="96"/>
      <c r="F89" s="96"/>
      <c r="G89" s="96"/>
      <c r="H89" s="96"/>
      <c r="I89" s="93"/>
      <c r="J89" s="94"/>
      <c r="K89" s="313">
        <v>0.05</v>
      </c>
      <c r="L89" s="860">
        <f>N83*K89</f>
        <v>2096433.1035000002</v>
      </c>
      <c r="M89" s="861"/>
      <c r="N89" s="57"/>
    </row>
    <row r="90" spans="1:14" ht="15" thickBot="1">
      <c r="B90" s="97" t="s">
        <v>1058</v>
      </c>
      <c r="C90" s="98"/>
      <c r="D90" s="98"/>
      <c r="E90" s="98"/>
      <c r="F90" s="98"/>
      <c r="G90" s="98"/>
      <c r="H90" s="98"/>
      <c r="I90" s="99"/>
      <c r="J90" s="100"/>
      <c r="K90" s="314">
        <v>0.05</v>
      </c>
      <c r="L90" s="862">
        <f>N83*K90</f>
        <v>2096433.1035000002</v>
      </c>
      <c r="M90" s="863"/>
      <c r="N90" s="57"/>
    </row>
    <row r="91" spans="1:14" ht="15" thickBot="1">
      <c r="B91" s="826" t="s">
        <v>1037</v>
      </c>
      <c r="C91" s="827"/>
      <c r="D91" s="827"/>
      <c r="E91" s="827"/>
      <c r="F91" s="827"/>
      <c r="G91" s="827"/>
      <c r="H91" s="827"/>
      <c r="I91" s="827"/>
      <c r="J91" s="827"/>
      <c r="K91" s="827"/>
      <c r="L91" s="827"/>
      <c r="M91" s="828"/>
      <c r="N91" s="58">
        <f>L88+L89+L90</f>
        <v>12578598.621000003</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54507260.691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27"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7" t="s">
        <v>1028</v>
      </c>
      <c r="C35" s="808"/>
      <c r="D35" s="808"/>
      <c r="E35" s="808"/>
      <c r="F35" s="808"/>
      <c r="G35" s="808"/>
      <c r="H35" s="809"/>
      <c r="I35" s="810" t="s">
        <v>1032</v>
      </c>
      <c r="J35" s="811"/>
      <c r="K35" s="75" t="s">
        <v>1033</v>
      </c>
      <c r="L35" s="812" t="s">
        <v>1034</v>
      </c>
      <c r="M35" s="809"/>
      <c r="N35" s="76" t="s">
        <v>1035</v>
      </c>
    </row>
    <row r="36" spans="1:16">
      <c r="A36" s="119" t="s">
        <v>121</v>
      </c>
      <c r="B36" s="839" t="str">
        <f>VLOOKUP(A36,EQUIPOS!A6:D154,3,FALSE)</f>
        <v>Bomba eléctrica para accionar la celda</v>
      </c>
      <c r="C36" s="840"/>
      <c r="D36" s="840"/>
      <c r="E36" s="840"/>
      <c r="F36" s="840"/>
      <c r="G36" s="840"/>
      <c r="H36" s="841"/>
      <c r="I36" s="276"/>
      <c r="J36" s="277"/>
      <c r="K36" s="278">
        <f>VLOOKUP(A36,EQUIPOS!A6:D163,4,FALSE)</f>
        <v>42280</v>
      </c>
      <c r="L36" s="279"/>
      <c r="M36" s="280">
        <v>0.01</v>
      </c>
      <c r="N36" s="281">
        <f>K36/M36</f>
        <v>4228000</v>
      </c>
    </row>
    <row r="37" spans="1:16">
      <c r="A37" s="119" t="s">
        <v>217</v>
      </c>
      <c r="B37" s="839" t="str">
        <f>VLOOKUP(A37,EQUIPOS!A7:D154,3,FALSE)</f>
        <v>Equipo de soldadura y de acetileno (incluye soldadura)</v>
      </c>
      <c r="C37" s="840"/>
      <c r="D37" s="840"/>
      <c r="E37" s="840"/>
      <c r="F37" s="840"/>
      <c r="G37" s="840"/>
      <c r="H37" s="841"/>
      <c r="I37" s="430"/>
      <c r="J37" s="431"/>
      <c r="K37" s="278">
        <f>VLOOKUP(A37,EQUIPOS!A7:D164,4,FALSE)</f>
        <v>19540</v>
      </c>
      <c r="L37" s="344"/>
      <c r="M37" s="345">
        <v>0.01</v>
      </c>
      <c r="N37" s="281">
        <f>K37/M37</f>
        <v>1954000</v>
      </c>
    </row>
    <row r="38" spans="1:16">
      <c r="A38" s="119" t="s">
        <v>255</v>
      </c>
      <c r="B38" s="839" t="str">
        <f>VLOOKUP(A38,EQUIPOS!A8:D154,3,FALSE)</f>
        <v>Manómetro cable de acero para bajar la celda</v>
      </c>
      <c r="C38" s="840"/>
      <c r="D38" s="840"/>
      <c r="E38" s="840"/>
      <c r="F38" s="840"/>
      <c r="G38" s="840"/>
      <c r="H38" s="841"/>
      <c r="I38" s="430"/>
      <c r="J38" s="431"/>
      <c r="K38" s="278">
        <f>VLOOKUP(A38,EQUIPOS!A8:D165,4,FALSE)</f>
        <v>1121594</v>
      </c>
      <c r="L38" s="344"/>
      <c r="M38" s="345">
        <v>1</v>
      </c>
      <c r="N38" s="281">
        <f>K38/M38</f>
        <v>1121594</v>
      </c>
    </row>
    <row r="39" spans="1:16">
      <c r="A39" s="119"/>
      <c r="B39" s="839"/>
      <c r="C39" s="840"/>
      <c r="D39" s="840"/>
      <c r="E39" s="840"/>
      <c r="F39" s="840"/>
      <c r="G39" s="840"/>
      <c r="H39" s="841"/>
      <c r="I39" s="430"/>
      <c r="J39" s="431"/>
      <c r="K39" s="278"/>
      <c r="L39" s="344"/>
      <c r="M39" s="345"/>
      <c r="N39" s="281"/>
    </row>
    <row r="40" spans="1:16">
      <c r="A40" s="119"/>
      <c r="B40" s="839"/>
      <c r="C40" s="840"/>
      <c r="D40" s="840"/>
      <c r="E40" s="840"/>
      <c r="F40" s="840"/>
      <c r="G40" s="840"/>
      <c r="H40" s="841"/>
      <c r="I40" s="337"/>
      <c r="J40" s="339"/>
      <c r="K40" s="278"/>
      <c r="L40" s="432"/>
      <c r="M40" s="433"/>
      <c r="N40" s="281"/>
    </row>
    <row r="41" spans="1:16">
      <c r="B41" s="839"/>
      <c r="C41" s="840"/>
      <c r="D41" s="840"/>
      <c r="E41" s="840"/>
      <c r="F41" s="840"/>
      <c r="G41" s="840"/>
      <c r="H41" s="841"/>
      <c r="I41" s="42"/>
      <c r="J41" s="43"/>
      <c r="K41" s="278"/>
      <c r="L41" s="285"/>
      <c r="M41" s="286"/>
      <c r="N41" s="281"/>
    </row>
    <row r="42" spans="1:16">
      <c r="B42" s="329"/>
      <c r="C42" s="330"/>
      <c r="D42" s="330"/>
      <c r="E42" s="330"/>
      <c r="F42" s="332"/>
      <c r="G42" s="332"/>
      <c r="H42" s="131"/>
      <c r="I42" s="42"/>
      <c r="J42" s="43"/>
      <c r="K42" s="447"/>
      <c r="L42" s="285"/>
      <c r="M42" s="286"/>
      <c r="N42" s="282"/>
    </row>
    <row r="43" spans="1:16">
      <c r="B43" s="846" t="s">
        <v>1036</v>
      </c>
      <c r="C43" s="847"/>
      <c r="D43" s="847"/>
      <c r="E43" s="44"/>
      <c r="F43" s="45"/>
      <c r="G43" s="45"/>
      <c r="H43" s="46"/>
      <c r="I43" s="42"/>
      <c r="J43" s="43"/>
      <c r="K43" s="288"/>
      <c r="L43" s="285"/>
      <c r="M43" s="410">
        <v>0.01</v>
      </c>
      <c r="N43" s="353">
        <f>N81*M43</f>
        <v>37233.07</v>
      </c>
    </row>
    <row r="44" spans="1:16" ht="15" thickBot="1">
      <c r="B44" s="839"/>
      <c r="C44" s="840"/>
      <c r="D44" s="840"/>
      <c r="E44" s="840"/>
      <c r="F44" s="840"/>
      <c r="G44" s="840"/>
      <c r="H44" s="841"/>
      <c r="I44" s="848"/>
      <c r="J44" s="849"/>
      <c r="K44" s="47"/>
      <c r="L44" s="850"/>
      <c r="M44" s="851"/>
      <c r="N44" s="111"/>
    </row>
    <row r="45" spans="1:16" ht="15" thickBot="1">
      <c r="B45" s="826" t="s">
        <v>1037</v>
      </c>
      <c r="C45" s="827"/>
      <c r="D45" s="827"/>
      <c r="E45" s="827"/>
      <c r="F45" s="827"/>
      <c r="G45" s="827"/>
      <c r="H45" s="827"/>
      <c r="I45" s="827"/>
      <c r="J45" s="827"/>
      <c r="K45" s="827"/>
      <c r="L45" s="827"/>
      <c r="M45" s="828"/>
      <c r="N45" s="403">
        <f>SUM(N36:N44)</f>
        <v>7340827.0700000003</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17" t="s">
        <v>1028</v>
      </c>
      <c r="C49" s="818"/>
      <c r="D49" s="818"/>
      <c r="E49" s="818"/>
      <c r="F49" s="818"/>
      <c r="G49" s="818"/>
      <c r="H49" s="818"/>
      <c r="I49" s="819"/>
      <c r="J49" s="324" t="s">
        <v>1029</v>
      </c>
      <c r="K49" s="91" t="s">
        <v>1030</v>
      </c>
      <c r="L49" s="820" t="s">
        <v>1039</v>
      </c>
      <c r="M49" s="81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12308980</v>
      </c>
      <c r="N50" s="281">
        <f t="shared" ref="N50:N55" si="0">K50*M50</f>
        <v>12308980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9344</v>
      </c>
      <c r="N51" s="281">
        <f t="shared" si="0"/>
        <v>280320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1217088</v>
      </c>
      <c r="N52" s="281">
        <f t="shared" si="0"/>
        <v>2434176</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1181136</v>
      </c>
      <c r="N53" s="281">
        <f t="shared" si="0"/>
        <v>5905680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50940</v>
      </c>
      <c r="N54" s="281">
        <f t="shared" si="0"/>
        <v>3056400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8370</v>
      </c>
      <c r="N55" s="281">
        <f t="shared" si="0"/>
        <v>100440</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6" t="s">
        <v>1037</v>
      </c>
      <c r="C58" s="827"/>
      <c r="D58" s="827"/>
      <c r="E58" s="827"/>
      <c r="F58" s="827"/>
      <c r="G58" s="827"/>
      <c r="H58" s="827"/>
      <c r="I58" s="827"/>
      <c r="J58" s="827"/>
      <c r="K58" s="827"/>
      <c r="L58" s="827"/>
      <c r="M58" s="828"/>
      <c r="N58" s="403">
        <f>SUM(N50:N57)</f>
        <v>24085996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9" t="s">
        <v>1045</v>
      </c>
      <c r="M62" s="802"/>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30">
        <f>VLOOKUP(A63,TRANSPORTE!A5:D117,4,FALSE)</f>
        <v>230555</v>
      </c>
      <c r="M63" s="831"/>
      <c r="N63" s="296">
        <f>K63*L63</f>
        <v>691665</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30">
        <f>VLOOKUP(A64,TRANSPORTE!A6:D117,4,FALSE)</f>
        <v>786569</v>
      </c>
      <c r="M64" s="831"/>
      <c r="N64" s="296">
        <f>K64*L64</f>
        <v>786569</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30">
        <f>VLOOKUP(A65,TRANSPORTE!A6:D118,4,FALSE)</f>
        <v>102976</v>
      </c>
      <c r="M65" s="831"/>
      <c r="N65" s="296">
        <f>K65*L65</f>
        <v>823808</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5"/>
      <c r="M67" s="816"/>
      <c r="N67" s="133"/>
    </row>
    <row r="68" spans="1:15" ht="15" thickBot="1">
      <c r="B68" s="832" t="s">
        <v>1037</v>
      </c>
      <c r="C68" s="833"/>
      <c r="D68" s="833"/>
      <c r="E68" s="833"/>
      <c r="F68" s="833"/>
      <c r="G68" s="833"/>
      <c r="H68" s="833"/>
      <c r="I68" s="833"/>
      <c r="J68" s="833"/>
      <c r="K68" s="833"/>
      <c r="L68" s="833"/>
      <c r="M68" s="834"/>
      <c r="N68" s="110">
        <f>SUM(N63:N67)</f>
        <v>2302042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s="168" t="s">
        <v>6</v>
      </c>
      <c r="B73" s="55" t="str">
        <f>VLOOKUP(A73,'MANO DE OBRA'!A8:D68,3,FALSE)</f>
        <v xml:space="preserve">Obrero </v>
      </c>
      <c r="C73" s="53"/>
      <c r="D73" s="53"/>
      <c r="E73" s="53"/>
      <c r="F73" s="53"/>
      <c r="G73" s="53"/>
      <c r="H73" s="53"/>
      <c r="I73" s="301">
        <f t="shared" ref="I73:I76" si="1">K73/J73*100</f>
        <v>27494.594594594593</v>
      </c>
      <c r="J73" s="302">
        <v>185</v>
      </c>
      <c r="K73" s="303">
        <f>VLOOKUP(A73,'MANO DE OBRA'!A8:D99,4,FALSE)</f>
        <v>50865</v>
      </c>
      <c r="L73" s="56"/>
      <c r="M73" s="443">
        <v>1</v>
      </c>
      <c r="N73" s="404">
        <f t="shared" ref="N73:N79" si="2">K73/M73</f>
        <v>50865</v>
      </c>
      <c r="O73" s="112"/>
    </row>
    <row r="74" spans="1:15">
      <c r="A74" s="168" t="s">
        <v>74</v>
      </c>
      <c r="B74" s="55" t="str">
        <f>VLOOKUP(A74,'MANO DE OBRA'!A8:D69,3,FALSE)</f>
        <v>Ingeniero de Montaje y Prueba Pilote (1)</v>
      </c>
      <c r="C74" s="53"/>
      <c r="D74" s="53"/>
      <c r="E74" s="53"/>
      <c r="F74" s="53"/>
      <c r="G74" s="53"/>
      <c r="H74" s="53"/>
      <c r="I74" s="301">
        <f t="shared" si="1"/>
        <v>175964.86486486488</v>
      </c>
      <c r="J74" s="302">
        <v>185</v>
      </c>
      <c r="K74" s="303">
        <f>VLOOKUP(A74,'MANO DE OBRA'!A8:D100,4,FALSE)</f>
        <v>325535</v>
      </c>
      <c r="L74" s="56"/>
      <c r="M74" s="440">
        <v>1</v>
      </c>
      <c r="N74" s="404">
        <f t="shared" si="2"/>
        <v>325535</v>
      </c>
    </row>
    <row r="75" spans="1:15">
      <c r="A75" s="168" t="s">
        <v>82</v>
      </c>
      <c r="B75" s="55" t="str">
        <f>VLOOKUP(A75,'MANO DE OBRA'!A9:D70,3,FALSE)</f>
        <v>Ingeniero Supervisor y Director de Prueba Pilote</v>
      </c>
      <c r="C75" s="53"/>
      <c r="D75" s="53"/>
      <c r="E75" s="53"/>
      <c r="F75" s="53"/>
      <c r="G75" s="53"/>
      <c r="H75" s="53"/>
      <c r="I75" s="301">
        <f t="shared" si="1"/>
        <v>214456.75675675675</v>
      </c>
      <c r="J75" s="302">
        <v>185</v>
      </c>
      <c r="K75" s="303">
        <f>VLOOKUP(A75,'MANO DE OBRA'!A9:D101,4,FALSE)</f>
        <v>396745</v>
      </c>
      <c r="L75" s="56"/>
      <c r="M75" s="448">
        <v>1</v>
      </c>
      <c r="N75" s="404">
        <f t="shared" si="2"/>
        <v>396745</v>
      </c>
    </row>
    <row r="76" spans="1:15">
      <c r="A76" s="168" t="s">
        <v>88</v>
      </c>
      <c r="B76" s="55" t="str">
        <f>VLOOKUP(A76,'MANO DE OBRA'!A10:D71,3,FALSE)</f>
        <v>Soldador experto en montaje y pruebas</v>
      </c>
      <c r="C76" s="53"/>
      <c r="D76" s="53"/>
      <c r="E76" s="53"/>
      <c r="F76" s="53"/>
      <c r="G76" s="53"/>
      <c r="H76" s="53"/>
      <c r="I76" s="301">
        <f t="shared" si="1"/>
        <v>82483.783783783787</v>
      </c>
      <c r="J76" s="302">
        <v>185</v>
      </c>
      <c r="K76" s="303">
        <f>VLOOKUP(A76,'MANO DE OBRA'!A10:D102,4,FALSE)</f>
        <v>152595</v>
      </c>
      <c r="L76" s="56"/>
      <c r="M76" s="448">
        <v>1</v>
      </c>
      <c r="N76" s="404">
        <f t="shared" si="2"/>
        <v>152595</v>
      </c>
    </row>
    <row r="77" spans="1:15">
      <c r="A77" s="168" t="s">
        <v>91</v>
      </c>
      <c r="B77" s="55" t="str">
        <f>VLOOKUP(A77,'MANO DE OBRA'!A11:D72,3,FALSE)</f>
        <v>Viáticos ingeniero y director</v>
      </c>
      <c r="C77" s="53"/>
      <c r="D77" s="53"/>
      <c r="E77" s="53"/>
      <c r="F77" s="53"/>
      <c r="G77" s="53"/>
      <c r="H77" s="53"/>
      <c r="I77" s="301"/>
      <c r="J77" s="302"/>
      <c r="K77" s="303">
        <f>VLOOKUP(A77,'MANO DE OBRA'!A11:D103,4,FALSE)</f>
        <v>508649</v>
      </c>
      <c r="L77" s="56"/>
      <c r="M77" s="448">
        <v>1</v>
      </c>
      <c r="N77" s="404">
        <f t="shared" si="2"/>
        <v>508649</v>
      </c>
    </row>
    <row r="78" spans="1:15">
      <c r="A78" s="168" t="s">
        <v>94</v>
      </c>
      <c r="B78" s="55" t="str">
        <f>VLOOKUP(A78,'MANO DE OBRA'!A12:D73,3,FALSE)</f>
        <v>Viáticos soldadores</v>
      </c>
      <c r="C78" s="53"/>
      <c r="D78" s="53"/>
      <c r="E78" s="53"/>
      <c r="F78" s="53"/>
      <c r="G78" s="53"/>
      <c r="H78" s="53"/>
      <c r="I78" s="301"/>
      <c r="J78" s="302"/>
      <c r="K78" s="303">
        <f>VLOOKUP(A78,'MANO DE OBRA'!A12:D104,4,FALSE)</f>
        <v>254324</v>
      </c>
      <c r="L78" s="56"/>
      <c r="M78" s="448">
        <v>1</v>
      </c>
      <c r="N78" s="404">
        <f t="shared" si="2"/>
        <v>254324</v>
      </c>
    </row>
    <row r="79" spans="1:15">
      <c r="A79" t="s">
        <v>96</v>
      </c>
      <c r="B79" s="55" t="str">
        <f>VLOOKUP(A79,'MANO DE OBRA'!A13:D74,3,FALSE)</f>
        <v>Estudios, análisis e informes</v>
      </c>
      <c r="C79" s="53"/>
      <c r="D79" s="53"/>
      <c r="E79" s="53"/>
      <c r="F79" s="53"/>
      <c r="G79" s="53"/>
      <c r="H79" s="53"/>
      <c r="I79" s="301"/>
      <c r="J79" s="302"/>
      <c r="K79" s="303">
        <f>VLOOKUP(A79,'MANO DE OBRA'!A13:D105,4,FALSE)</f>
        <v>2034594</v>
      </c>
      <c r="L79" s="327"/>
      <c r="M79" s="309">
        <v>1</v>
      </c>
      <c r="N79" s="404">
        <f t="shared" si="2"/>
        <v>2034594</v>
      </c>
    </row>
    <row r="80" spans="1:15" ht="15" thickBot="1">
      <c r="B80" s="813"/>
      <c r="C80" s="814"/>
      <c r="D80" s="814"/>
      <c r="E80" s="814"/>
      <c r="F80" s="814"/>
      <c r="G80" s="814"/>
      <c r="H80" s="814"/>
      <c r="I80" s="50"/>
      <c r="J80" s="50"/>
      <c r="K80" s="50"/>
      <c r="L80" s="979"/>
      <c r="M80" s="980"/>
      <c r="N80" s="51"/>
    </row>
    <row r="81" spans="1:14" ht="15" thickBot="1">
      <c r="B81" s="826" t="s">
        <v>1037</v>
      </c>
      <c r="C81" s="827"/>
      <c r="D81" s="827"/>
      <c r="E81" s="827"/>
      <c r="F81" s="827"/>
      <c r="G81" s="827"/>
      <c r="H81" s="827"/>
      <c r="I81" s="833"/>
      <c r="J81" s="833"/>
      <c r="K81" s="833"/>
      <c r="L81" s="833"/>
      <c r="M81" s="834"/>
      <c r="N81" s="310">
        <f>SUM(N73:N80)</f>
        <v>3723307</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N45+N58+N68+N81</f>
        <v>37452172.07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7490434.4140000008</v>
      </c>
      <c r="M88" s="861"/>
      <c r="N88" s="57"/>
    </row>
    <row r="89" spans="1:14">
      <c r="B89" s="95" t="s">
        <v>1057</v>
      </c>
      <c r="C89" s="96"/>
      <c r="D89" s="96"/>
      <c r="E89" s="96"/>
      <c r="F89" s="96"/>
      <c r="G89" s="96"/>
      <c r="H89" s="96"/>
      <c r="I89" s="93"/>
      <c r="J89" s="94"/>
      <c r="K89" s="313">
        <v>0.05</v>
      </c>
      <c r="L89" s="860">
        <f>N83*K89</f>
        <v>1872608.6035000002</v>
      </c>
      <c r="M89" s="861"/>
      <c r="N89" s="57"/>
    </row>
    <row r="90" spans="1:14" ht="15" thickBot="1">
      <c r="B90" s="97" t="s">
        <v>1058</v>
      </c>
      <c r="C90" s="98"/>
      <c r="D90" s="98"/>
      <c r="E90" s="98"/>
      <c r="F90" s="98"/>
      <c r="G90" s="98"/>
      <c r="H90" s="98"/>
      <c r="I90" s="99"/>
      <c r="J90" s="100"/>
      <c r="K90" s="314">
        <v>0.05</v>
      </c>
      <c r="L90" s="862">
        <f>N83*K90</f>
        <v>1872608.6035000002</v>
      </c>
      <c r="M90" s="863"/>
      <c r="N90" s="57"/>
    </row>
    <row r="91" spans="1:14" ht="15" thickBot="1">
      <c r="B91" s="826" t="s">
        <v>1037</v>
      </c>
      <c r="C91" s="827"/>
      <c r="D91" s="827"/>
      <c r="E91" s="827"/>
      <c r="F91" s="827"/>
      <c r="G91" s="827"/>
      <c r="H91" s="827"/>
      <c r="I91" s="827"/>
      <c r="J91" s="827"/>
      <c r="K91" s="827"/>
      <c r="L91" s="827"/>
      <c r="M91" s="828"/>
      <c r="N91" s="58">
        <f>L88+L89+L90</f>
        <v>11235651.621000003</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48687823.691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259</v>
      </c>
      <c r="B36" s="839" t="str">
        <f>VLOOKUP(A36,EQUIPOS!A6:D154,3,FALSE)</f>
        <v>Montacargas</v>
      </c>
      <c r="C36" s="840"/>
      <c r="D36" s="840"/>
      <c r="E36" s="840"/>
      <c r="F36" s="840"/>
      <c r="G36" s="840"/>
      <c r="H36" s="841"/>
      <c r="I36" s="276"/>
      <c r="J36" s="277"/>
      <c r="K36" s="278">
        <f>VLOOKUP(A36,EQUIPOS!A6:D163,4,FALSE)</f>
        <v>48352</v>
      </c>
      <c r="L36" s="279"/>
      <c r="M36" s="345">
        <v>1.5</v>
      </c>
      <c r="N36" s="281">
        <f>K36/M36</f>
        <v>32234.666666666668</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2543.2416666666668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34777.908333333333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9518</v>
      </c>
      <c r="N48" s="281">
        <f>K48*M48</f>
        <v>2981047.8756293203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2981047.8756293203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19</v>
      </c>
      <c r="B71" s="55" t="str">
        <f>VLOOKUP(A71,'MANO DE OBRA'!A8:D68,3,FALSE)</f>
        <v>Obrero (8)</v>
      </c>
      <c r="C71" s="53"/>
      <c r="D71" s="53"/>
      <c r="E71" s="53"/>
      <c r="F71" s="53"/>
      <c r="G71" s="53"/>
      <c r="H71" s="53"/>
      <c r="I71" s="301">
        <f>K71/J71*100</f>
        <v>219956.21621621621</v>
      </c>
      <c r="J71" s="302">
        <v>185</v>
      </c>
      <c r="K71" s="303">
        <f>VLOOKUP(A71,'MANO DE OBRA'!A8:D99,4,FALSE)</f>
        <v>406919</v>
      </c>
      <c r="L71" s="56"/>
      <c r="M71" s="443">
        <v>12</v>
      </c>
      <c r="N71" s="404">
        <f>K71/M71</f>
        <v>33909.916666666664</v>
      </c>
      <c r="O71" s="112"/>
    </row>
    <row r="72" spans="1:15">
      <c r="A72" s="168" t="s">
        <v>32</v>
      </c>
      <c r="B72" s="55" t="str">
        <f>VLOOKUP(A72,'MANO DE OBRA'!A8:D69,3,FALSE)</f>
        <v>Oficial (2)</v>
      </c>
      <c r="C72" s="53"/>
      <c r="D72" s="53"/>
      <c r="E72" s="53"/>
      <c r="F72" s="53"/>
      <c r="G72" s="53"/>
      <c r="H72" s="53"/>
      <c r="I72" s="301">
        <f>K72/J72*100</f>
        <v>109977.83783783784</v>
      </c>
      <c r="J72" s="302">
        <v>185</v>
      </c>
      <c r="K72" s="303">
        <f>VLOOKUP(A72,'MANO DE OBRA'!A8:D100,4,FALSE)</f>
        <v>203459</v>
      </c>
      <c r="L72" s="56"/>
      <c r="M72" s="441">
        <v>12</v>
      </c>
      <c r="N72" s="404">
        <f>K72/M72</f>
        <v>16954.916666666668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50864.833333333328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3066690.617295987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613338.12345919746</v>
      </c>
      <c r="M84" s="861"/>
      <c r="N84" s="57"/>
    </row>
    <row r="85" spans="1:14">
      <c r="B85" s="95" t="s">
        <v>1057</v>
      </c>
      <c r="C85" s="96"/>
      <c r="D85" s="96"/>
      <c r="E85" s="96"/>
      <c r="F85" s="96"/>
      <c r="G85" s="96"/>
      <c r="H85" s="96"/>
      <c r="I85" s="93"/>
      <c r="J85" s="94"/>
      <c r="K85" s="313">
        <v>0.05</v>
      </c>
      <c r="L85" s="860">
        <f>N79*K85</f>
        <v>153334.53086479937</v>
      </c>
      <c r="M85" s="861"/>
      <c r="N85" s="57"/>
    </row>
    <row r="86" spans="1:14" ht="15" thickBot="1">
      <c r="B86" s="97" t="s">
        <v>1058</v>
      </c>
      <c r="C86" s="98"/>
      <c r="D86" s="98"/>
      <c r="E86" s="98"/>
      <c r="F86" s="98"/>
      <c r="G86" s="98"/>
      <c r="H86" s="98"/>
      <c r="I86" s="99"/>
      <c r="J86" s="100"/>
      <c r="K86" s="314">
        <v>0.05</v>
      </c>
      <c r="L86" s="862">
        <f>N79*K86</f>
        <v>153334.53086479937</v>
      </c>
      <c r="M86" s="863"/>
      <c r="N86" s="57"/>
    </row>
    <row r="87" spans="1:14" ht="15" thickBot="1">
      <c r="B87" s="826" t="s">
        <v>1037</v>
      </c>
      <c r="C87" s="827"/>
      <c r="D87" s="827"/>
      <c r="E87" s="827"/>
      <c r="F87" s="827"/>
      <c r="G87" s="827"/>
      <c r="H87" s="827"/>
      <c r="I87" s="827"/>
      <c r="J87" s="827"/>
      <c r="K87" s="827"/>
      <c r="L87" s="827"/>
      <c r="M87" s="828"/>
      <c r="N87" s="58">
        <f>L84+L85+L86</f>
        <v>920007.18518879625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3986697.8024847833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267</v>
      </c>
      <c r="B36" s="839" t="str">
        <f>VLOOKUP(A36,EQUIPOS!A6:D154,3,FALSE)</f>
        <v>Motobomba de concreto</v>
      </c>
      <c r="C36" s="840"/>
      <c r="D36" s="840"/>
      <c r="E36" s="840"/>
      <c r="F36" s="840"/>
      <c r="G36" s="840"/>
      <c r="H36" s="841"/>
      <c r="I36" s="276"/>
      <c r="J36" s="277"/>
      <c r="K36" s="278">
        <f>VLOOKUP(A36,EQUIPOS!A6:D163,4,FALSE)</f>
        <v>87799</v>
      </c>
      <c r="L36" s="279"/>
      <c r="M36" s="345">
        <v>2.5</v>
      </c>
      <c r="N36" s="281">
        <f>K36/M36</f>
        <v>35119.599999999999</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35119.599999999999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3258</v>
      </c>
      <c r="N48" s="281">
        <f>K48*M48</f>
        <v>152339.77832533096</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335000</v>
      </c>
      <c r="N49" s="281">
        <f>K49*M49</f>
        <v>223773.68121979246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376113.45954512339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30">
        <f>VLOOKUP(A60,TRANSPORTE!A2:D117,4,FALSE)</f>
        <v>1255</v>
      </c>
      <c r="M60" s="831"/>
      <c r="N60" s="296">
        <f>K60*L60</f>
        <v>1089.8112265972879</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1089.8112265972879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412322.87077172066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82464.57415434414</v>
      </c>
      <c r="M84" s="861"/>
      <c r="N84" s="57"/>
    </row>
    <row r="85" spans="1:14">
      <c r="B85" s="95" t="s">
        <v>1057</v>
      </c>
      <c r="C85" s="96"/>
      <c r="D85" s="96"/>
      <c r="E85" s="96"/>
      <c r="F85" s="96"/>
      <c r="G85" s="96"/>
      <c r="H85" s="96"/>
      <c r="I85" s="93"/>
      <c r="J85" s="94"/>
      <c r="K85" s="313">
        <v>0.05</v>
      </c>
      <c r="L85" s="860">
        <f>N79*K85</f>
        <v>20616.143538586035</v>
      </c>
      <c r="M85" s="861"/>
      <c r="N85" s="57"/>
    </row>
    <row r="86" spans="1:14" ht="15" thickBot="1">
      <c r="B86" s="97" t="s">
        <v>1058</v>
      </c>
      <c r="C86" s="98"/>
      <c r="D86" s="98"/>
      <c r="E86" s="98"/>
      <c r="F86" s="98"/>
      <c r="G86" s="98"/>
      <c r="H86" s="98"/>
      <c r="I86" s="99"/>
      <c r="J86" s="100"/>
      <c r="K86" s="314">
        <v>0.05</v>
      </c>
      <c r="L86" s="862">
        <f>N79*K86</f>
        <v>20616.143538586035</v>
      </c>
      <c r="M86" s="863"/>
      <c r="N86" s="57"/>
    </row>
    <row r="87" spans="1:14" ht="15" thickBot="1">
      <c r="B87" s="826" t="s">
        <v>1037</v>
      </c>
      <c r="C87" s="827"/>
      <c r="D87" s="827"/>
      <c r="E87" s="827"/>
      <c r="F87" s="827"/>
      <c r="G87" s="827"/>
      <c r="H87" s="827"/>
      <c r="I87" s="827"/>
      <c r="J87" s="827"/>
      <c r="K87" s="827"/>
      <c r="L87" s="827"/>
      <c r="M87" s="828"/>
      <c r="N87" s="58">
        <f>L84+L85+L86</f>
        <v>123696.86123151622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536019.73200323689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121</v>
      </c>
      <c r="B36" s="839" t="str">
        <f>VLOOKUP(A36,EQUIPOS!A6:D154,3,FALSE)</f>
        <v>Bomba eléctrica para accionar la celda</v>
      </c>
      <c r="C36" s="840"/>
      <c r="D36" s="840"/>
      <c r="E36" s="840"/>
      <c r="F36" s="840"/>
      <c r="G36" s="840"/>
      <c r="H36" s="841"/>
      <c r="I36" s="276"/>
      <c r="J36" s="277"/>
      <c r="K36" s="278">
        <f>VLOOKUP(A36,EQUIPOS!A6:D163,4,FALSE)</f>
        <v>42280</v>
      </c>
      <c r="L36" s="279"/>
      <c r="M36" s="280">
        <v>0.01</v>
      </c>
      <c r="N36" s="281">
        <f t="shared" ref="N36:N41" si="0">K36/M36</f>
        <v>4228000</v>
      </c>
    </row>
    <row r="37" spans="1:14">
      <c r="A37" s="119" t="s">
        <v>192</v>
      </c>
      <c r="B37" s="839" t="str">
        <f>VLOOKUP(A37,EQUIPOS!A7:D154,3,FALSE)</f>
        <v>Equipo de acarreo interno</v>
      </c>
      <c r="C37" s="840"/>
      <c r="D37" s="840"/>
      <c r="E37" s="840"/>
      <c r="F37" s="840"/>
      <c r="G37" s="840"/>
      <c r="H37" s="841"/>
      <c r="I37" s="430"/>
      <c r="J37" s="431"/>
      <c r="K37" s="278">
        <f>VLOOKUP(A37,EQUIPOS!A7:D164,4,FALSE)</f>
        <v>40323</v>
      </c>
      <c r="L37" s="344"/>
      <c r="M37" s="345">
        <v>0.05</v>
      </c>
      <c r="N37" s="281">
        <f t="shared" si="0"/>
        <v>806460</v>
      </c>
    </row>
    <row r="38" spans="1:14">
      <c r="A38" s="119" t="s">
        <v>214</v>
      </c>
      <c r="B38" s="839" t="str">
        <f>VLOOKUP(A38,EQUIPOS!A8:D154,3,FALSE)</f>
        <v>Equipo de oxigeno y soldadura</v>
      </c>
      <c r="C38" s="840"/>
      <c r="D38" s="840"/>
      <c r="E38" s="840"/>
      <c r="F38" s="840"/>
      <c r="G38" s="840"/>
      <c r="H38" s="841"/>
      <c r="I38" s="430"/>
      <c r="J38" s="431"/>
      <c r="K38" s="447">
        <f>VLOOKUP(A38,EQUIPOS!A8:D165,4,FALSE)</f>
        <v>8982</v>
      </c>
      <c r="L38" s="344"/>
      <c r="M38" s="345">
        <v>0.01</v>
      </c>
      <c r="N38" s="281">
        <f t="shared" si="0"/>
        <v>898200</v>
      </c>
    </row>
    <row r="39" spans="1:14">
      <c r="A39" s="119" t="s">
        <v>248</v>
      </c>
      <c r="B39" s="839" t="str">
        <f>VLOOKUP(A39,EQUIPOS!A9:D154,3,FALSE)</f>
        <v>Grúa telescópica de 50 Ton.</v>
      </c>
      <c r="C39" s="840"/>
      <c r="D39" s="840"/>
      <c r="E39" s="840"/>
      <c r="F39" s="840"/>
      <c r="G39" s="840"/>
      <c r="H39" s="841"/>
      <c r="I39" s="430"/>
      <c r="J39" s="431"/>
      <c r="K39" s="447">
        <f>VLOOKUP(A39,EQUIPOS!A9:D166,4,FALSE)</f>
        <v>241766</v>
      </c>
      <c r="L39" s="344"/>
      <c r="M39" s="345">
        <v>0.04</v>
      </c>
      <c r="N39" s="281">
        <f t="shared" si="0"/>
        <v>6044150</v>
      </c>
    </row>
    <row r="40" spans="1:14">
      <c r="A40" s="119" t="s">
        <v>255</v>
      </c>
      <c r="B40" s="839" t="str">
        <f>VLOOKUP(A40,EQUIPOS!A10:D154,3,FALSE)</f>
        <v>Manómetro cable de acero para bajar la celda</v>
      </c>
      <c r="C40" s="840"/>
      <c r="D40" s="840"/>
      <c r="E40" s="840"/>
      <c r="F40" s="840"/>
      <c r="G40" s="840"/>
      <c r="H40" s="841"/>
      <c r="I40" s="430"/>
      <c r="J40" s="431"/>
      <c r="K40" s="447">
        <f>VLOOKUP(A40,EQUIPOS!A10:D167,4,FALSE)</f>
        <v>1121594</v>
      </c>
      <c r="L40" s="344"/>
      <c r="M40" s="345">
        <v>1</v>
      </c>
      <c r="N40" s="281">
        <f t="shared" si="0"/>
        <v>1121594</v>
      </c>
    </row>
    <row r="41" spans="1:14">
      <c r="A41" s="119" t="s">
        <v>322</v>
      </c>
      <c r="B41" s="839" t="str">
        <f>VLOOKUP(A41,EQUIPOS!A11:D155,3,FALSE)</f>
        <v xml:space="preserve">Retroexcavadora sobre llantas JD 410
</v>
      </c>
      <c r="C41" s="840"/>
      <c r="D41" s="840"/>
      <c r="E41" s="840"/>
      <c r="F41" s="840"/>
      <c r="G41" s="840"/>
      <c r="H41" s="841"/>
      <c r="I41" s="430"/>
      <c r="J41" s="431"/>
      <c r="K41" s="447">
        <f>VLOOKUP(A41,EQUIPOS!A11:D168,4,FALSE)</f>
        <v>117030</v>
      </c>
      <c r="L41" s="344"/>
      <c r="M41" s="345">
        <v>0.2</v>
      </c>
      <c r="N41" s="281">
        <f t="shared" si="0"/>
        <v>585150</v>
      </c>
    </row>
    <row r="42" spans="1:14">
      <c r="A42" s="119"/>
      <c r="B42" s="839"/>
      <c r="C42" s="840"/>
      <c r="D42" s="840"/>
      <c r="E42" s="840"/>
      <c r="F42" s="840"/>
      <c r="G42" s="840"/>
      <c r="H42" s="841"/>
      <c r="I42" s="337"/>
      <c r="J42" s="339"/>
      <c r="K42" s="447"/>
      <c r="L42" s="432"/>
      <c r="M42" s="433"/>
      <c r="N42" s="281"/>
    </row>
    <row r="43" spans="1:14">
      <c r="B43" s="839"/>
      <c r="C43" s="840"/>
      <c r="D43" s="840"/>
      <c r="E43" s="840"/>
      <c r="F43" s="840"/>
      <c r="G43" s="840"/>
      <c r="H43" s="841"/>
      <c r="I43" s="42"/>
      <c r="J43" s="43"/>
      <c r="K43" s="447"/>
      <c r="L43" s="285"/>
      <c r="M43" s="286"/>
      <c r="N43" s="281"/>
    </row>
    <row r="44" spans="1:14">
      <c r="B44" s="329"/>
      <c r="C44" s="330"/>
      <c r="D44" s="330"/>
      <c r="E44" s="330"/>
      <c r="F44" s="332"/>
      <c r="G44" s="332"/>
      <c r="H44" s="131"/>
      <c r="I44" s="42"/>
      <c r="J44" s="43"/>
      <c r="K44" s="447"/>
      <c r="L44" s="285"/>
      <c r="M44" s="286"/>
      <c r="N44" s="282"/>
    </row>
    <row r="45" spans="1:14">
      <c r="B45" s="846" t="s">
        <v>1036</v>
      </c>
      <c r="C45" s="847"/>
      <c r="D45" s="847"/>
      <c r="E45" s="44"/>
      <c r="F45" s="45"/>
      <c r="G45" s="45"/>
      <c r="H45" s="46"/>
      <c r="I45" s="42"/>
      <c r="J45" s="43"/>
      <c r="K45" s="288"/>
      <c r="L45" s="285"/>
      <c r="M45" s="410">
        <v>0.1</v>
      </c>
      <c r="N45" s="353">
        <f>N86*M45</f>
        <v>372330.7</v>
      </c>
    </row>
    <row r="46" spans="1:14" ht="15" thickBot="1">
      <c r="B46" s="839"/>
      <c r="C46" s="840"/>
      <c r="D46" s="840"/>
      <c r="E46" s="840"/>
      <c r="F46" s="840"/>
      <c r="G46" s="840"/>
      <c r="H46" s="841"/>
      <c r="I46" s="848"/>
      <c r="J46" s="849"/>
      <c r="K46" s="47"/>
      <c r="L46" s="850"/>
      <c r="M46" s="851"/>
      <c r="N46" s="111"/>
    </row>
    <row r="47" spans="1:14" ht="15" thickBot="1">
      <c r="B47" s="826" t="s">
        <v>1037</v>
      </c>
      <c r="C47" s="827"/>
      <c r="D47" s="827"/>
      <c r="E47" s="827"/>
      <c r="F47" s="827"/>
      <c r="G47" s="827"/>
      <c r="H47" s="827"/>
      <c r="I47" s="827"/>
      <c r="J47" s="827"/>
      <c r="K47" s="827"/>
      <c r="L47" s="827"/>
      <c r="M47" s="828"/>
      <c r="N47" s="420">
        <f>SUM(N36:N45)</f>
        <v>14055884.699999999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17" t="s">
        <v>1028</v>
      </c>
      <c r="C51" s="818"/>
      <c r="D51" s="818"/>
      <c r="E51" s="818"/>
      <c r="F51" s="818"/>
      <c r="G51" s="818"/>
      <c r="H51" s="818"/>
      <c r="I51" s="819"/>
      <c r="J51" s="324" t="s">
        <v>1029</v>
      </c>
      <c r="K51" s="91" t="s">
        <v>1030</v>
      </c>
      <c r="L51" s="820" t="s">
        <v>1039</v>
      </c>
      <c r="M51" s="819"/>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12308980</v>
      </c>
      <c r="N52" s="281">
        <f t="shared" ref="N52:N57" si="1">K52*M52</f>
        <v>12308980</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9344</v>
      </c>
      <c r="N53" s="281">
        <f t="shared" si="1"/>
        <v>280320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1217088</v>
      </c>
      <c r="N54" s="281">
        <f t="shared" si="1"/>
        <v>2434176</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1181136</v>
      </c>
      <c r="N55" s="281">
        <f t="shared" si="1"/>
        <v>5905680</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50620</v>
      </c>
      <c r="N56" s="281">
        <f t="shared" si="1"/>
        <v>3037200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8370</v>
      </c>
      <c r="N57" s="281">
        <f t="shared" si="1"/>
        <v>100440</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6" t="s">
        <v>1037</v>
      </c>
      <c r="C63" s="827"/>
      <c r="D63" s="827"/>
      <c r="E63" s="827"/>
      <c r="F63" s="827"/>
      <c r="G63" s="827"/>
      <c r="H63" s="827"/>
      <c r="I63" s="827"/>
      <c r="J63" s="827"/>
      <c r="K63" s="827"/>
      <c r="L63" s="827"/>
      <c r="M63" s="828"/>
      <c r="N63" s="403">
        <f>SUM(N52:N62)</f>
        <v>24066796</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9" t="s">
        <v>1045</v>
      </c>
      <c r="M67" s="802"/>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30">
        <f>VLOOKUP(A68,TRANSPORTE!A5:D117,4,FALSE)</f>
        <v>786569</v>
      </c>
      <c r="M68" s="831"/>
      <c r="N68" s="296">
        <f>K68*L68</f>
        <v>786569</v>
      </c>
    </row>
    <row r="69" spans="1:15">
      <c r="A69" t="s">
        <v>1483</v>
      </c>
      <c r="B69" s="52" t="str">
        <f>VLOOKUP(A69,TRANSPORTE!A5:D117,3,FALSE)</f>
        <v>Pasajes aéreos</v>
      </c>
      <c r="C69" s="53"/>
      <c r="D69" s="53"/>
      <c r="E69" s="53"/>
      <c r="F69" s="53"/>
      <c r="G69" s="53"/>
      <c r="H69" s="320" t="s">
        <v>1029</v>
      </c>
      <c r="I69" s="288">
        <v>3</v>
      </c>
      <c r="J69" s="295">
        <v>1</v>
      </c>
      <c r="K69" s="288">
        <f>I69*J69</f>
        <v>3</v>
      </c>
      <c r="L69" s="830">
        <f>VLOOKUP(A69,TRANSPORTE!A5:D117,4,FALSE)</f>
        <v>230555</v>
      </c>
      <c r="M69" s="831"/>
      <c r="N69" s="296">
        <f>K69*L69</f>
        <v>691665</v>
      </c>
    </row>
    <row r="70" spans="1:15">
      <c r="B70" s="52"/>
      <c r="C70" s="53"/>
      <c r="D70" s="53"/>
      <c r="E70" s="53"/>
      <c r="F70" s="53"/>
      <c r="G70" s="53"/>
      <c r="H70" s="320"/>
      <c r="I70" s="288"/>
      <c r="J70" s="295"/>
      <c r="K70" s="288"/>
      <c r="L70" s="830"/>
      <c r="M70" s="831"/>
      <c r="N70" s="296"/>
    </row>
    <row r="71" spans="1:15">
      <c r="B71" s="52"/>
      <c r="C71" s="53"/>
      <c r="D71" s="53"/>
      <c r="E71" s="53"/>
      <c r="F71" s="53"/>
      <c r="G71" s="53"/>
      <c r="H71" s="320"/>
      <c r="I71" s="288"/>
      <c r="J71" s="295"/>
      <c r="K71" s="288"/>
      <c r="L71" s="830"/>
      <c r="M71" s="83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5"/>
      <c r="M73" s="816"/>
      <c r="N73" s="133"/>
    </row>
    <row r="74" spans="1:15" ht="15" thickBot="1">
      <c r="B74" s="832" t="s">
        <v>1037</v>
      </c>
      <c r="C74" s="833"/>
      <c r="D74" s="833"/>
      <c r="E74" s="833"/>
      <c r="F74" s="833"/>
      <c r="G74" s="833"/>
      <c r="H74" s="833"/>
      <c r="I74" s="833"/>
      <c r="J74" s="833"/>
      <c r="K74" s="833"/>
      <c r="L74" s="833"/>
      <c r="M74" s="834"/>
      <c r="N74" s="110">
        <f>N68+N69+N70+N71+N72</f>
        <v>1478234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2" t="s">
        <v>1047</v>
      </c>
      <c r="C78" s="853"/>
      <c r="D78" s="853"/>
      <c r="E78" s="853"/>
      <c r="F78" s="853"/>
      <c r="G78" s="853"/>
      <c r="H78" s="853"/>
      <c r="I78" s="79" t="s">
        <v>1048</v>
      </c>
      <c r="J78" s="81" t="s">
        <v>1494</v>
      </c>
      <c r="K78" s="80" t="s">
        <v>1050</v>
      </c>
      <c r="L78" s="854" t="s">
        <v>1034</v>
      </c>
      <c r="M78" s="855"/>
      <c r="N78" s="104" t="s">
        <v>1035</v>
      </c>
    </row>
    <row r="79" spans="1:15">
      <c r="A79" s="168" t="s">
        <v>6</v>
      </c>
      <c r="B79" s="55" t="str">
        <f>VLOOKUP(A79,'MANO DE OBRA'!A8:D68,3,FALSE)</f>
        <v xml:space="preserve">Obrero </v>
      </c>
      <c r="C79" s="53"/>
      <c r="D79" s="53"/>
      <c r="E79" s="53"/>
      <c r="F79" s="53"/>
      <c r="G79" s="53"/>
      <c r="H79" s="53"/>
      <c r="I79" s="301">
        <f t="shared" ref="I79:I82" si="2">K79/J79*100</f>
        <v>27494.594594594593</v>
      </c>
      <c r="J79" s="302">
        <v>185</v>
      </c>
      <c r="K79" s="303">
        <f>VLOOKUP(A79,'MANO DE OBRA'!A8:D99,4,FALSE)</f>
        <v>50865</v>
      </c>
      <c r="L79" s="56"/>
      <c r="M79" s="443">
        <v>1</v>
      </c>
      <c r="N79" s="404">
        <f t="shared" ref="N79:N84" si="3">K79/M79</f>
        <v>50865</v>
      </c>
      <c r="O79" s="112"/>
    </row>
    <row r="80" spans="1:15">
      <c r="A80" s="168" t="s">
        <v>74</v>
      </c>
      <c r="B80" s="55" t="str">
        <f>VLOOKUP(A80,'MANO DE OBRA'!A8:D69,3,FALSE)</f>
        <v>Ingeniero de Montaje y Prueba Pilote (1)</v>
      </c>
      <c r="C80" s="53"/>
      <c r="D80" s="53"/>
      <c r="E80" s="53"/>
      <c r="F80" s="53"/>
      <c r="G80" s="53"/>
      <c r="H80" s="53"/>
      <c r="I80" s="301">
        <f t="shared" si="2"/>
        <v>175964.86486486488</v>
      </c>
      <c r="J80" s="302">
        <v>185</v>
      </c>
      <c r="K80" s="303">
        <f>VLOOKUP(A80,'MANO DE OBRA'!A8:D100,4,FALSE)</f>
        <v>325535</v>
      </c>
      <c r="L80" s="56"/>
      <c r="M80" s="443">
        <v>1</v>
      </c>
      <c r="N80" s="404">
        <f t="shared" si="3"/>
        <v>325535</v>
      </c>
    </row>
    <row r="81" spans="1:14">
      <c r="A81" s="168" t="s">
        <v>82</v>
      </c>
      <c r="B81" s="55" t="str">
        <f>VLOOKUP(A81,'MANO DE OBRA'!A9:D70,3,FALSE)</f>
        <v>Ingeniero Supervisor y Director de Prueba Pilote</v>
      </c>
      <c r="C81" s="53"/>
      <c r="D81" s="53"/>
      <c r="E81" s="53"/>
      <c r="F81" s="53"/>
      <c r="G81" s="53"/>
      <c r="H81" s="53"/>
      <c r="I81" s="301">
        <f t="shared" si="2"/>
        <v>214456.75675675675</v>
      </c>
      <c r="J81" s="302">
        <v>185</v>
      </c>
      <c r="K81" s="303">
        <f>VLOOKUP(A81,'MANO DE OBRA'!A9:D101,4,FALSE)</f>
        <v>396745</v>
      </c>
      <c r="L81" s="56"/>
      <c r="M81" s="443">
        <v>1</v>
      </c>
      <c r="N81" s="404">
        <f t="shared" si="3"/>
        <v>396745</v>
      </c>
    </row>
    <row r="82" spans="1:14">
      <c r="A82" t="s">
        <v>88</v>
      </c>
      <c r="B82" s="55" t="str">
        <f>VLOOKUP(A82,'MANO DE OBRA'!A9:D70,3,FALSE)</f>
        <v>Soldador experto en montaje y pruebas</v>
      </c>
      <c r="C82" s="53"/>
      <c r="D82" s="53"/>
      <c r="E82" s="53"/>
      <c r="F82" s="53"/>
      <c r="G82" s="53"/>
      <c r="H82" s="53"/>
      <c r="I82" s="301">
        <f t="shared" si="2"/>
        <v>82483.783783783787</v>
      </c>
      <c r="J82" s="302">
        <v>185</v>
      </c>
      <c r="K82" s="303">
        <f>VLOOKUP(A82,'MANO DE OBRA'!A9:D101,4,FALSE)</f>
        <v>152595</v>
      </c>
      <c r="L82" s="56"/>
      <c r="M82" s="443">
        <v>1</v>
      </c>
      <c r="N82" s="404">
        <f t="shared" si="3"/>
        <v>152595</v>
      </c>
    </row>
    <row r="83" spans="1:14">
      <c r="A83" t="s">
        <v>91</v>
      </c>
      <c r="B83" s="55" t="str">
        <f>VLOOKUP(A83,'MANO DE OBRA'!A10:D71,3,FALSE)</f>
        <v>Viáticos ingeniero y director</v>
      </c>
      <c r="C83" s="53"/>
      <c r="D83" s="53"/>
      <c r="E83" s="53"/>
      <c r="F83" s="53"/>
      <c r="G83" s="53"/>
      <c r="H83" s="53"/>
      <c r="I83" s="301"/>
      <c r="J83" s="302"/>
      <c r="K83" s="303">
        <f>VLOOKUP(A83,'MANO DE OBRA'!A10:D102,4,FALSE)</f>
        <v>508649</v>
      </c>
      <c r="L83" s="327"/>
      <c r="M83" s="443">
        <v>1</v>
      </c>
      <c r="N83" s="404">
        <f t="shared" si="3"/>
        <v>508649</v>
      </c>
    </row>
    <row r="84" spans="1:14">
      <c r="A84" t="s">
        <v>94</v>
      </c>
      <c r="B84" s="55" t="str">
        <f>VLOOKUP(A84,'MANO DE OBRA'!A11:D72,3,FALSE)</f>
        <v>Viáticos soldadores</v>
      </c>
      <c r="C84" s="53"/>
      <c r="D84" s="53"/>
      <c r="E84" s="53"/>
      <c r="F84" s="53"/>
      <c r="G84" s="53"/>
      <c r="H84" s="53"/>
      <c r="I84" s="301"/>
      <c r="J84" s="302"/>
      <c r="K84" s="303">
        <f>VLOOKUP(A84,'MANO DE OBRA'!A11:D103,4,FALSE)</f>
        <v>254324</v>
      </c>
      <c r="L84" s="327"/>
      <c r="M84" s="309">
        <v>1</v>
      </c>
      <c r="N84" s="305">
        <f t="shared" si="3"/>
        <v>254324</v>
      </c>
    </row>
    <row r="85" spans="1:14" ht="15" thickBot="1">
      <c r="A85" t="s">
        <v>96</v>
      </c>
      <c r="B85" s="813" t="str">
        <f>VLOOKUP(A85,'MANO DE OBRA'!A12:D73,3,FALSE)</f>
        <v>Estudios, análisis e informes</v>
      </c>
      <c r="C85" s="814" t="e">
        <f>VLOOKUP(B85,'MANO DE OBRA'!B12:E73,3,FALSE)</f>
        <v>#N/A</v>
      </c>
      <c r="D85" s="814" t="e">
        <f>VLOOKUP(C85,'MANO DE OBRA'!C12:F73,3,FALSE)</f>
        <v>#N/A</v>
      </c>
      <c r="E85" s="814" t="e">
        <f>VLOOKUP(D85,'MANO DE OBRA'!D12:G73,3,FALSE)</f>
        <v>#N/A</v>
      </c>
      <c r="F85" s="814" t="e">
        <f>VLOOKUP(E85,'MANO DE OBRA'!E12:H73,3,FALSE)</f>
        <v>#N/A</v>
      </c>
      <c r="G85" s="814" t="e">
        <f>VLOOKUP(F85,'MANO DE OBRA'!F12:I73,3,FALSE)</f>
        <v>#N/A</v>
      </c>
      <c r="H85" s="814" t="e">
        <f>VLOOKUP(G85,'MANO DE OBRA'!G12:J73,3,FALSE)</f>
        <v>#N/A</v>
      </c>
      <c r="I85" s="479"/>
      <c r="J85" s="480"/>
      <c r="K85" s="481">
        <f>VLOOKUP(A85,'MANO DE OBRA'!A12:D104,4,FALSE)</f>
        <v>2034594</v>
      </c>
      <c r="L85" s="981">
        <v>1</v>
      </c>
      <c r="M85" s="981"/>
      <c r="N85" s="482">
        <f>K85*L85</f>
        <v>2034594</v>
      </c>
    </row>
    <row r="86" spans="1:14" ht="15" thickBot="1">
      <c r="B86" s="832" t="s">
        <v>1037</v>
      </c>
      <c r="C86" s="833"/>
      <c r="D86" s="833"/>
      <c r="E86" s="833"/>
      <c r="F86" s="833"/>
      <c r="G86" s="833"/>
      <c r="H86" s="833"/>
      <c r="I86" s="833"/>
      <c r="J86" s="833"/>
      <c r="K86" s="833"/>
      <c r="L86" s="833"/>
      <c r="M86" s="834"/>
      <c r="N86" s="469">
        <f>SUM(N79:N85)</f>
        <v>3723307</v>
      </c>
    </row>
    <row r="87" spans="1:14" ht="15" thickBot="1">
      <c r="B87" s="39"/>
      <c r="C87" s="40"/>
      <c r="D87" s="40"/>
      <c r="E87" s="40"/>
      <c r="F87" s="40"/>
      <c r="G87" s="40"/>
      <c r="H87" s="40"/>
      <c r="I87" s="40"/>
      <c r="J87" s="40"/>
      <c r="K87" s="40"/>
      <c r="L87" s="40"/>
      <c r="M87" s="40"/>
      <c r="N87" s="41"/>
    </row>
    <row r="88" spans="1:14" ht="15" thickBot="1">
      <c r="B88" s="826" t="s">
        <v>1051</v>
      </c>
      <c r="C88" s="827"/>
      <c r="D88" s="827"/>
      <c r="E88" s="827"/>
      <c r="F88" s="827"/>
      <c r="G88" s="827"/>
      <c r="H88" s="827"/>
      <c r="I88" s="827"/>
      <c r="J88" s="827"/>
      <c r="K88" s="827"/>
      <c r="L88" s="827"/>
      <c r="M88" s="828"/>
      <c r="N88" s="105">
        <f>N86+N74+N63+N47</f>
        <v>43324221.700000003</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17" t="s">
        <v>1053</v>
      </c>
      <c r="C92" s="818"/>
      <c r="D92" s="818"/>
      <c r="E92" s="818"/>
      <c r="F92" s="818"/>
      <c r="G92" s="818"/>
      <c r="H92" s="818"/>
      <c r="I92" s="323"/>
      <c r="J92" s="343"/>
      <c r="K92" s="311" t="s">
        <v>1054</v>
      </c>
      <c r="L92" s="856" t="s">
        <v>1055</v>
      </c>
      <c r="M92" s="857"/>
      <c r="N92" s="312"/>
    </row>
    <row r="93" spans="1:14">
      <c r="B93" s="858" t="s">
        <v>1056</v>
      </c>
      <c r="C93" s="859"/>
      <c r="D93" s="859"/>
      <c r="E93" s="859"/>
      <c r="F93" s="859"/>
      <c r="G93" s="859"/>
      <c r="H93" s="859"/>
      <c r="I93" s="93"/>
      <c r="J93" s="94"/>
      <c r="K93" s="313">
        <v>0.2</v>
      </c>
      <c r="L93" s="860">
        <f>N88*K93</f>
        <v>8664844.3400000017</v>
      </c>
      <c r="M93" s="861"/>
      <c r="N93" s="57"/>
    </row>
    <row r="94" spans="1:14">
      <c r="B94" s="95" t="s">
        <v>1057</v>
      </c>
      <c r="C94" s="96"/>
      <c r="D94" s="96"/>
      <c r="E94" s="96"/>
      <c r="F94" s="96"/>
      <c r="G94" s="96"/>
      <c r="H94" s="96"/>
      <c r="I94" s="93"/>
      <c r="J94" s="94"/>
      <c r="K94" s="313">
        <v>0.05</v>
      </c>
      <c r="L94" s="860">
        <f>N88*K94</f>
        <v>2166211.0850000004</v>
      </c>
      <c r="M94" s="861"/>
      <c r="N94" s="57"/>
    </row>
    <row r="95" spans="1:14" ht="15" thickBot="1">
      <c r="B95" s="97" t="s">
        <v>1058</v>
      </c>
      <c r="C95" s="98"/>
      <c r="D95" s="98"/>
      <c r="E95" s="98"/>
      <c r="F95" s="98"/>
      <c r="G95" s="98"/>
      <c r="H95" s="98"/>
      <c r="I95" s="99"/>
      <c r="J95" s="100"/>
      <c r="K95" s="314">
        <v>0.05</v>
      </c>
      <c r="L95" s="862">
        <f>N88*K95</f>
        <v>2166211.0850000004</v>
      </c>
      <c r="M95" s="863"/>
      <c r="N95" s="57"/>
    </row>
    <row r="96" spans="1:14" ht="15" thickBot="1">
      <c r="B96" s="826" t="s">
        <v>1037</v>
      </c>
      <c r="C96" s="827"/>
      <c r="D96" s="827"/>
      <c r="E96" s="827"/>
      <c r="F96" s="827"/>
      <c r="G96" s="827"/>
      <c r="H96" s="827"/>
      <c r="I96" s="827"/>
      <c r="J96" s="827"/>
      <c r="K96" s="827"/>
      <c r="L96" s="827"/>
      <c r="M96" s="828"/>
      <c r="N96" s="58">
        <f>L93+L94+L95</f>
        <v>12997266.510000004</v>
      </c>
    </row>
    <row r="97" spans="1:14" ht="15" thickBot="1">
      <c r="B97" s="39"/>
      <c r="C97" s="40"/>
      <c r="D97" s="40"/>
      <c r="E97" s="40"/>
      <c r="F97" s="40"/>
      <c r="G97" s="40"/>
      <c r="H97" s="40"/>
      <c r="I97" s="40"/>
      <c r="J97" s="40"/>
      <c r="K97" s="40"/>
      <c r="L97" s="40"/>
      <c r="M97" s="40"/>
      <c r="N97" s="41"/>
    </row>
    <row r="98" spans="1:14" ht="15" thickBot="1">
      <c r="A98" t="s">
        <v>2122</v>
      </c>
      <c r="B98" s="826" t="s">
        <v>1059</v>
      </c>
      <c r="C98" s="827"/>
      <c r="D98" s="827"/>
      <c r="E98" s="827"/>
      <c r="F98" s="827"/>
      <c r="G98" s="827"/>
      <c r="H98" s="827"/>
      <c r="I98" s="827"/>
      <c r="J98" s="827"/>
      <c r="K98" s="827"/>
      <c r="L98" s="827"/>
      <c r="M98" s="828"/>
      <c r="N98" s="196">
        <f>N88+N96</f>
        <v>56321488.210000008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8" t="s">
        <v>2324</v>
      </c>
      <c r="C115" s="969"/>
      <c r="D115" s="969"/>
      <c r="E115" s="969"/>
      <c r="F115" s="969"/>
      <c r="G115" s="969"/>
      <c r="H115" s="969"/>
      <c r="I115" s="969"/>
      <c r="J115" s="969"/>
      <c r="K115" s="969"/>
      <c r="L115" s="969"/>
      <c r="M115" s="969"/>
      <c r="N115" s="970"/>
    </row>
    <row r="116" spans="2:14" ht="15" customHeight="1">
      <c r="B116" s="968"/>
      <c r="C116" s="969"/>
      <c r="D116" s="969"/>
      <c r="E116" s="969"/>
      <c r="F116" s="969"/>
      <c r="G116" s="969"/>
      <c r="H116" s="969"/>
      <c r="I116" s="969"/>
      <c r="J116" s="969"/>
      <c r="K116" s="969"/>
      <c r="L116" s="969"/>
      <c r="M116" s="969"/>
      <c r="N116" s="970"/>
    </row>
    <row r="117" spans="2:14" ht="30" customHeight="1">
      <c r="B117" s="971" t="s">
        <v>2325</v>
      </c>
      <c r="C117" s="972"/>
      <c r="D117" s="972"/>
      <c r="E117" s="972"/>
      <c r="F117" s="972"/>
      <c r="G117" s="972"/>
      <c r="H117" s="972"/>
      <c r="I117" s="972"/>
      <c r="J117" s="972"/>
      <c r="K117" s="972"/>
      <c r="L117" s="972"/>
      <c r="M117" s="972"/>
      <c r="N117" s="973"/>
    </row>
    <row r="118" spans="2:14">
      <c r="B118" s="971"/>
      <c r="C118" s="972"/>
      <c r="D118" s="972"/>
      <c r="E118" s="972"/>
      <c r="F118" s="972"/>
      <c r="G118" s="972"/>
      <c r="H118" s="972"/>
      <c r="I118" s="972"/>
      <c r="J118" s="972"/>
      <c r="K118" s="972"/>
      <c r="L118" s="972"/>
      <c r="M118" s="972"/>
      <c r="N118" s="973"/>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74"/>
      <c r="K128" s="974"/>
      <c r="L128" s="974"/>
      <c r="M128" s="974"/>
      <c r="N128" s="975"/>
    </row>
    <row r="129" spans="2:14" ht="15" thickBot="1">
      <c r="B129" s="428" t="s">
        <v>2327</v>
      </c>
      <c r="C129" s="429"/>
      <c r="D129" s="429"/>
      <c r="E129" s="268"/>
      <c r="F129" s="268"/>
      <c r="G129" s="268"/>
      <c r="H129" s="268"/>
      <c r="I129" s="268"/>
      <c r="J129" s="976"/>
      <c r="K129" s="976"/>
      <c r="L129" s="976"/>
      <c r="M129" s="976"/>
      <c r="N129"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326</v>
      </c>
      <c r="B36" s="839" t="str">
        <f>VLOOKUP(A36,EQUIPOS!A6:D154,3,FALSE)</f>
        <v>Sensor de Impacto para prueba de integridad tipo</v>
      </c>
      <c r="C36" s="840"/>
      <c r="D36" s="840"/>
      <c r="E36" s="840"/>
      <c r="F36" s="840"/>
      <c r="G36" s="840"/>
      <c r="H36" s="841"/>
      <c r="I36" s="276"/>
      <c r="J36" s="277"/>
      <c r="K36" s="278">
        <f>VLOOKUP(A36,EQUIPOS!A6:D163,4,FALSE)</f>
        <v>73866</v>
      </c>
      <c r="L36" s="279"/>
      <c r="M36" s="345">
        <v>1</v>
      </c>
      <c r="N36" s="281">
        <f>K36/M36</f>
        <v>73866</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73866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84</v>
      </c>
      <c r="B71" s="55" t="str">
        <f>VLOOKUP(A71,'MANO DE OBRA'!A6:D67,3,FALSE)</f>
        <v>Ingeniero Especialista prueba de  integridad</v>
      </c>
      <c r="C71" s="53"/>
      <c r="D71" s="53"/>
      <c r="E71" s="53"/>
      <c r="F71" s="53"/>
      <c r="G71" s="53"/>
      <c r="H71" s="53"/>
      <c r="I71" s="301">
        <f>K71/J71*100</f>
        <v>206208.64864864867</v>
      </c>
      <c r="J71" s="302">
        <v>185</v>
      </c>
      <c r="K71" s="303">
        <f>VLOOKUP(A71,'MANO DE OBRA'!A6:D97,4,FALSE)</f>
        <v>381486</v>
      </c>
      <c r="L71" s="56"/>
      <c r="M71" s="443">
        <v>0.33333332999999998</v>
      </c>
      <c r="N71" s="404">
        <f>K71/M71</f>
        <v>1144458.0114445803</v>
      </c>
      <c r="O71" s="112"/>
    </row>
    <row r="72" spans="1:15">
      <c r="A72" s="168" t="s">
        <v>89</v>
      </c>
      <c r="B72" s="55" t="str">
        <f>VLOOKUP(A72,'MANO DE OBRA'!A7:D67,3,FALSE)</f>
        <v>Operador prueba de integridad</v>
      </c>
      <c r="C72" s="53"/>
      <c r="D72" s="53"/>
      <c r="E72" s="53"/>
      <c r="F72" s="53"/>
      <c r="G72" s="53"/>
      <c r="H72" s="53"/>
      <c r="I72" s="301">
        <f>K72/J72*100</f>
        <v>68736.216216216213</v>
      </c>
      <c r="J72" s="302">
        <v>185</v>
      </c>
      <c r="K72" s="303">
        <f>VLOOKUP(A72,'MANO DE OBRA'!A7:D98,4,FALSE)</f>
        <v>127162</v>
      </c>
      <c r="L72" s="56"/>
      <c r="M72" s="441">
        <v>0.33333332999999998</v>
      </c>
      <c r="N72" s="404">
        <f>K72/M72</f>
        <v>381486.00381486007</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1525944.0152594403</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1599810.0152594403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319962.00305188808</v>
      </c>
      <c r="M84" s="861"/>
      <c r="N84" s="57"/>
    </row>
    <row r="85" spans="1:14">
      <c r="B85" s="95" t="s">
        <v>1057</v>
      </c>
      <c r="C85" s="96"/>
      <c r="D85" s="96"/>
      <c r="E85" s="96"/>
      <c r="F85" s="96"/>
      <c r="G85" s="96"/>
      <c r="H85" s="96"/>
      <c r="I85" s="93"/>
      <c r="J85" s="94"/>
      <c r="K85" s="313">
        <v>0.05</v>
      </c>
      <c r="L85" s="860">
        <f>N79*K85</f>
        <v>79990.50076297202</v>
      </c>
      <c r="M85" s="861"/>
      <c r="N85" s="57"/>
    </row>
    <row r="86" spans="1:14" ht="15" thickBot="1">
      <c r="B86" s="97" t="s">
        <v>1058</v>
      </c>
      <c r="C86" s="98"/>
      <c r="D86" s="98"/>
      <c r="E86" s="98"/>
      <c r="F86" s="98"/>
      <c r="G86" s="98"/>
      <c r="H86" s="98"/>
      <c r="I86" s="99"/>
      <c r="J86" s="100"/>
      <c r="K86" s="314">
        <v>0.05</v>
      </c>
      <c r="L86" s="862">
        <f>N79*K86</f>
        <v>79990.50076297202</v>
      </c>
      <c r="M86" s="863"/>
      <c r="N86" s="57"/>
    </row>
    <row r="87" spans="1:14" ht="15" thickBot="1">
      <c r="B87" s="826" t="s">
        <v>1037</v>
      </c>
      <c r="C87" s="827"/>
      <c r="D87" s="827"/>
      <c r="E87" s="827"/>
      <c r="F87" s="827"/>
      <c r="G87" s="827"/>
      <c r="H87" s="827"/>
      <c r="I87" s="827"/>
      <c r="J87" s="827"/>
      <c r="K87" s="827"/>
      <c r="L87" s="827"/>
      <c r="M87" s="828"/>
      <c r="N87" s="58">
        <f>L84+L85+L86</f>
        <v>479943.00457783218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2079753.0198372724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320</v>
      </c>
      <c r="B36" s="839" t="str">
        <f>VLOOKUP(A36,EQUIPOS!A6:D154,3,FALSE)</f>
        <v>Retroexcavadora sobre llantas, motor 62HP, Profundidad de excavación de 5.41 metros.</v>
      </c>
      <c r="C36" s="840"/>
      <c r="D36" s="840"/>
      <c r="E36" s="840"/>
      <c r="F36" s="840"/>
      <c r="G36" s="840"/>
      <c r="H36" s="841"/>
      <c r="I36" s="276"/>
      <c r="J36" s="277"/>
      <c r="K36" s="278">
        <f>VLOOKUP(A36,EQUIPOS!A6:D163,4,FALSE)</f>
        <v>102401</v>
      </c>
      <c r="L36" s="279"/>
      <c r="M36" s="345">
        <v>10</v>
      </c>
      <c r="N36" s="281">
        <f>K36/M36</f>
        <v>10240.1</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317.90500000000003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10558.005000000001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39356</v>
      </c>
      <c r="N48" s="281">
        <f>K48*M48</f>
        <v>19240.711111111112</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19678</v>
      </c>
      <c r="N49" s="281">
        <f>K49*M49</f>
        <v>26237.333333333332</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4589</v>
      </c>
      <c r="N50" s="281">
        <f>K50*M50</f>
        <v>6883.5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52361.544444444444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80</v>
      </c>
      <c r="N71" s="404">
        <f>K71/M71</f>
        <v>1907.4375</v>
      </c>
      <c r="O71" s="112"/>
    </row>
    <row r="72" spans="1:15">
      <c r="A72" s="168"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1">
        <v>80</v>
      </c>
      <c r="N72" s="404">
        <f>K72/M72</f>
        <v>1271.6125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3179.05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66098.599444444451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13219.719888888891</v>
      </c>
      <c r="M84" s="861"/>
      <c r="N84" s="57"/>
    </row>
    <row r="85" spans="1:14">
      <c r="B85" s="95" t="s">
        <v>1057</v>
      </c>
      <c r="C85" s="96"/>
      <c r="D85" s="96"/>
      <c r="E85" s="96"/>
      <c r="F85" s="96"/>
      <c r="G85" s="96"/>
      <c r="H85" s="96"/>
      <c r="I85" s="93"/>
      <c r="J85" s="94"/>
      <c r="K85" s="313">
        <v>0.05</v>
      </c>
      <c r="L85" s="860">
        <f>N79*K85</f>
        <v>3304.9299722222227</v>
      </c>
      <c r="M85" s="861"/>
      <c r="N85" s="57"/>
    </row>
    <row r="86" spans="1:14" ht="15" thickBot="1">
      <c r="B86" s="97" t="s">
        <v>1058</v>
      </c>
      <c r="C86" s="98"/>
      <c r="D86" s="98"/>
      <c r="E86" s="98"/>
      <c r="F86" s="98"/>
      <c r="G86" s="98"/>
      <c r="H86" s="98"/>
      <c r="I86" s="99"/>
      <c r="J86" s="100"/>
      <c r="K86" s="314">
        <v>0.05</v>
      </c>
      <c r="L86" s="862">
        <f>N79*K86</f>
        <v>3304.9299722222227</v>
      </c>
      <c r="M86" s="863"/>
      <c r="N86" s="57"/>
    </row>
    <row r="87" spans="1:14" ht="15" thickBot="1">
      <c r="B87" s="826" t="s">
        <v>1037</v>
      </c>
      <c r="C87" s="827"/>
      <c r="D87" s="827"/>
      <c r="E87" s="827"/>
      <c r="F87" s="827"/>
      <c r="G87" s="827"/>
      <c r="H87" s="827"/>
      <c r="I87" s="827"/>
      <c r="J87" s="827"/>
      <c r="K87" s="827"/>
      <c r="L87" s="827"/>
      <c r="M87" s="828"/>
      <c r="N87" s="58">
        <f>L84+L85+L86</f>
        <v>19829.579833333337</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85928.179277777788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ht="27"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204</v>
      </c>
      <c r="B36" s="839" t="str">
        <f>VLOOKUP(A36,EQUIPOS!A6:D154,3,FALSE)</f>
        <v xml:space="preserve">Equipo de soldadura 250 AMP
</v>
      </c>
      <c r="C36" s="840"/>
      <c r="D36" s="840"/>
      <c r="E36" s="840"/>
      <c r="F36" s="840"/>
      <c r="G36" s="840"/>
      <c r="H36" s="841"/>
      <c r="I36" s="276"/>
      <c r="J36" s="277"/>
      <c r="K36" s="278">
        <f>VLOOKUP(A36,EQUIPOS!A6:D163,4,FALSE)</f>
        <v>13360</v>
      </c>
      <c r="L36" s="279"/>
      <c r="M36" s="345">
        <v>10</v>
      </c>
      <c r="N36" s="281">
        <f>K36/M36</f>
        <v>1336</v>
      </c>
    </row>
    <row r="37" spans="1:14">
      <c r="A37" s="119" t="s">
        <v>320</v>
      </c>
      <c r="B37" s="839" t="str">
        <f>VLOOKUP(A37,EQUIPOS!A7:D154,3,FALSE)</f>
        <v>Retroexcavadora sobre llantas, motor 62HP, Profundidad de excavación de 5.41 metros.</v>
      </c>
      <c r="C37" s="840"/>
      <c r="D37" s="840"/>
      <c r="E37" s="840"/>
      <c r="F37" s="840"/>
      <c r="G37" s="840"/>
      <c r="H37" s="841"/>
      <c r="I37" s="430"/>
      <c r="J37" s="431"/>
      <c r="K37" s="278">
        <f>VLOOKUP(A37,EQUIPOS!A7:D164,4,FALSE)</f>
        <v>102401</v>
      </c>
      <c r="L37" s="344"/>
      <c r="M37" s="345">
        <v>10</v>
      </c>
      <c r="N37" s="281">
        <f>K37/M37</f>
        <v>10240.1</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381.48374999999999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11957.58375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10335</v>
      </c>
      <c r="N48" s="281">
        <f>K48*M48</f>
        <v>341.05500000000001</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49996</v>
      </c>
      <c r="N49" s="281">
        <f>K49*M49</f>
        <v>149988</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610</v>
      </c>
      <c r="N50" s="281">
        <f>K50*M50</f>
        <v>6100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156429.05499999999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68"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0">
        <v>80</v>
      </c>
      <c r="N71" s="404">
        <f>K71/M71</f>
        <v>1271.6125</v>
      </c>
      <c r="O71" s="112"/>
    </row>
    <row r="72" spans="1:15">
      <c r="A72" s="168" t="s">
        <v>56</v>
      </c>
      <c r="B72" s="55" t="str">
        <f>VLOOKUP(A72,'MANO DE OBRA'!A8:D69,3,FALSE)</f>
        <v>Soldador</v>
      </c>
      <c r="C72" s="53"/>
      <c r="D72" s="53"/>
      <c r="E72" s="53"/>
      <c r="F72" s="53"/>
      <c r="G72" s="53"/>
      <c r="H72" s="53"/>
      <c r="I72" s="301">
        <f>K72/J72*100</f>
        <v>54988.648648648646</v>
      </c>
      <c r="J72" s="302">
        <v>185</v>
      </c>
      <c r="K72" s="303">
        <f>VLOOKUP(A72,'MANO DE OBRA'!A8:D100,4,FALSE)</f>
        <v>101729</v>
      </c>
      <c r="L72" s="56"/>
      <c r="M72" s="440">
        <v>80</v>
      </c>
      <c r="N72" s="404">
        <f>K72/M72</f>
        <v>1271.6125</v>
      </c>
    </row>
    <row r="73" spans="1:15">
      <c r="A73" t="s">
        <v>30</v>
      </c>
      <c r="B73" s="55" t="str">
        <f>VLOOKUP(A73,'MANO DE OBRA'!A9:D70,3,FALSE)</f>
        <v>Oficial</v>
      </c>
      <c r="C73" s="53"/>
      <c r="D73" s="53"/>
      <c r="E73" s="53"/>
      <c r="F73" s="53"/>
      <c r="G73" s="53"/>
      <c r="H73" s="53"/>
      <c r="I73" s="301">
        <f>K73/J73*100</f>
        <v>54988.648648648646</v>
      </c>
      <c r="J73" s="302">
        <v>185</v>
      </c>
      <c r="K73" s="303">
        <f>VLOOKUP(A73,'MANO DE OBRA'!A9:D101,4,FALSE)</f>
        <v>101729</v>
      </c>
      <c r="L73" s="56"/>
      <c r="M73" s="441">
        <v>80</v>
      </c>
      <c r="N73" s="404">
        <f>K73/M73</f>
        <v>1271.6125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3814.8374999999996</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172201.47624999998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34440.295249999996</v>
      </c>
      <c r="M84" s="861"/>
      <c r="N84" s="57"/>
    </row>
    <row r="85" spans="1:14">
      <c r="B85" s="95" t="s">
        <v>1057</v>
      </c>
      <c r="C85" s="96"/>
      <c r="D85" s="96"/>
      <c r="E85" s="96"/>
      <c r="F85" s="96"/>
      <c r="G85" s="96"/>
      <c r="H85" s="96"/>
      <c r="I85" s="93"/>
      <c r="J85" s="94"/>
      <c r="K85" s="313">
        <v>0.05</v>
      </c>
      <c r="L85" s="860">
        <f>N79*K85</f>
        <v>8610.0738124999989</v>
      </c>
      <c r="M85" s="861"/>
      <c r="N85" s="57"/>
    </row>
    <row r="86" spans="1:14" ht="15" thickBot="1">
      <c r="B86" s="97" t="s">
        <v>1058</v>
      </c>
      <c r="C86" s="98"/>
      <c r="D86" s="98"/>
      <c r="E86" s="98"/>
      <c r="F86" s="98"/>
      <c r="G86" s="98"/>
      <c r="H86" s="98"/>
      <c r="I86" s="99"/>
      <c r="J86" s="100"/>
      <c r="K86" s="314">
        <v>0.05</v>
      </c>
      <c r="L86" s="862">
        <f>N79*K86</f>
        <v>8610.0738124999989</v>
      </c>
      <c r="M86" s="863"/>
      <c r="N86" s="57"/>
    </row>
    <row r="87" spans="1:14" ht="15" thickBot="1">
      <c r="B87" s="826" t="s">
        <v>1037</v>
      </c>
      <c r="C87" s="827"/>
      <c r="D87" s="827"/>
      <c r="E87" s="827"/>
      <c r="F87" s="827"/>
      <c r="G87" s="827"/>
      <c r="H87" s="827"/>
      <c r="I87" s="827"/>
      <c r="J87" s="827"/>
      <c r="K87" s="827"/>
      <c r="L87" s="827"/>
      <c r="M87" s="828"/>
      <c r="N87" s="58">
        <f>L84+L85+L86</f>
        <v>51660.442874999993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223861.91912499996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282</v>
      </c>
      <c r="B36" s="839" t="str">
        <f>VLOOKUP(A36,EQUIPOS!A6:D154,3,FALSE)</f>
        <v>Piloteadora potencia 250KW, RPM 1800, fuerza elevadora 200KN</v>
      </c>
      <c r="C36" s="840"/>
      <c r="D36" s="840"/>
      <c r="E36" s="840"/>
      <c r="F36" s="840"/>
      <c r="G36" s="840"/>
      <c r="H36" s="841"/>
      <c r="I36" s="276"/>
      <c r="J36" s="277"/>
      <c r="K36" s="278">
        <f>VLOOKUP(A36,EQUIPOS!A6:D163,4,FALSE)</f>
        <v>382123</v>
      </c>
      <c r="L36" s="279"/>
      <c r="M36" s="345">
        <v>2</v>
      </c>
      <c r="N36" s="281">
        <f>K36/M36</f>
        <v>191061.5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4450.6625000000004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195512.16250000001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3258</v>
      </c>
      <c r="N48" s="281">
        <f>K48*M48</f>
        <v>91224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365000</v>
      </c>
      <c r="N49" s="281">
        <f>K49*M49</f>
        <v>127749.99999999999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20707</v>
      </c>
      <c r="N50" s="281">
        <f>K50*M50</f>
        <v>62121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281095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30">
        <f>VLOOKUP(A60,TRANSPORTE!A2:D117,4,FALSE)</f>
        <v>896</v>
      </c>
      <c r="M60" s="831"/>
      <c r="N60" s="296">
        <f>K60*L60</f>
        <v>313.59999999999997</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313.59999999999997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68" t="s">
        <v>13</v>
      </c>
      <c r="B71" s="55" t="str">
        <f>VLOOKUP(A71,'MANO DE OBRA'!A8:D68,3,FALSE)</f>
        <v>Obrero (5)</v>
      </c>
      <c r="C71" s="53"/>
      <c r="D71" s="53"/>
      <c r="E71" s="53"/>
      <c r="F71" s="53"/>
      <c r="G71" s="53"/>
      <c r="H71" s="53"/>
      <c r="I71" s="301">
        <f>K71/J71*100</f>
        <v>137472.43243243243</v>
      </c>
      <c r="J71" s="302">
        <v>185</v>
      </c>
      <c r="K71" s="303">
        <f>VLOOKUP(A71,'MANO DE OBRA'!A8:D99,4,FALSE)</f>
        <v>254324</v>
      </c>
      <c r="L71" s="56"/>
      <c r="M71" s="443">
        <v>8</v>
      </c>
      <c r="N71" s="404">
        <f>K71/M71</f>
        <v>31790.5</v>
      </c>
      <c r="O71" s="112"/>
    </row>
    <row r="72" spans="1:15">
      <c r="A72" s="168"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0">
        <v>8</v>
      </c>
      <c r="N72" s="404">
        <f>K72/M72</f>
        <v>12716.125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44506.625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521427.38749999995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104285.47749999999</v>
      </c>
      <c r="M84" s="861"/>
      <c r="N84" s="57"/>
    </row>
    <row r="85" spans="1:14">
      <c r="B85" s="95" t="s">
        <v>1057</v>
      </c>
      <c r="C85" s="96"/>
      <c r="D85" s="96"/>
      <c r="E85" s="96"/>
      <c r="F85" s="96"/>
      <c r="G85" s="96"/>
      <c r="H85" s="96"/>
      <c r="I85" s="93"/>
      <c r="J85" s="94"/>
      <c r="K85" s="313">
        <v>0.05</v>
      </c>
      <c r="L85" s="860">
        <f>N79*K85</f>
        <v>26071.369374999998</v>
      </c>
      <c r="M85" s="861"/>
      <c r="N85" s="57"/>
    </row>
    <row r="86" spans="1:14" ht="15" thickBot="1">
      <c r="B86" s="97" t="s">
        <v>1058</v>
      </c>
      <c r="C86" s="98"/>
      <c r="D86" s="98"/>
      <c r="E86" s="98"/>
      <c r="F86" s="98"/>
      <c r="G86" s="98"/>
      <c r="H86" s="98"/>
      <c r="I86" s="99"/>
      <c r="J86" s="100"/>
      <c r="K86" s="314">
        <v>0.05</v>
      </c>
      <c r="L86" s="862">
        <f>N79*K86</f>
        <v>26071.369374999998</v>
      </c>
      <c r="M86" s="863"/>
      <c r="N86" s="57"/>
    </row>
    <row r="87" spans="1:14" ht="15" thickBot="1">
      <c r="B87" s="826" t="s">
        <v>1037</v>
      </c>
      <c r="C87" s="827"/>
      <c r="D87" s="827"/>
      <c r="E87" s="827"/>
      <c r="F87" s="827"/>
      <c r="G87" s="827"/>
      <c r="H87" s="827"/>
      <c r="I87" s="827"/>
      <c r="J87" s="827"/>
      <c r="K87" s="827"/>
      <c r="L87" s="827"/>
      <c r="M87" s="828"/>
      <c r="N87" s="58">
        <f>L84+L85+L86</f>
        <v>156428.21625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677855.60375000001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282</v>
      </c>
      <c r="B36" s="839" t="str">
        <f>VLOOKUP(A36,EQUIPOS!A6:D154,3,FALSE)</f>
        <v>Piloteadora potencia 250KW, RPM 1800, fuerza elevadora 200KN</v>
      </c>
      <c r="C36" s="840"/>
      <c r="D36" s="840"/>
      <c r="E36" s="840"/>
      <c r="F36" s="840"/>
      <c r="G36" s="840"/>
      <c r="H36" s="841"/>
      <c r="I36" s="276"/>
      <c r="J36" s="277"/>
      <c r="K36" s="278">
        <f>VLOOKUP(A36,EQUIPOS!A6:D163,4,FALSE)</f>
        <v>382123</v>
      </c>
      <c r="L36" s="279"/>
      <c r="M36" s="345">
        <v>2</v>
      </c>
      <c r="N36" s="281">
        <f>K36/M36</f>
        <v>191061.5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4450.6625000000004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195512.16250000001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3258</v>
      </c>
      <c r="N48" s="281">
        <f>K48*M48</f>
        <v>91224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395000</v>
      </c>
      <c r="N49" s="281">
        <f>K49*M49</f>
        <v>138250</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20707</v>
      </c>
      <c r="N50" s="281">
        <f>K50*M50</f>
        <v>41414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270888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30">
        <f>VLOOKUP(A60,TRANSPORTE!A2:D117,4,FALSE)</f>
        <v>896</v>
      </c>
      <c r="M60" s="831"/>
      <c r="N60" s="296">
        <f>K60*L60</f>
        <v>313.59999999999997</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313.59999999999997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68" t="s">
        <v>13</v>
      </c>
      <c r="B71" s="55" t="str">
        <f>VLOOKUP(A71,'MANO DE OBRA'!A8:D68,3,FALSE)</f>
        <v>Obrero (5)</v>
      </c>
      <c r="C71" s="53"/>
      <c r="D71" s="53"/>
      <c r="E71" s="53"/>
      <c r="F71" s="53"/>
      <c r="G71" s="53"/>
      <c r="H71" s="53"/>
      <c r="I71" s="301">
        <f>K71/J71*100</f>
        <v>137472.43243243243</v>
      </c>
      <c r="J71" s="302">
        <v>185</v>
      </c>
      <c r="K71" s="303">
        <f>VLOOKUP(A71,'MANO DE OBRA'!A8:D99,4,FALSE)</f>
        <v>254324</v>
      </c>
      <c r="L71" s="56"/>
      <c r="M71" s="443">
        <v>8</v>
      </c>
      <c r="N71" s="404">
        <f>K71/M71</f>
        <v>31790.5</v>
      </c>
      <c r="O71" s="112"/>
    </row>
    <row r="72" spans="1:15">
      <c r="A72" s="168"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0">
        <v>8</v>
      </c>
      <c r="N72" s="404">
        <f>K72/M72</f>
        <v>12716.125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44506.625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511220.38749999995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102244.0775</v>
      </c>
      <c r="M84" s="861"/>
      <c r="N84" s="57"/>
    </row>
    <row r="85" spans="1:14">
      <c r="B85" s="95" t="s">
        <v>1057</v>
      </c>
      <c r="C85" s="96"/>
      <c r="D85" s="96"/>
      <c r="E85" s="96"/>
      <c r="F85" s="96"/>
      <c r="G85" s="96"/>
      <c r="H85" s="96"/>
      <c r="I85" s="93"/>
      <c r="J85" s="94"/>
      <c r="K85" s="313">
        <v>0.05</v>
      </c>
      <c r="L85" s="860">
        <f>N79*K85</f>
        <v>25561.019375</v>
      </c>
      <c r="M85" s="861"/>
      <c r="N85" s="57"/>
    </row>
    <row r="86" spans="1:14" ht="15" thickBot="1">
      <c r="B86" s="97" t="s">
        <v>1058</v>
      </c>
      <c r="C86" s="98"/>
      <c r="D86" s="98"/>
      <c r="E86" s="98"/>
      <c r="F86" s="98"/>
      <c r="G86" s="98"/>
      <c r="H86" s="98"/>
      <c r="I86" s="99"/>
      <c r="J86" s="100"/>
      <c r="K86" s="314">
        <v>0.05</v>
      </c>
      <c r="L86" s="862">
        <f>N79*K86</f>
        <v>25561.019375</v>
      </c>
      <c r="M86" s="863"/>
      <c r="N86" s="57"/>
    </row>
    <row r="87" spans="1:14" ht="15" thickBot="1">
      <c r="B87" s="826" t="s">
        <v>1037</v>
      </c>
      <c r="C87" s="827"/>
      <c r="D87" s="827"/>
      <c r="E87" s="827"/>
      <c r="F87" s="827"/>
      <c r="G87" s="827"/>
      <c r="H87" s="827"/>
      <c r="I87" s="827"/>
      <c r="J87" s="827"/>
      <c r="K87" s="827"/>
      <c r="L87" s="827"/>
      <c r="M87" s="828"/>
      <c r="N87" s="58">
        <f>L84+L85+L86</f>
        <v>153366.11624999999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664586.50374999992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195</v>
      </c>
      <c r="B36" s="839" t="str">
        <f>VLOOKUP(A36,EQUIPOS!A6:D154,3,FALSE)</f>
        <v xml:space="preserve">Equipo de oxicorte, Capacidad de corte: hasta 6´´ (152mm) </v>
      </c>
      <c r="C36" s="840"/>
      <c r="D36" s="840"/>
      <c r="E36" s="840"/>
      <c r="F36" s="840"/>
      <c r="G36" s="840"/>
      <c r="H36" s="841"/>
      <c r="I36" s="276"/>
      <c r="J36" s="277"/>
      <c r="K36" s="278">
        <f>VLOOKUP(A36,EQUIPOS!A6:D163,4,FALSE)</f>
        <v>15463</v>
      </c>
      <c r="L36" s="279"/>
      <c r="M36" s="345">
        <v>1.1299999999999999</v>
      </c>
      <c r="N36" s="281">
        <f>K36/M36</f>
        <v>13684.070796460179</v>
      </c>
    </row>
    <row r="37" spans="1:14">
      <c r="A37" s="119" t="s">
        <v>332</v>
      </c>
      <c r="B37" s="839" t="str">
        <f>VLOOKUP(A37,EQUIPOS!A7:D154,3,FALSE)</f>
        <v xml:space="preserve">Taladro de 1/2´´, pulidora, lijadora y circular
</v>
      </c>
      <c r="C37" s="840"/>
      <c r="D37" s="840"/>
      <c r="E37" s="840"/>
      <c r="F37" s="840"/>
      <c r="G37" s="840"/>
      <c r="H37" s="841"/>
      <c r="I37" s="430"/>
      <c r="J37" s="431"/>
      <c r="K37" s="278">
        <f>VLOOKUP(A37,EQUIPOS!A7:D164,4,FALSE)</f>
        <v>1261</v>
      </c>
      <c r="L37" s="344"/>
      <c r="M37" s="345">
        <v>0.53</v>
      </c>
      <c r="N37" s="281">
        <f>K37/M37</f>
        <v>2379.2452830188677</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2543.2333333333336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18606.549412812379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70000</v>
      </c>
      <c r="N48" s="281">
        <f>K48*M48</f>
        <v>1400</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8413</v>
      </c>
      <c r="N49" s="281">
        <f>K49*M49</f>
        <v>4206.5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53865</v>
      </c>
      <c r="N50" s="281">
        <f>K50*M50</f>
        <v>4309.2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9915.7000000000007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6</v>
      </c>
      <c r="B71" s="55" t="str">
        <f>VLOOKUP(A71,'MANO DE OBRA'!A8:D68,3,FALSE)</f>
        <v xml:space="preserve">Obrero </v>
      </c>
      <c r="C71" s="53"/>
      <c r="D71" s="53"/>
      <c r="E71" s="53"/>
      <c r="F71" s="53"/>
      <c r="G71" s="53"/>
      <c r="H71" s="53"/>
      <c r="I71" s="301">
        <f>K71/J71*100</f>
        <v>27494.594594594593</v>
      </c>
      <c r="J71" s="302">
        <v>185</v>
      </c>
      <c r="K71" s="303">
        <f>VLOOKUP(A71,'MANO DE OBRA'!A8:D99,4,FALSE)</f>
        <v>50865</v>
      </c>
      <c r="L71" s="56"/>
      <c r="M71" s="443">
        <v>6</v>
      </c>
      <c r="N71" s="404">
        <f>K71/M71</f>
        <v>8477.5</v>
      </c>
      <c r="O71" s="112"/>
    </row>
    <row r="72" spans="1:15">
      <c r="A72" s="168" t="s">
        <v>56</v>
      </c>
      <c r="B72" s="55" t="str">
        <f>VLOOKUP(A72,'MANO DE OBRA'!A8:D69,3,FALSE)</f>
        <v>Soldador</v>
      </c>
      <c r="C72" s="53"/>
      <c r="D72" s="53"/>
      <c r="E72" s="53"/>
      <c r="F72" s="53"/>
      <c r="G72" s="53"/>
      <c r="H72" s="53"/>
      <c r="I72" s="301">
        <f>K72/J72*100</f>
        <v>54988.648648648646</v>
      </c>
      <c r="J72" s="302">
        <v>185</v>
      </c>
      <c r="K72" s="303">
        <f>VLOOKUP(A72,'MANO DE OBRA'!A8:D100,4,FALSE)</f>
        <v>101729</v>
      </c>
      <c r="L72" s="56"/>
      <c r="M72" s="440">
        <v>6</v>
      </c>
      <c r="N72" s="404">
        <f>K72/M72</f>
        <v>16954.833333333332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25432.333333333332</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53954.582746145708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10790.916549229143</v>
      </c>
      <c r="M84" s="861"/>
      <c r="N84" s="57"/>
    </row>
    <row r="85" spans="1:14">
      <c r="B85" s="95" t="s">
        <v>1057</v>
      </c>
      <c r="C85" s="96"/>
      <c r="D85" s="96"/>
      <c r="E85" s="96"/>
      <c r="F85" s="96"/>
      <c r="G85" s="96"/>
      <c r="H85" s="96"/>
      <c r="I85" s="93"/>
      <c r="J85" s="94"/>
      <c r="K85" s="313">
        <v>0.05</v>
      </c>
      <c r="L85" s="860">
        <f>N79*K85</f>
        <v>2697.7291373072858</v>
      </c>
      <c r="M85" s="861"/>
      <c r="N85" s="57"/>
    </row>
    <row r="86" spans="1:14" ht="15" thickBot="1">
      <c r="B86" s="97" t="s">
        <v>1058</v>
      </c>
      <c r="C86" s="98"/>
      <c r="D86" s="98"/>
      <c r="E86" s="98"/>
      <c r="F86" s="98"/>
      <c r="G86" s="98"/>
      <c r="H86" s="98"/>
      <c r="I86" s="99"/>
      <c r="J86" s="100"/>
      <c r="K86" s="314">
        <v>0.05</v>
      </c>
      <c r="L86" s="862">
        <f>N79*K86</f>
        <v>2697.7291373072858</v>
      </c>
      <c r="M86" s="863"/>
      <c r="N86" s="57"/>
    </row>
    <row r="87" spans="1:14" ht="15" thickBot="1">
      <c r="B87" s="826" t="s">
        <v>1037</v>
      </c>
      <c r="C87" s="827"/>
      <c r="D87" s="827"/>
      <c r="E87" s="827"/>
      <c r="F87" s="827"/>
      <c r="G87" s="827"/>
      <c r="H87" s="827"/>
      <c r="I87" s="827"/>
      <c r="J87" s="827"/>
      <c r="K87" s="827"/>
      <c r="L87" s="827"/>
      <c r="M87" s="828"/>
      <c r="N87" s="58">
        <f>L84+L85+L86</f>
        <v>16186.374823843715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70140.957569989419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123</v>
      </c>
      <c r="B36" s="839" t="str">
        <f>VLOOKUP(A36,EQUIPOS!A6:D154,3,FALSE)</f>
        <v>Bomba de inyección de lechada</v>
      </c>
      <c r="C36" s="840"/>
      <c r="D36" s="840"/>
      <c r="E36" s="840"/>
      <c r="F36" s="840"/>
      <c r="G36" s="840"/>
      <c r="H36" s="841"/>
      <c r="I36" s="276"/>
      <c r="J36" s="277"/>
      <c r="K36" s="278">
        <f>VLOOKUP(A36,EQUIPOS!A6:D163,4,FALSE)</f>
        <v>15523</v>
      </c>
      <c r="L36" s="279"/>
      <c r="M36" s="345">
        <v>12</v>
      </c>
      <c r="N36" s="281">
        <f t="shared" ref="N36:N42" si="0">K36/M36</f>
        <v>1293.5833333333333</v>
      </c>
    </row>
    <row r="37" spans="1:14">
      <c r="A37" s="119" t="s">
        <v>288</v>
      </c>
      <c r="B37" s="839" t="str">
        <f>VLOOKUP(A37,EQUIPOS!A7:D154,3,FALSE)</f>
        <v xml:space="preserve">Planta eléctrica </v>
      </c>
      <c r="C37" s="840"/>
      <c r="D37" s="840"/>
      <c r="E37" s="840"/>
      <c r="F37" s="840"/>
      <c r="G37" s="840"/>
      <c r="H37" s="841"/>
      <c r="I37" s="276"/>
      <c r="J37" s="277"/>
      <c r="K37" s="278">
        <f>VLOOKUP(A37,EQUIPOS!A7:D164,4,FALSE)</f>
        <v>10820</v>
      </c>
      <c r="L37" s="279"/>
      <c r="M37" s="345">
        <v>1.3</v>
      </c>
      <c r="N37" s="281">
        <f t="shared" si="0"/>
        <v>8323.076923076922</v>
      </c>
    </row>
    <row r="38" spans="1:14">
      <c r="A38" s="119" t="s">
        <v>125</v>
      </c>
      <c r="B38" s="839" t="str">
        <f>VLOOKUP(A38,EQUIPOS!A8:D154,3,FALSE)</f>
        <v>Bomba para gato de tensionamiento</v>
      </c>
      <c r="C38" s="840"/>
      <c r="D38" s="840"/>
      <c r="E38" s="840"/>
      <c r="F38" s="840"/>
      <c r="G38" s="840"/>
      <c r="H38" s="841"/>
      <c r="I38" s="276"/>
      <c r="J38" s="277"/>
      <c r="K38" s="278">
        <f>VLOOKUP(A38,EQUIPOS!A8:D165,4,FALSE)</f>
        <v>49625</v>
      </c>
      <c r="L38" s="279"/>
      <c r="M38" s="345">
        <v>12</v>
      </c>
      <c r="N38" s="281">
        <f t="shared" si="0"/>
        <v>4135.416666666667</v>
      </c>
    </row>
    <row r="39" spans="1:14">
      <c r="A39" s="119" t="s">
        <v>180</v>
      </c>
      <c r="B39" s="839" t="str">
        <f>VLOOKUP(A39,EQUIPOS!A9:D154,3,FALSE)</f>
        <v>Compresor 120 HP, con martillo.</v>
      </c>
      <c r="C39" s="840"/>
      <c r="D39" s="840"/>
      <c r="E39" s="840"/>
      <c r="F39" s="840"/>
      <c r="G39" s="840"/>
      <c r="H39" s="841"/>
      <c r="I39" s="276"/>
      <c r="J39" s="277"/>
      <c r="K39" s="278">
        <f>VLOOKUP(A39,EQUIPOS!A9:D166,4,FALSE)</f>
        <v>73507</v>
      </c>
      <c r="L39" s="279"/>
      <c r="M39" s="345">
        <v>1.3</v>
      </c>
      <c r="N39" s="281">
        <f t="shared" si="0"/>
        <v>56543.846153846149</v>
      </c>
    </row>
    <row r="40" spans="1:14">
      <c r="A40" s="119" t="s">
        <v>197</v>
      </c>
      <c r="B40" s="839" t="str">
        <f>VLOOKUP(A40,EQUIPOS!A10:D154,3,FALSE)</f>
        <v>Equipo de perforación (TRACKDRILL), potencia 40 HP, 2100 golpes / minuto</v>
      </c>
      <c r="C40" s="840"/>
      <c r="D40" s="840"/>
      <c r="E40" s="840"/>
      <c r="F40" s="840"/>
      <c r="G40" s="840"/>
      <c r="H40" s="841"/>
      <c r="I40" s="276"/>
      <c r="J40" s="277"/>
      <c r="K40" s="278">
        <f>VLOOKUP(A40,EQUIPOS!A10:D167,4,FALSE)</f>
        <v>124700</v>
      </c>
      <c r="L40" s="279"/>
      <c r="M40" s="345">
        <v>1.3</v>
      </c>
      <c r="N40" s="281">
        <f t="shared" si="0"/>
        <v>95923.076923076922</v>
      </c>
    </row>
    <row r="41" spans="1:14">
      <c r="A41" s="119" t="s">
        <v>195</v>
      </c>
      <c r="B41" s="839" t="str">
        <f>VLOOKUP(A41,EQUIPOS!A11:D155,3,FALSE)</f>
        <v xml:space="preserve">Equipo de oxicorte, Capacidad de corte: hasta 6´´ (152mm) </v>
      </c>
      <c r="C41" s="840"/>
      <c r="D41" s="840"/>
      <c r="E41" s="840"/>
      <c r="F41" s="840"/>
      <c r="G41" s="840"/>
      <c r="H41" s="841"/>
      <c r="I41" s="276"/>
      <c r="J41" s="277"/>
      <c r="K41" s="278">
        <f>VLOOKUP(A41,EQUIPOS!A11:D168,4,FALSE)</f>
        <v>15463</v>
      </c>
      <c r="L41" s="279"/>
      <c r="M41" s="345">
        <v>15</v>
      </c>
      <c r="N41" s="281">
        <f t="shared" si="0"/>
        <v>1030.8666666666666</v>
      </c>
    </row>
    <row r="42" spans="1:14">
      <c r="A42" s="119" t="s">
        <v>240</v>
      </c>
      <c r="B42" s="839" t="str">
        <f>VLOOKUP(A42,EQUIPOS!A12:D156,3,FALSE)</f>
        <v>Gato para tensionamiento, fuerza Max 200 ton, área de tensión 314 cm2.</v>
      </c>
      <c r="C42" s="840"/>
      <c r="D42" s="840"/>
      <c r="E42" s="840"/>
      <c r="F42" s="840"/>
      <c r="G42" s="840"/>
      <c r="H42" s="841"/>
      <c r="I42" s="276"/>
      <c r="J42" s="277"/>
      <c r="K42" s="278">
        <f>VLOOKUP(A42,EQUIPOS!A12:D169,4,FALSE)</f>
        <v>153966</v>
      </c>
      <c r="L42" s="279"/>
      <c r="M42" s="345">
        <v>12</v>
      </c>
      <c r="N42" s="281">
        <f t="shared" si="0"/>
        <v>12830.5</v>
      </c>
    </row>
    <row r="43" spans="1:14">
      <c r="A43" s="119"/>
      <c r="B43" s="839"/>
      <c r="C43" s="840"/>
      <c r="D43" s="840"/>
      <c r="E43" s="840"/>
      <c r="F43" s="840"/>
      <c r="G43" s="840"/>
      <c r="H43" s="841"/>
      <c r="I43" s="430"/>
      <c r="J43" s="431"/>
      <c r="K43" s="278"/>
      <c r="L43" s="344"/>
      <c r="M43" s="345"/>
      <c r="N43" s="281"/>
    </row>
    <row r="44" spans="1:14">
      <c r="A44" s="119"/>
      <c r="B44" s="839"/>
      <c r="C44" s="840"/>
      <c r="D44" s="840"/>
      <c r="E44" s="840"/>
      <c r="F44" s="840"/>
      <c r="G44" s="840"/>
      <c r="H44" s="841"/>
      <c r="I44" s="337"/>
      <c r="J44" s="339"/>
      <c r="K44" s="278"/>
      <c r="L44" s="432"/>
      <c r="M44" s="433"/>
      <c r="N44" s="281"/>
    </row>
    <row r="45" spans="1:14">
      <c r="B45" s="839"/>
      <c r="C45" s="840"/>
      <c r="D45" s="840"/>
      <c r="E45" s="840"/>
      <c r="F45" s="840"/>
      <c r="G45" s="840"/>
      <c r="H45" s="841"/>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3912.6730769230767</v>
      </c>
    </row>
    <row r="48" spans="1:14" ht="15" thickBot="1">
      <c r="B48" s="839"/>
      <c r="C48" s="840"/>
      <c r="D48" s="840"/>
      <c r="E48" s="840"/>
      <c r="F48" s="840"/>
      <c r="G48" s="840"/>
      <c r="H48" s="841"/>
      <c r="I48" s="848"/>
      <c r="J48" s="849"/>
      <c r="K48" s="47"/>
      <c r="L48" s="850"/>
      <c r="M48" s="851"/>
      <c r="N48" s="111"/>
    </row>
    <row r="49" spans="1:14" ht="15" thickBot="1">
      <c r="B49" s="826" t="s">
        <v>1037</v>
      </c>
      <c r="C49" s="827"/>
      <c r="D49" s="827"/>
      <c r="E49" s="827"/>
      <c r="F49" s="827"/>
      <c r="G49" s="827"/>
      <c r="H49" s="827"/>
      <c r="I49" s="827"/>
      <c r="J49" s="827"/>
      <c r="K49" s="827"/>
      <c r="L49" s="827"/>
      <c r="M49" s="828"/>
      <c r="N49" s="403">
        <f>SUM(N36:N48)</f>
        <v>183993.03974358973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7" t="s">
        <v>1028</v>
      </c>
      <c r="C53" s="818"/>
      <c r="D53" s="818"/>
      <c r="E53" s="818"/>
      <c r="F53" s="818"/>
      <c r="G53" s="818"/>
      <c r="H53" s="818"/>
      <c r="I53" s="819"/>
      <c r="J53" s="324" t="s">
        <v>1029</v>
      </c>
      <c r="K53" s="91" t="s">
        <v>1030</v>
      </c>
      <c r="L53" s="820" t="s">
        <v>1039</v>
      </c>
      <c r="M53" s="819"/>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5000</v>
      </c>
      <c r="N54" s="281">
        <f>K54*M54</f>
        <v>1000</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5144</v>
      </c>
      <c r="N55" s="281">
        <f t="shared" ref="N55:N67" si="1">K55*M55</f>
        <v>28446.32</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38881</v>
      </c>
      <c r="N56" s="281">
        <f t="shared" si="1"/>
        <v>311.048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48196</v>
      </c>
      <c r="N57" s="281">
        <f t="shared" si="1"/>
        <v>1060.3119999999999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1000</v>
      </c>
      <c r="N58" s="281">
        <f t="shared" si="1"/>
        <v>300</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1743</v>
      </c>
      <c r="N59" s="281">
        <f t="shared" si="1"/>
        <v>174.3</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11119</v>
      </c>
      <c r="N60" s="281">
        <f t="shared" si="1"/>
        <v>5559.5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63278</v>
      </c>
      <c r="N61" s="281">
        <f t="shared" si="1"/>
        <v>6327.8</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736</v>
      </c>
      <c r="N62" s="281">
        <f t="shared" si="1"/>
        <v>7360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11061</v>
      </c>
      <c r="N63" s="281">
        <f t="shared" si="1"/>
        <v>11061</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11871</v>
      </c>
      <c r="N64" s="281">
        <f t="shared" si="1"/>
        <v>5935.5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1632</v>
      </c>
      <c r="N65" s="281">
        <f t="shared" si="1"/>
        <v>897.6</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4589</v>
      </c>
      <c r="N66" s="281">
        <f t="shared" si="1"/>
        <v>229.45000000000002</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4084</v>
      </c>
      <c r="N67" s="281">
        <f t="shared" si="1"/>
        <v>4084</v>
      </c>
    </row>
    <row r="68" spans="1:14" ht="15" thickBot="1">
      <c r="B68" s="49"/>
      <c r="C68" s="319"/>
      <c r="D68" s="319"/>
      <c r="E68" s="319"/>
      <c r="F68" s="319"/>
      <c r="G68" s="319"/>
      <c r="H68" s="319"/>
      <c r="I68" s="319"/>
      <c r="J68" s="444"/>
      <c r="K68" s="132"/>
      <c r="L68" s="334"/>
      <c r="M68" s="411"/>
      <c r="N68" s="281"/>
    </row>
    <row r="69" spans="1:14" ht="15" thickBot="1">
      <c r="B69" s="826" t="s">
        <v>1037</v>
      </c>
      <c r="C69" s="827"/>
      <c r="D69" s="827"/>
      <c r="E69" s="827"/>
      <c r="F69" s="827"/>
      <c r="G69" s="827"/>
      <c r="H69" s="827"/>
      <c r="I69" s="827"/>
      <c r="J69" s="827"/>
      <c r="K69" s="827"/>
      <c r="L69" s="827"/>
      <c r="M69" s="828"/>
      <c r="N69" s="403">
        <f>SUM(N54:N68)</f>
        <v>72746.83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29" t="s">
        <v>1045</v>
      </c>
      <c r="M73" s="802"/>
      <c r="N73" s="82" t="s">
        <v>1035</v>
      </c>
    </row>
    <row r="74" spans="1:14">
      <c r="B74" s="52"/>
      <c r="C74" s="326"/>
      <c r="D74" s="326"/>
      <c r="E74" s="326"/>
      <c r="F74" s="326"/>
      <c r="G74" s="326"/>
      <c r="H74" s="320"/>
      <c r="I74" s="288"/>
      <c r="J74" s="295"/>
      <c r="K74" s="288"/>
      <c r="L74" s="830"/>
      <c r="M74" s="831"/>
      <c r="N74" s="296"/>
    </row>
    <row r="75" spans="1:14">
      <c r="B75" s="52"/>
      <c r="C75" s="53"/>
      <c r="D75" s="53"/>
      <c r="E75" s="53"/>
      <c r="F75" s="53"/>
      <c r="G75" s="53"/>
      <c r="H75" s="320"/>
      <c r="I75" s="288"/>
      <c r="J75" s="295"/>
      <c r="K75" s="288"/>
      <c r="L75" s="830"/>
      <c r="M75" s="831"/>
      <c r="N75" s="296"/>
    </row>
    <row r="76" spans="1:14">
      <c r="B76" s="52"/>
      <c r="C76" s="53"/>
      <c r="D76" s="53"/>
      <c r="E76" s="53"/>
      <c r="F76" s="53"/>
      <c r="G76" s="53"/>
      <c r="H76" s="320"/>
      <c r="I76" s="288"/>
      <c r="J76" s="295"/>
      <c r="K76" s="288"/>
      <c r="L76" s="830"/>
      <c r="M76" s="831"/>
      <c r="N76" s="296"/>
    </row>
    <row r="77" spans="1:14">
      <c r="B77" s="52"/>
      <c r="C77" s="53"/>
      <c r="D77" s="53"/>
      <c r="E77" s="53"/>
      <c r="F77" s="53"/>
      <c r="G77" s="53"/>
      <c r="H77" s="320"/>
      <c r="I77" s="288"/>
      <c r="J77" s="295"/>
      <c r="K77" s="288"/>
      <c r="L77" s="830"/>
      <c r="M77" s="831"/>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15"/>
      <c r="M79" s="816"/>
      <c r="N79" s="133"/>
    </row>
    <row r="80" spans="1:14" ht="15" thickBot="1">
      <c r="B80" s="832" t="s">
        <v>1037</v>
      </c>
      <c r="C80" s="833"/>
      <c r="D80" s="833"/>
      <c r="E80" s="833"/>
      <c r="F80" s="833"/>
      <c r="G80" s="833"/>
      <c r="H80" s="833"/>
      <c r="I80" s="833"/>
      <c r="J80" s="833"/>
      <c r="K80" s="833"/>
      <c r="L80" s="833"/>
      <c r="M80" s="83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2" t="s">
        <v>1047</v>
      </c>
      <c r="C84" s="853"/>
      <c r="D84" s="853"/>
      <c r="E84" s="853"/>
      <c r="F84" s="853"/>
      <c r="G84" s="853"/>
      <c r="H84" s="853"/>
      <c r="I84" s="79" t="s">
        <v>1048</v>
      </c>
      <c r="J84" s="81" t="s">
        <v>1494</v>
      </c>
      <c r="K84" s="80" t="s">
        <v>1050</v>
      </c>
      <c r="L84" s="854" t="s">
        <v>1034</v>
      </c>
      <c r="M84" s="855"/>
      <c r="N84" s="104" t="s">
        <v>1035</v>
      </c>
    </row>
    <row r="85" spans="1:15">
      <c r="A85" s="168" t="s">
        <v>11</v>
      </c>
      <c r="B85" s="55" t="str">
        <f>VLOOKUP(A85,'MANO DE OBRA'!A8:D68,3,FALSE)</f>
        <v>Obrero (4)</v>
      </c>
      <c r="C85" s="53"/>
      <c r="D85" s="53"/>
      <c r="E85" s="53"/>
      <c r="F85" s="53"/>
      <c r="G85" s="53"/>
      <c r="H85" s="53"/>
      <c r="I85" s="301">
        <f>K85/J85*100</f>
        <v>109977.83783783784</v>
      </c>
      <c r="J85" s="302">
        <v>185</v>
      </c>
      <c r="K85" s="303">
        <f>VLOOKUP(A85,'MANO DE OBRA'!A8:D99,4,FALSE)</f>
        <v>203459</v>
      </c>
      <c r="L85" s="56"/>
      <c r="M85" s="443">
        <v>10.4</v>
      </c>
      <c r="N85" s="404">
        <f>K85/M85</f>
        <v>19563.365384615383</v>
      </c>
      <c r="O85" s="112"/>
    </row>
    <row r="86" spans="1:15">
      <c r="A86" s="168" t="s">
        <v>32</v>
      </c>
      <c r="B86" s="55" t="str">
        <f>VLOOKUP(A86,'MANO DE OBRA'!A8:D69,3,FALSE)</f>
        <v>Oficial (2)</v>
      </c>
      <c r="C86" s="53"/>
      <c r="D86" s="53"/>
      <c r="E86" s="53"/>
      <c r="F86" s="53"/>
      <c r="G86" s="53"/>
      <c r="H86" s="53"/>
      <c r="I86" s="301">
        <f>K86/J86*100</f>
        <v>109977.83783783784</v>
      </c>
      <c r="J86" s="302">
        <v>185</v>
      </c>
      <c r="K86" s="303">
        <f>VLOOKUP(A86,'MANO DE OBRA'!A8:D100,4,FALSE)</f>
        <v>203459</v>
      </c>
      <c r="L86" s="56"/>
      <c r="M86" s="440">
        <v>10.4</v>
      </c>
      <c r="N86" s="404">
        <f>K86/M86</f>
        <v>19563.365384615383</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13"/>
      <c r="C90" s="814"/>
      <c r="D90" s="814"/>
      <c r="E90" s="814"/>
      <c r="F90" s="814"/>
      <c r="G90" s="814"/>
      <c r="H90" s="814"/>
      <c r="I90" s="132"/>
      <c r="J90" s="132"/>
      <c r="K90" s="132"/>
      <c r="L90" s="914"/>
      <c r="M90" s="914"/>
      <c r="N90" s="51"/>
    </row>
    <row r="91" spans="1:15" ht="15" thickBot="1">
      <c r="B91" s="832" t="s">
        <v>1037</v>
      </c>
      <c r="C91" s="833"/>
      <c r="D91" s="833"/>
      <c r="E91" s="833"/>
      <c r="F91" s="833"/>
      <c r="G91" s="833"/>
      <c r="H91" s="833"/>
      <c r="I91" s="833"/>
      <c r="J91" s="833"/>
      <c r="K91" s="833"/>
      <c r="L91" s="833"/>
      <c r="M91" s="834"/>
      <c r="N91" s="310">
        <f>SUM(N85:N90)</f>
        <v>39126.730769230766</v>
      </c>
    </row>
    <row r="92" spans="1:15" ht="15" thickBot="1">
      <c r="B92" s="39"/>
      <c r="C92" s="40"/>
      <c r="D92" s="40"/>
      <c r="E92" s="40"/>
      <c r="F92" s="40"/>
      <c r="G92" s="40"/>
      <c r="H92" s="40"/>
      <c r="I92" s="40"/>
      <c r="J92" s="40"/>
      <c r="K92" s="40"/>
      <c r="L92" s="40"/>
      <c r="M92" s="40"/>
      <c r="N92" s="41"/>
    </row>
    <row r="93" spans="1:15" ht="15" thickBot="1">
      <c r="B93" s="826" t="s">
        <v>1051</v>
      </c>
      <c r="C93" s="827"/>
      <c r="D93" s="827"/>
      <c r="E93" s="827"/>
      <c r="F93" s="827"/>
      <c r="G93" s="827"/>
      <c r="H93" s="827"/>
      <c r="I93" s="827"/>
      <c r="J93" s="827"/>
      <c r="K93" s="827"/>
      <c r="L93" s="827"/>
      <c r="M93" s="828"/>
      <c r="N93" s="105">
        <f>N49+N69+N80+N91</f>
        <v>295866.60051282047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17" t="s">
        <v>1053</v>
      </c>
      <c r="C97" s="818"/>
      <c r="D97" s="818"/>
      <c r="E97" s="818"/>
      <c r="F97" s="818"/>
      <c r="G97" s="818"/>
      <c r="H97" s="818"/>
      <c r="I97" s="323"/>
      <c r="J97" s="343"/>
      <c r="K97" s="311" t="s">
        <v>1054</v>
      </c>
      <c r="L97" s="856" t="s">
        <v>1055</v>
      </c>
      <c r="M97" s="857"/>
      <c r="N97" s="312"/>
    </row>
    <row r="98" spans="1:14">
      <c r="B98" s="858" t="s">
        <v>1056</v>
      </c>
      <c r="C98" s="859"/>
      <c r="D98" s="859"/>
      <c r="E98" s="859"/>
      <c r="F98" s="859"/>
      <c r="G98" s="859"/>
      <c r="H98" s="859"/>
      <c r="I98" s="93"/>
      <c r="J98" s="94"/>
      <c r="K98" s="313">
        <v>0.2</v>
      </c>
      <c r="L98" s="860">
        <f>N93*K98</f>
        <v>59173.320102564096</v>
      </c>
      <c r="M98" s="861"/>
      <c r="N98" s="57"/>
    </row>
    <row r="99" spans="1:14">
      <c r="B99" s="95" t="s">
        <v>1057</v>
      </c>
      <c r="C99" s="96"/>
      <c r="D99" s="96"/>
      <c r="E99" s="96"/>
      <c r="F99" s="96"/>
      <c r="G99" s="96"/>
      <c r="H99" s="96"/>
      <c r="I99" s="93"/>
      <c r="J99" s="94"/>
      <c r="K99" s="313">
        <v>0.05</v>
      </c>
      <c r="L99" s="860">
        <f>N93*K99</f>
        <v>14793.330025641024</v>
      </c>
      <c r="M99" s="861"/>
      <c r="N99" s="57"/>
    </row>
    <row r="100" spans="1:14" ht="15" thickBot="1">
      <c r="B100" s="97" t="s">
        <v>1058</v>
      </c>
      <c r="C100" s="98"/>
      <c r="D100" s="98"/>
      <c r="E100" s="98"/>
      <c r="F100" s="98"/>
      <c r="G100" s="98"/>
      <c r="H100" s="98"/>
      <c r="I100" s="99"/>
      <c r="J100" s="100"/>
      <c r="K100" s="314">
        <v>0.05</v>
      </c>
      <c r="L100" s="862">
        <f>N93*K100</f>
        <v>14793.330025641024</v>
      </c>
      <c r="M100" s="863"/>
      <c r="N100" s="57"/>
    </row>
    <row r="101" spans="1:14" ht="15" thickBot="1">
      <c r="B101" s="826" t="s">
        <v>1037</v>
      </c>
      <c r="C101" s="827"/>
      <c r="D101" s="827"/>
      <c r="E101" s="827"/>
      <c r="F101" s="827"/>
      <c r="G101" s="827"/>
      <c r="H101" s="827"/>
      <c r="I101" s="827"/>
      <c r="J101" s="827"/>
      <c r="K101" s="827"/>
      <c r="L101" s="827"/>
      <c r="M101" s="828"/>
      <c r="N101" s="58">
        <f>L98+L99+L100</f>
        <v>88759.980153846147</v>
      </c>
    </row>
    <row r="102" spans="1:14" ht="15" thickBot="1">
      <c r="B102" s="39"/>
      <c r="C102" s="40"/>
      <c r="D102" s="40"/>
      <c r="E102" s="40"/>
      <c r="F102" s="40"/>
      <c r="G102" s="40"/>
      <c r="H102" s="40"/>
      <c r="I102" s="40"/>
      <c r="J102" s="40"/>
      <c r="K102" s="40"/>
      <c r="L102" s="40"/>
      <c r="M102" s="40"/>
      <c r="N102" s="41"/>
    </row>
    <row r="103" spans="1:14" ht="15" thickBot="1">
      <c r="A103" t="s">
        <v>2122</v>
      </c>
      <c r="B103" s="826" t="s">
        <v>1059</v>
      </c>
      <c r="C103" s="827"/>
      <c r="D103" s="827"/>
      <c r="E103" s="827"/>
      <c r="F103" s="827"/>
      <c r="G103" s="827"/>
      <c r="H103" s="827"/>
      <c r="I103" s="827"/>
      <c r="J103" s="827"/>
      <c r="K103" s="827"/>
      <c r="L103" s="827"/>
      <c r="M103" s="828"/>
      <c r="N103" s="196">
        <f>N93+N101</f>
        <v>384626.58066666662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8" t="s">
        <v>2324</v>
      </c>
      <c r="C120" s="969"/>
      <c r="D120" s="969"/>
      <c r="E120" s="969"/>
      <c r="F120" s="969"/>
      <c r="G120" s="969"/>
      <c r="H120" s="969"/>
      <c r="I120" s="969"/>
      <c r="J120" s="969"/>
      <c r="K120" s="969"/>
      <c r="L120" s="969"/>
      <c r="M120" s="969"/>
      <c r="N120" s="970"/>
    </row>
    <row r="121" spans="2:14" ht="15" customHeight="1">
      <c r="B121" s="968"/>
      <c r="C121" s="969"/>
      <c r="D121" s="969"/>
      <c r="E121" s="969"/>
      <c r="F121" s="969"/>
      <c r="G121" s="969"/>
      <c r="H121" s="969"/>
      <c r="I121" s="969"/>
      <c r="J121" s="969"/>
      <c r="K121" s="969"/>
      <c r="L121" s="969"/>
      <c r="M121" s="969"/>
      <c r="N121" s="970"/>
    </row>
    <row r="122" spans="2:14" ht="30" customHeight="1">
      <c r="B122" s="971" t="s">
        <v>2325</v>
      </c>
      <c r="C122" s="972"/>
      <c r="D122" s="972"/>
      <c r="E122" s="972"/>
      <c r="F122" s="972"/>
      <c r="G122" s="972"/>
      <c r="H122" s="972"/>
      <c r="I122" s="972"/>
      <c r="J122" s="972"/>
      <c r="K122" s="972"/>
      <c r="L122" s="972"/>
      <c r="M122" s="972"/>
      <c r="N122" s="973"/>
    </row>
    <row r="123" spans="2:14">
      <c r="B123" s="971"/>
      <c r="C123" s="972"/>
      <c r="D123" s="972"/>
      <c r="E123" s="972"/>
      <c r="F123" s="972"/>
      <c r="G123" s="972"/>
      <c r="H123" s="972"/>
      <c r="I123" s="972"/>
      <c r="J123" s="972"/>
      <c r="K123" s="972"/>
      <c r="L123" s="972"/>
      <c r="M123" s="972"/>
      <c r="N123" s="973"/>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74"/>
      <c r="K133" s="974"/>
      <c r="L133" s="974"/>
      <c r="M133" s="974"/>
      <c r="N133" s="975"/>
    </row>
    <row r="134" spans="2:14" ht="15" thickBot="1">
      <c r="B134" s="428" t="s">
        <v>2327</v>
      </c>
      <c r="C134" s="429"/>
      <c r="D134" s="429"/>
      <c r="E134" s="268"/>
      <c r="F134" s="268"/>
      <c r="G134" s="268"/>
      <c r="H134" s="268"/>
      <c r="I134" s="268"/>
      <c r="J134" s="976"/>
      <c r="K134" s="976"/>
      <c r="L134" s="976"/>
      <c r="M134" s="976"/>
      <c r="N134" s="97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224</v>
      </c>
      <c r="B36" s="839" t="str">
        <f>VLOOKUP(A36,EQUIPOS!A6:D154,3,FALSE)</f>
        <v>Equipo de Medición (Deformimetros Eléctricos, Mecánicos, Celdas de Carga,  Etc.)</v>
      </c>
      <c r="C36" s="840"/>
      <c r="D36" s="840"/>
      <c r="E36" s="840"/>
      <c r="F36" s="840"/>
      <c r="G36" s="840"/>
      <c r="H36" s="841"/>
      <c r="I36" s="276"/>
      <c r="J36" s="277"/>
      <c r="K36" s="278">
        <f>VLOOKUP(A36,EQUIPOS!A6:D163,4,FALSE)</f>
        <v>124639</v>
      </c>
      <c r="L36" s="279"/>
      <c r="M36" s="345">
        <v>3.3333333330000001</v>
      </c>
      <c r="N36" s="281">
        <f>K36/M36</f>
        <v>37391.70000373917</v>
      </c>
    </row>
    <row r="37" spans="1:14">
      <c r="A37" s="119" t="s">
        <v>125</v>
      </c>
      <c r="B37" s="839" t="str">
        <f>VLOOKUP(A37,EQUIPOS!A7:D154,3,FALSE)</f>
        <v>Bomba para gato de tensionamiento</v>
      </c>
      <c r="C37" s="840"/>
      <c r="D37" s="840"/>
      <c r="E37" s="840"/>
      <c r="F37" s="840"/>
      <c r="G37" s="840"/>
      <c r="H37" s="841"/>
      <c r="I37" s="430"/>
      <c r="J37" s="431"/>
      <c r="K37" s="278">
        <f>VLOOKUP(A37,EQUIPOS!A7:D164,4,FALSE)</f>
        <v>49625</v>
      </c>
      <c r="L37" s="344"/>
      <c r="M37" s="345">
        <v>0.1</v>
      </c>
      <c r="N37" s="281">
        <f>K37/M37</f>
        <v>496250</v>
      </c>
    </row>
    <row r="38" spans="1:14">
      <c r="A38" s="119" t="s">
        <v>240</v>
      </c>
      <c r="B38" s="839" t="str">
        <f>VLOOKUP(A38,EQUIPOS!A8:D154,3,FALSE)</f>
        <v>Gato para tensionamiento, fuerza Max 200 ton, área de tensión 314 cm2.</v>
      </c>
      <c r="C38" s="840"/>
      <c r="D38" s="840"/>
      <c r="E38" s="840"/>
      <c r="F38" s="840"/>
      <c r="G38" s="840"/>
      <c r="H38" s="841"/>
      <c r="I38" s="337"/>
      <c r="J38" s="339"/>
      <c r="K38" s="278">
        <f>VLOOKUP(A38,EQUIPOS!A8:D165,4,FALSE)</f>
        <v>153966</v>
      </c>
      <c r="L38" s="432"/>
      <c r="M38" s="433">
        <v>0.1</v>
      </c>
      <c r="N38" s="281">
        <f>K38/M38</f>
        <v>1539660</v>
      </c>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2073301.7000037392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30">
        <f>VLOOKUP(A60,TRANSPORTE!A2:D117,4,FALSE)</f>
        <v>3695</v>
      </c>
      <c r="M60" s="831"/>
      <c r="N60" s="296">
        <f>K60*L60</f>
        <v>55425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55425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4</v>
      </c>
      <c r="B71" s="55" t="str">
        <f>VLOOKUP(A71,'MANO DE OBRA'!A8:D68,3,FALSE)</f>
        <v>Inspector de fabricación y montaje</v>
      </c>
      <c r="C71" s="53"/>
      <c r="D71" s="53"/>
      <c r="E71" s="53"/>
      <c r="F71" s="53"/>
      <c r="G71" s="53"/>
      <c r="H71" s="53"/>
      <c r="I71" s="301">
        <f>K71/J71*100</f>
        <v>73775.135135135133</v>
      </c>
      <c r="J71" s="302">
        <v>185</v>
      </c>
      <c r="K71" s="303">
        <f>VLOOKUP(A71,'MANO DE OBRA'!A8:D99,4,FALSE)</f>
        <v>136484</v>
      </c>
      <c r="L71" s="56"/>
      <c r="M71" s="443">
        <v>26.666666664000001</v>
      </c>
      <c r="N71" s="404">
        <f>K71/M71</f>
        <v>5118.1500005118151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5118.1500005118151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2133844.8500042511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426768.97000085027</v>
      </c>
      <c r="M84" s="861"/>
      <c r="N84" s="57"/>
    </row>
    <row r="85" spans="1:14">
      <c r="B85" s="95" t="s">
        <v>1057</v>
      </c>
      <c r="C85" s="96"/>
      <c r="D85" s="96"/>
      <c r="E85" s="96"/>
      <c r="F85" s="96"/>
      <c r="G85" s="96"/>
      <c r="H85" s="96"/>
      <c r="I85" s="93"/>
      <c r="J85" s="94"/>
      <c r="K85" s="313">
        <v>0.05</v>
      </c>
      <c r="L85" s="860">
        <f>N79*K85</f>
        <v>106692.24250021257</v>
      </c>
      <c r="M85" s="861"/>
      <c r="N85" s="57"/>
    </row>
    <row r="86" spans="1:14" ht="15" thickBot="1">
      <c r="B86" s="97" t="s">
        <v>1058</v>
      </c>
      <c r="C86" s="98"/>
      <c r="D86" s="98"/>
      <c r="E86" s="98"/>
      <c r="F86" s="98"/>
      <c r="G86" s="98"/>
      <c r="H86" s="98"/>
      <c r="I86" s="99"/>
      <c r="J86" s="100"/>
      <c r="K86" s="314">
        <v>0.05</v>
      </c>
      <c r="L86" s="862">
        <f>N79*K86</f>
        <v>106692.24250021257</v>
      </c>
      <c r="M86" s="863"/>
      <c r="N86" s="57"/>
    </row>
    <row r="87" spans="1:14" ht="15" thickBot="1">
      <c r="B87" s="826" t="s">
        <v>1037</v>
      </c>
      <c r="C87" s="827"/>
      <c r="D87" s="827"/>
      <c r="E87" s="827"/>
      <c r="F87" s="827"/>
      <c r="G87" s="827"/>
      <c r="H87" s="827"/>
      <c r="I87" s="827"/>
      <c r="J87" s="827"/>
      <c r="K87" s="827"/>
      <c r="L87" s="827"/>
      <c r="M87" s="828"/>
      <c r="N87" s="58">
        <f>L84+L85+L86</f>
        <v>640153.45500127529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2773998.3050055262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345">
        <v>2</v>
      </c>
      <c r="N36" s="281">
        <f>K36/M36</f>
        <v>1537.5</v>
      </c>
    </row>
    <row r="37" spans="1:14">
      <c r="A37" s="119" t="s">
        <v>363</v>
      </c>
      <c r="B37" s="839" t="str">
        <f>VLOOKUP(A37,EQUIPOS!A7:D154,3,FALSE)</f>
        <v>Vibrador de concreto, Motor de 3 hp a 18.000 rpm Mangueras de 4 mt</v>
      </c>
      <c r="C37" s="840"/>
      <c r="D37" s="840"/>
      <c r="E37" s="840"/>
      <c r="F37" s="840"/>
      <c r="G37" s="840"/>
      <c r="H37" s="841"/>
      <c r="I37" s="430"/>
      <c r="J37" s="431"/>
      <c r="K37" s="278">
        <f>VLOOKUP(A37,EQUIPOS!A7:D164,4,FALSE)</f>
        <v>5027</v>
      </c>
      <c r="L37" s="344"/>
      <c r="M37" s="345">
        <v>2</v>
      </c>
      <c r="N37" s="281">
        <f>K37/M37</f>
        <v>2513.5</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1589.528125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5640.5281249999998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51317</v>
      </c>
      <c r="N48" s="281">
        <f>K48*M48</f>
        <v>236058.19999999998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117450</v>
      </c>
      <c r="N49" s="281">
        <f>K49*M49</f>
        <v>117450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395000</v>
      </c>
      <c r="N50" s="281">
        <f>K50*M50</f>
        <v>395000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11273</v>
      </c>
      <c r="N51" s="281">
        <f>K51*M51</f>
        <v>51855.799999999996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800364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30">
        <f>VLOOKUP(A60,TRANSPORTE!A2:D117,4,FALSE)</f>
        <v>896</v>
      </c>
      <c r="M60" s="831"/>
      <c r="N60" s="296">
        <f>K60*L60</f>
        <v>896</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896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164967.56756756757</v>
      </c>
      <c r="J71" s="302">
        <v>185</v>
      </c>
      <c r="K71" s="303">
        <f>VLOOKUP(A71,'MANO DE OBRA'!A8:D99,4,FALSE)</f>
        <v>305190</v>
      </c>
      <c r="L71" s="56"/>
      <c r="M71" s="443">
        <v>16</v>
      </c>
      <c r="N71" s="404">
        <f>K71/M71</f>
        <v>19074.375</v>
      </c>
      <c r="O71" s="112"/>
    </row>
    <row r="72" spans="1:15">
      <c r="A72" s="168" t="s">
        <v>32</v>
      </c>
      <c r="B72" s="55" t="str">
        <f>VLOOKUP(A72,'MANO DE OBRA'!A8:D69,3,FALSE)</f>
        <v>Oficial (2)</v>
      </c>
      <c r="C72" s="53"/>
      <c r="D72" s="53"/>
      <c r="E72" s="53"/>
      <c r="F72" s="53"/>
      <c r="G72" s="53"/>
      <c r="H72" s="53"/>
      <c r="I72" s="301">
        <f>K72/J72*100</f>
        <v>109977.83783783784</v>
      </c>
      <c r="J72" s="302">
        <v>185</v>
      </c>
      <c r="K72" s="303">
        <f>VLOOKUP(A72,'MANO DE OBRA'!A8:D100,4,FALSE)</f>
        <v>203459</v>
      </c>
      <c r="L72" s="56"/>
      <c r="M72" s="443">
        <v>16</v>
      </c>
      <c r="N72" s="404">
        <f>K72/M72</f>
        <v>12716.1875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31790.5625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838691.09062499995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167738.21812500001</v>
      </c>
      <c r="M84" s="861"/>
      <c r="N84" s="57"/>
    </row>
    <row r="85" spans="1:14">
      <c r="B85" s="95" t="s">
        <v>1057</v>
      </c>
      <c r="C85" s="96"/>
      <c r="D85" s="96"/>
      <c r="E85" s="96"/>
      <c r="F85" s="96"/>
      <c r="G85" s="96"/>
      <c r="H85" s="96"/>
      <c r="I85" s="93"/>
      <c r="J85" s="94"/>
      <c r="K85" s="313">
        <v>0.05</v>
      </c>
      <c r="L85" s="860">
        <f>N79*K85</f>
        <v>41934.554531250003</v>
      </c>
      <c r="M85" s="861"/>
      <c r="N85" s="57"/>
    </row>
    <row r="86" spans="1:14" ht="15" thickBot="1">
      <c r="B86" s="97" t="s">
        <v>1058</v>
      </c>
      <c r="C86" s="98"/>
      <c r="D86" s="98"/>
      <c r="E86" s="98"/>
      <c r="F86" s="98"/>
      <c r="G86" s="98"/>
      <c r="H86" s="98"/>
      <c r="I86" s="99"/>
      <c r="J86" s="100"/>
      <c r="K86" s="314">
        <v>0.05</v>
      </c>
      <c r="L86" s="862">
        <f>N79*K86</f>
        <v>41934.554531250003</v>
      </c>
      <c r="M86" s="863"/>
      <c r="N86" s="57"/>
    </row>
    <row r="87" spans="1:14" ht="15" thickBot="1">
      <c r="B87" s="826" t="s">
        <v>1037</v>
      </c>
      <c r="C87" s="827"/>
      <c r="D87" s="827"/>
      <c r="E87" s="827"/>
      <c r="F87" s="827"/>
      <c r="G87" s="827"/>
      <c r="H87" s="827"/>
      <c r="I87" s="827"/>
      <c r="J87" s="827"/>
      <c r="K87" s="827"/>
      <c r="L87" s="827"/>
      <c r="M87" s="828"/>
      <c r="N87" s="58">
        <f>L84+L85+L86</f>
        <v>251607.32718750002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1090298.4178124999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345">
        <v>2</v>
      </c>
      <c r="N36" s="281">
        <f>K36/M36</f>
        <v>1537.5</v>
      </c>
    </row>
    <row r="37" spans="1:14">
      <c r="A37" s="119" t="s">
        <v>363</v>
      </c>
      <c r="B37" s="839" t="str">
        <f>VLOOKUP(A37,EQUIPOS!A7:D154,3,FALSE)</f>
        <v>Vibrador de concreto, Motor de 3 hp a 18.000 rpm Mangueras de 4 mt</v>
      </c>
      <c r="C37" s="840"/>
      <c r="D37" s="840"/>
      <c r="E37" s="840"/>
      <c r="F37" s="840"/>
      <c r="G37" s="840"/>
      <c r="H37" s="841"/>
      <c r="I37" s="430"/>
      <c r="J37" s="431"/>
      <c r="K37" s="278">
        <f>VLOOKUP(A37,EQUIPOS!A7:D164,4,FALSE)</f>
        <v>5027</v>
      </c>
      <c r="L37" s="344"/>
      <c r="M37" s="345">
        <v>2</v>
      </c>
      <c r="N37" s="281">
        <f>K37/M37</f>
        <v>2513.5</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1271.621875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5322.6218749999998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51317</v>
      </c>
      <c r="N48" s="281">
        <f>K48*M48</f>
        <v>236058.19999999998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117450</v>
      </c>
      <c r="N49" s="281">
        <f>K49*M49</f>
        <v>117450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380000</v>
      </c>
      <c r="N50" s="281">
        <f>K50*M50</f>
        <v>380000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11273</v>
      </c>
      <c r="N51" s="281">
        <f>K51*M51</f>
        <v>51855.799999999996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785364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30">
        <f>VLOOKUP(A60,TRANSPORTE!A2:D117,4,FALSE)</f>
        <v>896</v>
      </c>
      <c r="M60" s="831"/>
      <c r="N60" s="296">
        <f>K60*L60</f>
        <v>896</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896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164967.56756756757</v>
      </c>
      <c r="J71" s="302">
        <v>185</v>
      </c>
      <c r="K71" s="303">
        <f>VLOOKUP(A71,'MANO DE OBRA'!A8:D99,4,FALSE)</f>
        <v>305190</v>
      </c>
      <c r="L71" s="56"/>
      <c r="M71" s="443">
        <v>16</v>
      </c>
      <c r="N71" s="404">
        <f>K71/M71</f>
        <v>19074.375</v>
      </c>
      <c r="O71" s="112"/>
    </row>
    <row r="72" spans="1:15">
      <c r="A72" s="168"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16</v>
      </c>
      <c r="N72" s="404">
        <f>K72/M72</f>
        <v>6358.0625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25432.4375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817015.05937499995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163403.011875</v>
      </c>
      <c r="M84" s="861"/>
      <c r="N84" s="57"/>
    </row>
    <row r="85" spans="1:14">
      <c r="B85" s="95" t="s">
        <v>1057</v>
      </c>
      <c r="C85" s="96"/>
      <c r="D85" s="96"/>
      <c r="E85" s="96"/>
      <c r="F85" s="96"/>
      <c r="G85" s="96"/>
      <c r="H85" s="96"/>
      <c r="I85" s="93"/>
      <c r="J85" s="94"/>
      <c r="K85" s="313">
        <v>0.05</v>
      </c>
      <c r="L85" s="860">
        <f>N79*K85</f>
        <v>40850.752968749999</v>
      </c>
      <c r="M85" s="861"/>
      <c r="N85" s="57"/>
    </row>
    <row r="86" spans="1:14" ht="15" thickBot="1">
      <c r="B86" s="97" t="s">
        <v>1058</v>
      </c>
      <c r="C86" s="98"/>
      <c r="D86" s="98"/>
      <c r="E86" s="98"/>
      <c r="F86" s="98"/>
      <c r="G86" s="98"/>
      <c r="H86" s="98"/>
      <c r="I86" s="99"/>
      <c r="J86" s="100"/>
      <c r="K86" s="314">
        <v>0.05</v>
      </c>
      <c r="L86" s="862">
        <f>N79*K86</f>
        <v>40850.752968749999</v>
      </c>
      <c r="M86" s="863"/>
      <c r="N86" s="57"/>
    </row>
    <row r="87" spans="1:14" ht="15" thickBot="1">
      <c r="B87" s="826" t="s">
        <v>1037</v>
      </c>
      <c r="C87" s="827"/>
      <c r="D87" s="827"/>
      <c r="E87" s="827"/>
      <c r="F87" s="827"/>
      <c r="G87" s="827"/>
      <c r="H87" s="827"/>
      <c r="I87" s="827"/>
      <c r="J87" s="827"/>
      <c r="K87" s="827"/>
      <c r="L87" s="827"/>
      <c r="M87" s="828"/>
      <c r="N87" s="58">
        <f>L84+L85+L86</f>
        <v>245104.51781249998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1062119.5771875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345">
        <v>2</v>
      </c>
      <c r="N36" s="281">
        <f>K36/M36</f>
        <v>1537.5</v>
      </c>
    </row>
    <row r="37" spans="1:14">
      <c r="A37" s="119" t="s">
        <v>363</v>
      </c>
      <c r="B37" s="839" t="str">
        <f>VLOOKUP(A37,EQUIPOS!A7:D154,3,FALSE)</f>
        <v>Vibrador de concreto, Motor de 3 hp a 18.000 rpm Mangueras de 4 mt</v>
      </c>
      <c r="C37" s="840"/>
      <c r="D37" s="840"/>
      <c r="E37" s="840"/>
      <c r="F37" s="840"/>
      <c r="G37" s="840"/>
      <c r="H37" s="841"/>
      <c r="I37" s="430"/>
      <c r="J37" s="431"/>
      <c r="K37" s="278">
        <f>VLOOKUP(A37,EQUIPOS!A7:D164,4,FALSE)</f>
        <v>5027</v>
      </c>
      <c r="L37" s="344"/>
      <c r="M37" s="345">
        <v>2</v>
      </c>
      <c r="N37" s="281">
        <f>K37/M37</f>
        <v>2513.5</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1271.621875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5322.6218749999998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365000</v>
      </c>
      <c r="N48" s="281">
        <f>K48*M48</f>
        <v>365000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117450</v>
      </c>
      <c r="N49" s="281">
        <f>K49*M49</f>
        <v>117450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11273</v>
      </c>
      <c r="N50" s="281">
        <f>K50*M50</f>
        <v>51855.799999999996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534305.80000000005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30">
        <f>VLOOKUP(A60,TRANSPORTE!A2:D117,4,FALSE)</f>
        <v>896</v>
      </c>
      <c r="M60" s="831"/>
      <c r="N60" s="296">
        <f>K60*L60</f>
        <v>896</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896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164967.56756756757</v>
      </c>
      <c r="J71" s="302">
        <v>185</v>
      </c>
      <c r="K71" s="303">
        <f>VLOOKUP(A71,'MANO DE OBRA'!A8:D99,4,FALSE)</f>
        <v>305190</v>
      </c>
      <c r="L71" s="56"/>
      <c r="M71" s="443">
        <v>16</v>
      </c>
      <c r="N71" s="404">
        <f>K71/M71</f>
        <v>19074.375</v>
      </c>
      <c r="O71" s="112"/>
    </row>
    <row r="72" spans="1:15">
      <c r="A72" s="168"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16</v>
      </c>
      <c r="N72" s="404">
        <f>K72/M72</f>
        <v>6358.0625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25432.4375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565956.859375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113191.37187500001</v>
      </c>
      <c r="M84" s="861"/>
      <c r="N84" s="57"/>
    </row>
    <row r="85" spans="1:14">
      <c r="B85" s="95" t="s">
        <v>1057</v>
      </c>
      <c r="C85" s="96"/>
      <c r="D85" s="96"/>
      <c r="E85" s="96"/>
      <c r="F85" s="96"/>
      <c r="G85" s="96"/>
      <c r="H85" s="96"/>
      <c r="I85" s="93"/>
      <c r="J85" s="94"/>
      <c r="K85" s="313">
        <v>0.05</v>
      </c>
      <c r="L85" s="860">
        <f>N79*K85</f>
        <v>28297.842968750003</v>
      </c>
      <c r="M85" s="861"/>
      <c r="N85" s="57"/>
    </row>
    <row r="86" spans="1:14" ht="15" thickBot="1">
      <c r="B86" s="97" t="s">
        <v>1058</v>
      </c>
      <c r="C86" s="98"/>
      <c r="D86" s="98"/>
      <c r="E86" s="98"/>
      <c r="F86" s="98"/>
      <c r="G86" s="98"/>
      <c r="H86" s="98"/>
      <c r="I86" s="99"/>
      <c r="J86" s="100"/>
      <c r="K86" s="314">
        <v>0.05</v>
      </c>
      <c r="L86" s="862">
        <f>N79*K86</f>
        <v>28297.842968750003</v>
      </c>
      <c r="M86" s="863"/>
      <c r="N86" s="57"/>
    </row>
    <row r="87" spans="1:14" ht="15" thickBot="1">
      <c r="B87" s="826" t="s">
        <v>1037</v>
      </c>
      <c r="C87" s="827"/>
      <c r="D87" s="827"/>
      <c r="E87" s="827"/>
      <c r="F87" s="827"/>
      <c r="G87" s="827"/>
      <c r="H87" s="827"/>
      <c r="I87" s="827"/>
      <c r="J87" s="827"/>
      <c r="K87" s="827"/>
      <c r="L87" s="827"/>
      <c r="M87" s="828"/>
      <c r="N87" s="58">
        <f>L84+L85+L86</f>
        <v>169787.05781249999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735743.91718750005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112</v>
      </c>
      <c r="B36" s="839" t="str">
        <f>VLOOKUP(A36,EQUIPOS!A6:D154,3,FALSE)</f>
        <v xml:space="preserve">Aspersor manual
</v>
      </c>
      <c r="C36" s="840"/>
      <c r="D36" s="840"/>
      <c r="E36" s="840"/>
      <c r="F36" s="840"/>
      <c r="G36" s="840"/>
      <c r="H36" s="841"/>
      <c r="I36" s="276"/>
      <c r="J36" s="277"/>
      <c r="K36" s="278">
        <f>VLOOKUP(A36,EQUIPOS!A6:D163,4,FALSE)</f>
        <v>3075</v>
      </c>
      <c r="L36" s="279"/>
      <c r="M36" s="345">
        <v>2</v>
      </c>
      <c r="N36" s="281">
        <f>K36/M36</f>
        <v>1537.5</v>
      </c>
    </row>
    <row r="37" spans="1:14">
      <c r="A37" s="119" t="s">
        <v>363</v>
      </c>
      <c r="B37" s="839" t="str">
        <f>VLOOKUP(A37,EQUIPOS!A7:D154,3,FALSE)</f>
        <v>Vibrador de concreto, Motor de 3 hp a 18.000 rpm Mangueras de 4 mt</v>
      </c>
      <c r="C37" s="840"/>
      <c r="D37" s="840"/>
      <c r="E37" s="840"/>
      <c r="F37" s="840"/>
      <c r="G37" s="840"/>
      <c r="H37" s="841"/>
      <c r="I37" s="430"/>
      <c r="J37" s="431"/>
      <c r="K37" s="278">
        <f>VLOOKUP(A37,EQUIPOS!A7:D164,4,FALSE)</f>
        <v>5027</v>
      </c>
      <c r="L37" s="344"/>
      <c r="M37" s="345">
        <v>2</v>
      </c>
      <c r="N37" s="281">
        <f>K37/M37</f>
        <v>2513.5</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1271.621875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5322.6218749999998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335000</v>
      </c>
      <c r="N48" s="281">
        <f>K48*M48</f>
        <v>335000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117450</v>
      </c>
      <c r="N49" s="281">
        <f>K49*M49</f>
        <v>117450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14582</v>
      </c>
      <c r="N50" s="281">
        <f>K50*M50</f>
        <v>67077.2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6" t="s">
        <v>1037</v>
      </c>
      <c r="C55" s="827"/>
      <c r="D55" s="827"/>
      <c r="E55" s="827"/>
      <c r="F55" s="827"/>
      <c r="G55" s="827"/>
      <c r="H55" s="827"/>
      <c r="I55" s="827"/>
      <c r="J55" s="827"/>
      <c r="K55" s="827"/>
      <c r="L55" s="827"/>
      <c r="M55" s="828"/>
      <c r="N55" s="403">
        <f>SUM(N48:N54)</f>
        <v>519527.2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30">
        <f>VLOOKUP(A60,TRANSPORTE!A2:D117,4,FALSE)</f>
        <v>896</v>
      </c>
      <c r="M60" s="831"/>
      <c r="N60" s="296">
        <f>K60*L60</f>
        <v>896</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896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164967.56756756757</v>
      </c>
      <c r="J71" s="302">
        <v>185</v>
      </c>
      <c r="K71" s="303">
        <f>VLOOKUP(A71,'MANO DE OBRA'!A8:D99,4,FALSE)</f>
        <v>305190</v>
      </c>
      <c r="L71" s="56"/>
      <c r="M71" s="443">
        <v>16</v>
      </c>
      <c r="N71" s="404">
        <f>K71/M71</f>
        <v>19074.375</v>
      </c>
      <c r="O71" s="112"/>
    </row>
    <row r="72" spans="1:15">
      <c r="A72" s="168"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16</v>
      </c>
      <c r="N72" s="404">
        <f>K72/M72</f>
        <v>6358.0625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25432.4375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551178.25937500002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110235.65187500001</v>
      </c>
      <c r="M84" s="861"/>
      <c r="N84" s="57"/>
    </row>
    <row r="85" spans="1:14">
      <c r="B85" s="95" t="s">
        <v>1057</v>
      </c>
      <c r="C85" s="96"/>
      <c r="D85" s="96"/>
      <c r="E85" s="96"/>
      <c r="F85" s="96"/>
      <c r="G85" s="96"/>
      <c r="H85" s="96"/>
      <c r="I85" s="93"/>
      <c r="J85" s="94"/>
      <c r="K85" s="313">
        <v>0.05</v>
      </c>
      <c r="L85" s="860">
        <f>N79*K85</f>
        <v>27558.912968750003</v>
      </c>
      <c r="M85" s="861"/>
      <c r="N85" s="57"/>
    </row>
    <row r="86" spans="1:14" ht="15" thickBot="1">
      <c r="B86" s="97" t="s">
        <v>1058</v>
      </c>
      <c r="C86" s="98"/>
      <c r="D86" s="98"/>
      <c r="E86" s="98"/>
      <c r="F86" s="98"/>
      <c r="G86" s="98"/>
      <c r="H86" s="98"/>
      <c r="I86" s="99"/>
      <c r="J86" s="100"/>
      <c r="K86" s="314">
        <v>0.05</v>
      </c>
      <c r="L86" s="862">
        <f>N79*K86</f>
        <v>27558.912968750003</v>
      </c>
      <c r="M86" s="863"/>
      <c r="N86" s="57"/>
    </row>
    <row r="87" spans="1:14" ht="15" thickBot="1">
      <c r="B87" s="826" t="s">
        <v>1037</v>
      </c>
      <c r="C87" s="827"/>
      <c r="D87" s="827"/>
      <c r="E87" s="827"/>
      <c r="F87" s="827"/>
      <c r="G87" s="827"/>
      <c r="H87" s="827"/>
      <c r="I87" s="827"/>
      <c r="J87" s="827"/>
      <c r="K87" s="827"/>
      <c r="L87" s="827"/>
      <c r="M87" s="828"/>
      <c r="N87" s="58">
        <f>L84+L85+L86</f>
        <v>165353.4778125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716531.7371875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ht="25.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257</v>
      </c>
      <c r="B36" s="839" t="str">
        <f>VLOOKUP(A36,EQUIPOS!A6:D154,3,FALSE)</f>
        <v>Mezcladora de concreto 1 bulto</v>
      </c>
      <c r="C36" s="840"/>
      <c r="D36" s="840"/>
      <c r="E36" s="840"/>
      <c r="F36" s="840"/>
      <c r="G36" s="840"/>
      <c r="H36" s="841"/>
      <c r="I36" s="276"/>
      <c r="J36" s="277"/>
      <c r="K36" s="278">
        <f>VLOOKUP(A36,EQUIPOS!A6:D163,4,FALSE)</f>
        <v>6305</v>
      </c>
      <c r="L36" s="279"/>
      <c r="M36" s="345">
        <v>1</v>
      </c>
      <c r="N36" s="281">
        <f>K36/M36</f>
        <v>6305</v>
      </c>
    </row>
    <row r="37" spans="1:14">
      <c r="A37" s="119" t="s">
        <v>363</v>
      </c>
      <c r="B37" s="839" t="str">
        <f>VLOOKUP(A37,EQUIPOS!A7:D154,3,FALSE)</f>
        <v>Vibrador de concreto, Motor de 3 hp a 18.000 rpm Mangueras de 4 mt</v>
      </c>
      <c r="C37" s="840"/>
      <c r="D37" s="840"/>
      <c r="E37" s="840"/>
      <c r="F37" s="840"/>
      <c r="G37" s="840"/>
      <c r="H37" s="841"/>
      <c r="I37" s="430"/>
      <c r="J37" s="431"/>
      <c r="K37" s="278">
        <f>VLOOKUP(A37,EQUIPOS!A7:D164,4,FALSE)</f>
        <v>5027</v>
      </c>
      <c r="L37" s="344"/>
      <c r="M37" s="345">
        <v>1</v>
      </c>
      <c r="N37" s="281">
        <f>K37/M37</f>
        <v>5027</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N81*M41</f>
        <v>3179.05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14511.05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89250</v>
      </c>
      <c r="N48" s="281">
        <f>K48*M48</f>
        <v>84787.5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82</v>
      </c>
      <c r="N49" s="281">
        <f>K49*M49</f>
        <v>13940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55000</v>
      </c>
      <c r="N50" s="281">
        <f>K50*M50</f>
        <v>30250.000000000004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591</v>
      </c>
      <c r="N51" s="281">
        <f>K51*M51</f>
        <v>177300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14582</v>
      </c>
      <c r="N52" s="281">
        <f>K52*M52</f>
        <v>45204.200000000004</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6" t="s">
        <v>1037</v>
      </c>
      <c r="C59" s="827"/>
      <c r="D59" s="827"/>
      <c r="E59" s="827"/>
      <c r="F59" s="827"/>
      <c r="G59" s="827"/>
      <c r="H59" s="827"/>
      <c r="I59" s="827"/>
      <c r="J59" s="827"/>
      <c r="K59" s="827"/>
      <c r="L59" s="827"/>
      <c r="M59" s="828"/>
      <c r="N59" s="403">
        <f>SUM(N48:N58)</f>
        <v>351481.7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30">
        <f>VLOOKUP(A64,TRANSPORTE!A2:D117,4,FALSE)</f>
        <v>1255</v>
      </c>
      <c r="M64" s="831"/>
      <c r="N64" s="296">
        <f>K64*L64</f>
        <v>690.25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30">
        <f>VLOOKUP(A65,TRANSPORTE!A3:D117,4,FALSE)</f>
        <v>1255</v>
      </c>
      <c r="M65" s="831"/>
      <c r="N65" s="296">
        <f>K65*L65</f>
        <v>1192.25</v>
      </c>
    </row>
    <row r="66" spans="1:15">
      <c r="B66" s="52"/>
      <c r="C66" s="53"/>
      <c r="D66" s="53"/>
      <c r="E66" s="53"/>
      <c r="F66" s="53"/>
      <c r="G66" s="53"/>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1882.5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443">
        <v>8</v>
      </c>
      <c r="N75" s="404">
        <f>K75/M75</f>
        <v>50864.875</v>
      </c>
      <c r="O75" s="112"/>
    </row>
    <row r="76" spans="1:15">
      <c r="A76" s="168"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443">
        <v>8</v>
      </c>
      <c r="N76" s="404">
        <f>K76/M76</f>
        <v>12716.125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63581</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N43+N59+N70+N81</f>
        <v>431456.25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86291.25</v>
      </c>
      <c r="M88" s="861"/>
      <c r="N88" s="57"/>
    </row>
    <row r="89" spans="1:14">
      <c r="B89" s="95" t="s">
        <v>1057</v>
      </c>
      <c r="C89" s="96"/>
      <c r="D89" s="96"/>
      <c r="E89" s="96"/>
      <c r="F89" s="96"/>
      <c r="G89" s="96"/>
      <c r="H89" s="96"/>
      <c r="I89" s="93"/>
      <c r="J89" s="94"/>
      <c r="K89" s="313">
        <v>0.05</v>
      </c>
      <c r="L89" s="860">
        <f>N83*K89</f>
        <v>21572.8125</v>
      </c>
      <c r="M89" s="861"/>
      <c r="N89" s="57"/>
    </row>
    <row r="90" spans="1:14" ht="15" thickBot="1">
      <c r="B90" s="97" t="s">
        <v>1058</v>
      </c>
      <c r="C90" s="98"/>
      <c r="D90" s="98"/>
      <c r="E90" s="98"/>
      <c r="F90" s="98"/>
      <c r="G90" s="98"/>
      <c r="H90" s="98"/>
      <c r="I90" s="99"/>
      <c r="J90" s="100"/>
      <c r="K90" s="314">
        <v>0.05</v>
      </c>
      <c r="L90" s="862">
        <f>N83*K90</f>
        <v>21572.8125</v>
      </c>
      <c r="M90" s="863"/>
      <c r="N90" s="57"/>
    </row>
    <row r="91" spans="1:14" ht="15" thickBot="1">
      <c r="B91" s="826" t="s">
        <v>1037</v>
      </c>
      <c r="C91" s="827"/>
      <c r="D91" s="827"/>
      <c r="E91" s="827"/>
      <c r="F91" s="827"/>
      <c r="G91" s="827"/>
      <c r="H91" s="827"/>
      <c r="I91" s="827"/>
      <c r="J91" s="827"/>
      <c r="K91" s="827"/>
      <c r="L91" s="827"/>
      <c r="M91" s="828"/>
      <c r="N91" s="58">
        <f>L88+L89+L90</f>
        <v>129436.875</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560893.125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257</v>
      </c>
      <c r="B36" s="839" t="str">
        <f>VLOOKUP(A36,EQUIPOS!A6:D154,3,FALSE)</f>
        <v>Mezcladora de concreto 1 bulto</v>
      </c>
      <c r="C36" s="840"/>
      <c r="D36" s="840"/>
      <c r="E36" s="840"/>
      <c r="F36" s="840"/>
      <c r="G36" s="840"/>
      <c r="H36" s="841"/>
      <c r="I36" s="276"/>
      <c r="J36" s="277"/>
      <c r="K36" s="278">
        <f>VLOOKUP(A36,EQUIPOS!A6:D163,4,FALSE)</f>
        <v>6305</v>
      </c>
      <c r="L36" s="279"/>
      <c r="M36" s="345">
        <v>1</v>
      </c>
      <c r="N36" s="281">
        <f>K36/M36</f>
        <v>6305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N81*M41</f>
        <v>3179.05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9484.0499999999993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89250</v>
      </c>
      <c r="N48" s="281">
        <f>K48*M48</f>
        <v>74970</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82</v>
      </c>
      <c r="N49" s="281">
        <f>K49*M49</f>
        <v>15170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55000</v>
      </c>
      <c r="N50" s="281">
        <f>K50*M50</f>
        <v>34650</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591</v>
      </c>
      <c r="N51" s="281">
        <f>K51*M51</f>
        <v>153660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6" t="s">
        <v>1037</v>
      </c>
      <c r="C59" s="827"/>
      <c r="D59" s="827"/>
      <c r="E59" s="827"/>
      <c r="F59" s="827"/>
      <c r="G59" s="827"/>
      <c r="H59" s="827"/>
      <c r="I59" s="827"/>
      <c r="J59" s="827"/>
      <c r="K59" s="827"/>
      <c r="L59" s="827"/>
      <c r="M59" s="828"/>
      <c r="N59" s="403">
        <f>SUM(N48:N58)</f>
        <v>278450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30">
        <f>VLOOKUP(A64,TRANSPORTE!A2:D117,4,FALSE)</f>
        <v>1255</v>
      </c>
      <c r="M64" s="831"/>
      <c r="N64" s="296">
        <f>K64*L64</f>
        <v>790.65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30">
        <f>VLOOKUP(A65,TRANSPORTE!A3:D117,4,FALSE)</f>
        <v>1255</v>
      </c>
      <c r="M65" s="831"/>
      <c r="N65" s="296">
        <f>K65*L65</f>
        <v>1054.2</v>
      </c>
    </row>
    <row r="66" spans="1:15">
      <c r="B66" s="52"/>
      <c r="C66" s="53"/>
      <c r="D66" s="53"/>
      <c r="E66" s="53"/>
      <c r="F66" s="53"/>
      <c r="G66" s="53"/>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1844.85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443">
        <v>8</v>
      </c>
      <c r="N75" s="404">
        <f>K75/M75</f>
        <v>50864.875</v>
      </c>
      <c r="O75" s="112"/>
    </row>
    <row r="76" spans="1:15">
      <c r="A76" s="168"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443">
        <v>8</v>
      </c>
      <c r="N76" s="404">
        <f>K76/M76</f>
        <v>12716.125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63581</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N43+N59+N70+N81</f>
        <v>353359.89999999997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70671.98</v>
      </c>
      <c r="M88" s="861"/>
      <c r="N88" s="57"/>
    </row>
    <row r="89" spans="1:14">
      <c r="B89" s="95" t="s">
        <v>1057</v>
      </c>
      <c r="C89" s="96"/>
      <c r="D89" s="96"/>
      <c r="E89" s="96"/>
      <c r="F89" s="96"/>
      <c r="G89" s="96"/>
      <c r="H89" s="96"/>
      <c r="I89" s="93"/>
      <c r="J89" s="94"/>
      <c r="K89" s="313">
        <v>0.05</v>
      </c>
      <c r="L89" s="860">
        <f>N83*K89</f>
        <v>17667.994999999999</v>
      </c>
      <c r="M89" s="861"/>
      <c r="N89" s="57"/>
    </row>
    <row r="90" spans="1:14" ht="15" thickBot="1">
      <c r="B90" s="97" t="s">
        <v>1058</v>
      </c>
      <c r="C90" s="98"/>
      <c r="D90" s="98"/>
      <c r="E90" s="98"/>
      <c r="F90" s="98"/>
      <c r="G90" s="98"/>
      <c r="H90" s="98"/>
      <c r="I90" s="99"/>
      <c r="J90" s="100"/>
      <c r="K90" s="314">
        <v>0.05</v>
      </c>
      <c r="L90" s="862">
        <f>N83*K90</f>
        <v>17667.994999999999</v>
      </c>
      <c r="M90" s="863"/>
      <c r="N90" s="57"/>
    </row>
    <row r="91" spans="1:14" ht="15" thickBot="1">
      <c r="B91" s="826" t="s">
        <v>1037</v>
      </c>
      <c r="C91" s="827"/>
      <c r="D91" s="827"/>
      <c r="E91" s="827"/>
      <c r="F91" s="827"/>
      <c r="G91" s="827"/>
      <c r="H91" s="827"/>
      <c r="I91" s="827"/>
      <c r="J91" s="827"/>
      <c r="K91" s="827"/>
      <c r="L91" s="827"/>
      <c r="M91" s="828"/>
      <c r="N91" s="58">
        <f>L88+L89+L90</f>
        <v>106007.96999999999</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459367.86999999994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257</v>
      </c>
      <c r="B36" s="839" t="str">
        <f>VLOOKUP(A36,EQUIPOS!A6:D154,3,FALSE)</f>
        <v>Mezcladora de concreto 1 bulto</v>
      </c>
      <c r="C36" s="840"/>
      <c r="D36" s="840"/>
      <c r="E36" s="840"/>
      <c r="F36" s="840"/>
      <c r="G36" s="840"/>
      <c r="H36" s="841"/>
      <c r="I36" s="276"/>
      <c r="J36" s="277"/>
      <c r="K36" s="278">
        <f>VLOOKUP(A36,EQUIPOS!A6:D163,4,FALSE)</f>
        <v>6305</v>
      </c>
      <c r="L36" s="279"/>
      <c r="M36" s="345">
        <v>1</v>
      </c>
      <c r="N36" s="281">
        <f>K36/M36</f>
        <v>6305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N81*M41</f>
        <v>2543.2400000000002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8848.24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89250</v>
      </c>
      <c r="N48" s="281">
        <f>K48*M48</f>
        <v>44982</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82</v>
      </c>
      <c r="N49" s="281">
        <f>K49*M49</f>
        <v>9102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60000</v>
      </c>
      <c r="N50" s="281">
        <f>K50*M50</f>
        <v>24000</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55000</v>
      </c>
      <c r="N51" s="281">
        <f>K51*M51</f>
        <v>20790</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591</v>
      </c>
      <c r="N52" s="281">
        <f>K52*M52</f>
        <v>92196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6" t="s">
        <v>1037</v>
      </c>
      <c r="C59" s="827"/>
      <c r="D59" s="827"/>
      <c r="E59" s="827"/>
      <c r="F59" s="827"/>
      <c r="G59" s="827"/>
      <c r="H59" s="827"/>
      <c r="I59" s="827"/>
      <c r="J59" s="827"/>
      <c r="K59" s="827"/>
      <c r="L59" s="827"/>
      <c r="M59" s="828"/>
      <c r="N59" s="403">
        <f>SUM(N48:N58)</f>
        <v>191070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30">
        <f>VLOOKUP(A64,TRANSPORTE!A2:D117,4,FALSE)</f>
        <v>1255</v>
      </c>
      <c r="M64" s="831"/>
      <c r="N64" s="296">
        <f>K64*L64</f>
        <v>474.39</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30">
        <f>VLOOKUP(A65,TRANSPORTE!A3:D117,4,FALSE)</f>
        <v>1255</v>
      </c>
      <c r="M65" s="831"/>
      <c r="N65" s="296">
        <f>K65*L65</f>
        <v>632.52</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30">
        <f>VLOOKUP(A66,TRANSPORTE!A3:D117,4,FALSE)</f>
        <v>1255</v>
      </c>
      <c r="M66" s="831"/>
      <c r="N66" s="296">
        <f>K66*L66</f>
        <v>502</v>
      </c>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f>N64+N65+N66+N67+N68</f>
        <v>1608.9099999999999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1">
        <f>K75/J75*100</f>
        <v>219956.21621621621</v>
      </c>
      <c r="J75" s="302">
        <v>185</v>
      </c>
      <c r="K75" s="303">
        <f>VLOOKUP(A75,'MANO DE OBRA'!A8:D99,4,FALSE)</f>
        <v>406919</v>
      </c>
      <c r="L75" s="56"/>
      <c r="M75" s="443">
        <v>10</v>
      </c>
      <c r="N75" s="404">
        <f>K75/M75</f>
        <v>40691.9</v>
      </c>
      <c r="O75" s="112"/>
    </row>
    <row r="76" spans="1:15">
      <c r="A76" s="168" t="s">
        <v>30</v>
      </c>
      <c r="B76" s="55" t="str">
        <f>VLOOKUP(A76,'MANO DE OBRA'!A8:D69,3,FALSE)</f>
        <v>Oficial</v>
      </c>
      <c r="C76" s="53"/>
      <c r="D76" s="53"/>
      <c r="E76" s="53"/>
      <c r="F76" s="53"/>
      <c r="G76" s="53"/>
      <c r="H76" s="53"/>
      <c r="I76" s="301">
        <f>K76/J76*100</f>
        <v>54988.648648648646</v>
      </c>
      <c r="J76" s="302">
        <v>185</v>
      </c>
      <c r="K76" s="303">
        <f>VLOOKUP(A76,'MANO DE OBRA'!A8:D100,4,FALSE)</f>
        <v>101729</v>
      </c>
      <c r="L76" s="56"/>
      <c r="M76" s="443">
        <v>10</v>
      </c>
      <c r="N76" s="404">
        <f>K76/M76</f>
        <v>10172.9</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3"/>
      <c r="C80" s="814"/>
      <c r="D80" s="814"/>
      <c r="E80" s="814"/>
      <c r="F80" s="814"/>
      <c r="G80" s="814"/>
      <c r="H80" s="814"/>
      <c r="I80" s="132"/>
      <c r="J80" s="132"/>
      <c r="K80" s="132"/>
      <c r="L80" s="914"/>
      <c r="M80" s="914"/>
      <c r="N80" s="51"/>
    </row>
    <row r="81" spans="1:14" ht="15" thickBot="1">
      <c r="B81" s="832" t="s">
        <v>1037</v>
      </c>
      <c r="C81" s="833"/>
      <c r="D81" s="833"/>
      <c r="E81" s="833"/>
      <c r="F81" s="833"/>
      <c r="G81" s="833"/>
      <c r="H81" s="833"/>
      <c r="I81" s="833"/>
      <c r="J81" s="833"/>
      <c r="K81" s="833"/>
      <c r="L81" s="833"/>
      <c r="M81" s="834"/>
      <c r="N81" s="310">
        <f>SUM(N75:N80)</f>
        <v>50864.800000000003</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N43+N59+N70+N81</f>
        <v>252391.95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50478.390000000007</v>
      </c>
      <c r="M88" s="861"/>
      <c r="N88" s="57"/>
    </row>
    <row r="89" spans="1:14">
      <c r="B89" s="95" t="s">
        <v>1057</v>
      </c>
      <c r="C89" s="96"/>
      <c r="D89" s="96"/>
      <c r="E89" s="96"/>
      <c r="F89" s="96"/>
      <c r="G89" s="96"/>
      <c r="H89" s="96"/>
      <c r="I89" s="93"/>
      <c r="J89" s="94"/>
      <c r="K89" s="313">
        <v>0.05</v>
      </c>
      <c r="L89" s="860">
        <f>N83*K89</f>
        <v>12619.597500000002</v>
      </c>
      <c r="M89" s="861"/>
      <c r="N89" s="57"/>
    </row>
    <row r="90" spans="1:14" ht="15" thickBot="1">
      <c r="B90" s="97" t="s">
        <v>1058</v>
      </c>
      <c r="C90" s="98"/>
      <c r="D90" s="98"/>
      <c r="E90" s="98"/>
      <c r="F90" s="98"/>
      <c r="G90" s="98"/>
      <c r="H90" s="98"/>
      <c r="I90" s="99"/>
      <c r="J90" s="100"/>
      <c r="K90" s="314">
        <v>0.05</v>
      </c>
      <c r="L90" s="862">
        <f>N83*K90</f>
        <v>12619.597500000002</v>
      </c>
      <c r="M90" s="863"/>
      <c r="N90" s="57"/>
    </row>
    <row r="91" spans="1:14" ht="15" thickBot="1">
      <c r="B91" s="826" t="s">
        <v>1037</v>
      </c>
      <c r="C91" s="827"/>
      <c r="D91" s="827"/>
      <c r="E91" s="827"/>
      <c r="F91" s="827"/>
      <c r="G91" s="827"/>
      <c r="H91" s="827"/>
      <c r="I91" s="827"/>
      <c r="J91" s="827"/>
      <c r="K91" s="827"/>
      <c r="L91" s="827"/>
      <c r="M91" s="828"/>
      <c r="N91" s="58">
        <f>L88+L89+L90</f>
        <v>75717.585000000006</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328109.53500000003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363</v>
      </c>
      <c r="B36" s="839" t="str">
        <f>VLOOKUP(A36,EQUIPOS!A6:D154,3,FALSE)</f>
        <v>Vibrador de concreto, Motor de 3 hp a 18.000 rpm Mangueras de 4 mt</v>
      </c>
      <c r="C36" s="840"/>
      <c r="D36" s="840"/>
      <c r="E36" s="840"/>
      <c r="F36" s="840"/>
      <c r="G36" s="840"/>
      <c r="H36" s="841"/>
      <c r="I36" s="276"/>
      <c r="J36" s="277"/>
      <c r="K36" s="278">
        <f>VLOOKUP(A36,EQUIPOS!A6:D163,4,FALSE)</f>
        <v>5027</v>
      </c>
      <c r="L36" s="279"/>
      <c r="M36" s="345">
        <v>1</v>
      </c>
      <c r="N36" s="281">
        <f>K36/M36</f>
        <v>5027</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N78*M41</f>
        <v>1496.0235294117647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6523.0235294117647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3258</v>
      </c>
      <c r="N48" s="281">
        <f>K48*M48</f>
        <v>111136.89600000001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36000</v>
      </c>
      <c r="N49" s="281">
        <f>K49*M49</f>
        <v>5400</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335000</v>
      </c>
      <c r="N50" s="281">
        <f>K50*M50</f>
        <v>42210</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23665</v>
      </c>
      <c r="N51" s="281">
        <f>K51*M51</f>
        <v>23665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182411.89600000001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30">
        <f>VLOOKUP(A61,TRANSPORTE!A3:D117,4,FALSE)</f>
        <v>896</v>
      </c>
      <c r="M61" s="831"/>
      <c r="N61" s="296">
        <f>K61*L61</f>
        <v>112.896</v>
      </c>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112.896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978"/>
      <c r="N71" s="104" t="s">
        <v>1035</v>
      </c>
    </row>
    <row r="72" spans="1:15">
      <c r="A72" s="168" t="s">
        <v>9</v>
      </c>
      <c r="B72" s="55" t="str">
        <f>VLOOKUP(A72,'MANO DE OBRA'!A8:D68,3,FALSE)</f>
        <v>Obrero (3)</v>
      </c>
      <c r="C72" s="53"/>
      <c r="D72" s="53"/>
      <c r="E72" s="53"/>
      <c r="F72" s="53"/>
      <c r="G72" s="53"/>
      <c r="H72" s="53"/>
      <c r="I72" s="301">
        <f>K72/J72*100</f>
        <v>82483.783783783787</v>
      </c>
      <c r="J72" s="302">
        <v>185</v>
      </c>
      <c r="K72" s="303">
        <f>VLOOKUP(A72,'MANO DE OBRA'!A8:D99,4,FALSE)</f>
        <v>152595</v>
      </c>
      <c r="L72" s="56"/>
      <c r="M72" s="440">
        <v>3.4</v>
      </c>
      <c r="N72" s="404">
        <f>K72/M72</f>
        <v>44880.882352941175</v>
      </c>
      <c r="O72" s="112"/>
    </row>
    <row r="73" spans="1:15">
      <c r="A73" s="168"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3">
        <v>3.4</v>
      </c>
      <c r="N73" s="404">
        <f>K73/M73</f>
        <v>29920.294117647059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32" t="s">
        <v>1037</v>
      </c>
      <c r="C78" s="833"/>
      <c r="D78" s="833"/>
      <c r="E78" s="833"/>
      <c r="F78" s="833"/>
      <c r="G78" s="833"/>
      <c r="H78" s="833"/>
      <c r="I78" s="833"/>
      <c r="J78" s="833"/>
      <c r="K78" s="833"/>
      <c r="L78" s="833"/>
      <c r="M78" s="834"/>
      <c r="N78" s="310">
        <f>SUM(N72:N77)</f>
        <v>74801.176470588238</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263848.99200000003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52769.798400000007</v>
      </c>
      <c r="M85" s="861"/>
      <c r="N85" s="57"/>
    </row>
    <row r="86" spans="1:14">
      <c r="B86" s="95" t="s">
        <v>1057</v>
      </c>
      <c r="C86" s="96"/>
      <c r="D86" s="96"/>
      <c r="E86" s="96"/>
      <c r="F86" s="96"/>
      <c r="G86" s="96"/>
      <c r="H86" s="96"/>
      <c r="I86" s="93"/>
      <c r="J86" s="94"/>
      <c r="K86" s="313">
        <v>0.05</v>
      </c>
      <c r="L86" s="860">
        <f>N80*K86</f>
        <v>13192.449600000002</v>
      </c>
      <c r="M86" s="861"/>
      <c r="N86" s="57"/>
    </row>
    <row r="87" spans="1:14" ht="15" thickBot="1">
      <c r="B87" s="97" t="s">
        <v>1058</v>
      </c>
      <c r="C87" s="98"/>
      <c r="D87" s="98"/>
      <c r="E87" s="98"/>
      <c r="F87" s="98"/>
      <c r="G87" s="98"/>
      <c r="H87" s="98"/>
      <c r="I87" s="99"/>
      <c r="J87" s="100"/>
      <c r="K87" s="314">
        <v>0.05</v>
      </c>
      <c r="L87" s="862">
        <f>N80*K87</f>
        <v>13192.449600000002</v>
      </c>
      <c r="M87" s="863"/>
      <c r="N87" s="57"/>
    </row>
    <row r="88" spans="1:14" ht="15" thickBot="1">
      <c r="B88" s="826" t="s">
        <v>1037</v>
      </c>
      <c r="C88" s="827"/>
      <c r="D88" s="827"/>
      <c r="E88" s="827"/>
      <c r="F88" s="827"/>
      <c r="G88" s="827"/>
      <c r="H88" s="827"/>
      <c r="I88" s="827"/>
      <c r="J88" s="827"/>
      <c r="K88" s="827"/>
      <c r="L88" s="827"/>
      <c r="M88" s="828"/>
      <c r="N88" s="58">
        <f>L85+L86+L87</f>
        <v>79154.697600000014</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343003.68960000004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363</v>
      </c>
      <c r="B36" s="839" t="str">
        <f>VLOOKUP(A36,EQUIPOS!A6:D154,3,FALSE)</f>
        <v>Vibrador de concreto, Motor de 3 hp a 18.000 rpm Mangueras de 4 mt</v>
      </c>
      <c r="C36" s="840"/>
      <c r="D36" s="840"/>
      <c r="E36" s="840"/>
      <c r="F36" s="840"/>
      <c r="G36" s="840"/>
      <c r="H36" s="841"/>
      <c r="I36" s="276"/>
      <c r="J36" s="277"/>
      <c r="K36" s="278">
        <f>VLOOKUP(A36,EQUIPOS!A6:D163,4,FALSE)</f>
        <v>5027</v>
      </c>
      <c r="L36" s="279"/>
      <c r="M36" s="345">
        <v>1</v>
      </c>
      <c r="N36" s="281">
        <f>K36/M36</f>
        <v>5027</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N78*M41</f>
        <v>1496.0235294117647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6523.0235294117647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3258</v>
      </c>
      <c r="N48" s="281">
        <f>K48*M48</f>
        <v>111136.89600000001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36000</v>
      </c>
      <c r="N49" s="281">
        <f>K49*M49</f>
        <v>5400</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365000</v>
      </c>
      <c r="N50" s="281">
        <f>K50*M50</f>
        <v>45990</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23665</v>
      </c>
      <c r="N51" s="281">
        <f>K51*M51</f>
        <v>23665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186191.89600000001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30">
        <f>VLOOKUP(A61,TRANSPORTE!A3:D117,4,FALSE)</f>
        <v>896</v>
      </c>
      <c r="M61" s="831"/>
      <c r="N61" s="296">
        <f>K61*L61</f>
        <v>112.896</v>
      </c>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112.896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978"/>
      <c r="N71" s="104" t="s">
        <v>1035</v>
      </c>
    </row>
    <row r="72" spans="1:15">
      <c r="A72" s="168" t="s">
        <v>9</v>
      </c>
      <c r="B72" s="55" t="str">
        <f>VLOOKUP(A72,'MANO DE OBRA'!A8:D68,3,FALSE)</f>
        <v>Obrero (3)</v>
      </c>
      <c r="C72" s="53"/>
      <c r="D72" s="53"/>
      <c r="E72" s="53"/>
      <c r="F72" s="53"/>
      <c r="G72" s="53"/>
      <c r="H72" s="53"/>
      <c r="I72" s="301">
        <f>K72/J72*100</f>
        <v>82483.783783783787</v>
      </c>
      <c r="J72" s="302">
        <v>185</v>
      </c>
      <c r="K72" s="303">
        <f>VLOOKUP(A72,'MANO DE OBRA'!A8:D99,4,FALSE)</f>
        <v>152595</v>
      </c>
      <c r="L72" s="56"/>
      <c r="M72" s="440">
        <v>3.4</v>
      </c>
      <c r="N72" s="404">
        <f>K72/M72</f>
        <v>44880.882352941175</v>
      </c>
      <c r="O72" s="112"/>
    </row>
    <row r="73" spans="1:15">
      <c r="A73" s="168"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3">
        <v>3.4</v>
      </c>
      <c r="N73" s="404">
        <f>K73/M73</f>
        <v>29920.294117647059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133"/>
    </row>
    <row r="78" spans="1:15" ht="15" thickBot="1">
      <c r="B78" s="832" t="s">
        <v>1037</v>
      </c>
      <c r="C78" s="833"/>
      <c r="D78" s="833"/>
      <c r="E78" s="833"/>
      <c r="F78" s="833"/>
      <c r="G78" s="833"/>
      <c r="H78" s="833"/>
      <c r="I78" s="833"/>
      <c r="J78" s="833"/>
      <c r="K78" s="833"/>
      <c r="L78" s="833"/>
      <c r="M78" s="834"/>
      <c r="N78" s="469">
        <f>SUM(N72:N77)</f>
        <v>74801.176470588238</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267628.99200000003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53525.798400000007</v>
      </c>
      <c r="M85" s="861"/>
      <c r="N85" s="57"/>
    </row>
    <row r="86" spans="1:14">
      <c r="B86" s="95" t="s">
        <v>1057</v>
      </c>
      <c r="C86" s="96"/>
      <c r="D86" s="96"/>
      <c r="E86" s="96"/>
      <c r="F86" s="96"/>
      <c r="G86" s="96"/>
      <c r="H86" s="96"/>
      <c r="I86" s="93"/>
      <c r="J86" s="94"/>
      <c r="K86" s="313">
        <v>0.05</v>
      </c>
      <c r="L86" s="860">
        <f>N80*K86</f>
        <v>13381.449600000002</v>
      </c>
      <c r="M86" s="861"/>
      <c r="N86" s="57"/>
    </row>
    <row r="87" spans="1:14" ht="15" thickBot="1">
      <c r="B87" s="97" t="s">
        <v>1058</v>
      </c>
      <c r="C87" s="98"/>
      <c r="D87" s="98"/>
      <c r="E87" s="98"/>
      <c r="F87" s="98"/>
      <c r="G87" s="98"/>
      <c r="H87" s="98"/>
      <c r="I87" s="99"/>
      <c r="J87" s="100"/>
      <c r="K87" s="314">
        <v>0.05</v>
      </c>
      <c r="L87" s="862">
        <f>N80*K87</f>
        <v>13381.449600000002</v>
      </c>
      <c r="M87" s="863"/>
      <c r="N87" s="57"/>
    </row>
    <row r="88" spans="1:14" ht="15" thickBot="1">
      <c r="B88" s="826" t="s">
        <v>1037</v>
      </c>
      <c r="C88" s="827"/>
      <c r="D88" s="827"/>
      <c r="E88" s="827"/>
      <c r="F88" s="827"/>
      <c r="G88" s="827"/>
      <c r="H88" s="827"/>
      <c r="I88" s="827"/>
      <c r="J88" s="827"/>
      <c r="K88" s="827"/>
      <c r="L88" s="827"/>
      <c r="M88" s="828"/>
      <c r="N88" s="58">
        <f>L85+L86+L87</f>
        <v>80288.697600000014</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347917.68960000004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156</v>
      </c>
      <c r="B36" s="839" t="str">
        <f>VLOOKUP(A36,EQUIPOS!A6:D154,3,FALSE)</f>
        <v>Cizalla manual de 90 cm.</v>
      </c>
      <c r="C36" s="840"/>
      <c r="D36" s="840"/>
      <c r="E36" s="840"/>
      <c r="F36" s="840"/>
      <c r="G36" s="840"/>
      <c r="H36" s="841"/>
      <c r="I36" s="276"/>
      <c r="J36" s="277"/>
      <c r="K36" s="278">
        <f>VLOOKUP(A36,EQUIPOS!A6:D163,4,FALSE)</f>
        <v>3816</v>
      </c>
      <c r="L36" s="279"/>
      <c r="M36" s="345">
        <v>37.5</v>
      </c>
      <c r="N36" s="281">
        <f>K36/M36</f>
        <v>101.76</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N78*M41</f>
        <v>15.259400000000001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117.0194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3258</v>
      </c>
      <c r="N48" s="281">
        <f>K48*M48</f>
        <v>3420.9</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4589</v>
      </c>
      <c r="N49" s="281">
        <f>K49*M49</f>
        <v>137.66999999999999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3558.57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30">
        <f>VLOOKUP(A61,TRANSPORTE!A3:D117,4,FALSE)</f>
        <v>0.30101358760964236</v>
      </c>
      <c r="M61" s="831"/>
      <c r="N61" s="296">
        <f>K61*L61</f>
        <v>0.31606426699012452</v>
      </c>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6</v>
      </c>
      <c r="B72" s="55" t="str">
        <f>VLOOKUP(A72,'MANO DE OBRA'!A8:D68,3,FALSE)</f>
        <v xml:space="preserve">Obrero </v>
      </c>
      <c r="C72" s="53"/>
      <c r="D72" s="53"/>
      <c r="E72" s="53"/>
      <c r="F72" s="53"/>
      <c r="G72" s="53"/>
      <c r="H72" s="53"/>
      <c r="I72" s="301">
        <f>K72/J72*100</f>
        <v>27494.594594594593</v>
      </c>
      <c r="J72" s="302">
        <v>185</v>
      </c>
      <c r="K72" s="303">
        <f>VLOOKUP(A72,'MANO DE OBRA'!A8:D99,4,FALSE)</f>
        <v>50865</v>
      </c>
      <c r="L72" s="56"/>
      <c r="M72" s="443">
        <v>200</v>
      </c>
      <c r="N72" s="404">
        <f>K72/M72</f>
        <v>254.32499999999999</v>
      </c>
      <c r="O72" s="112"/>
    </row>
    <row r="73" spans="1:15">
      <c r="A73" s="168"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3">
        <v>200</v>
      </c>
      <c r="N73" s="404">
        <f>K73/M73</f>
        <v>508.64499999999998</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32" t="s">
        <v>1037</v>
      </c>
      <c r="C78" s="833"/>
      <c r="D78" s="833"/>
      <c r="E78" s="833"/>
      <c r="F78" s="833"/>
      <c r="G78" s="833"/>
      <c r="H78" s="833"/>
      <c r="I78" s="833"/>
      <c r="J78" s="833"/>
      <c r="K78" s="833"/>
      <c r="L78" s="833"/>
      <c r="M78" s="834"/>
      <c r="N78" s="310">
        <f>SUM(N72:N77)</f>
        <v>762.97</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4438.8754642669901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887.77509285339806</v>
      </c>
      <c r="M85" s="861"/>
      <c r="N85" s="57"/>
    </row>
    <row r="86" spans="1:14">
      <c r="B86" s="95" t="s">
        <v>1057</v>
      </c>
      <c r="C86" s="96"/>
      <c r="D86" s="96"/>
      <c r="E86" s="96"/>
      <c r="F86" s="96"/>
      <c r="G86" s="96"/>
      <c r="H86" s="96"/>
      <c r="I86" s="93"/>
      <c r="J86" s="94"/>
      <c r="K86" s="313">
        <v>0.05</v>
      </c>
      <c r="L86" s="860">
        <f>N80*K86</f>
        <v>221.94377321334952</v>
      </c>
      <c r="M86" s="861"/>
      <c r="N86" s="57"/>
    </row>
    <row r="87" spans="1:14" ht="15" thickBot="1">
      <c r="B87" s="97" t="s">
        <v>1058</v>
      </c>
      <c r="C87" s="98"/>
      <c r="D87" s="98"/>
      <c r="E87" s="98"/>
      <c r="F87" s="98"/>
      <c r="G87" s="98"/>
      <c r="H87" s="98"/>
      <c r="I87" s="99"/>
      <c r="J87" s="100"/>
      <c r="K87" s="314">
        <v>0.05</v>
      </c>
      <c r="L87" s="862">
        <f>N80*K87</f>
        <v>221.94377321334952</v>
      </c>
      <c r="M87" s="863"/>
      <c r="N87" s="57"/>
    </row>
    <row r="88" spans="1:14" ht="15" thickBot="1">
      <c r="B88" s="826" t="s">
        <v>1037</v>
      </c>
      <c r="C88" s="827"/>
      <c r="D88" s="827"/>
      <c r="E88" s="827"/>
      <c r="F88" s="827"/>
      <c r="G88" s="827"/>
      <c r="H88" s="827"/>
      <c r="I88" s="827"/>
      <c r="J88" s="827"/>
      <c r="K88" s="827"/>
      <c r="L88" s="827"/>
      <c r="M88" s="828"/>
      <c r="N88" s="58">
        <f>L85+L86+L87</f>
        <v>1331.662639280097</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5770.5381035470873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156</v>
      </c>
      <c r="B36" s="839" t="str">
        <f>VLOOKUP(A36,EQUIPOS!A6:D154,3,FALSE)</f>
        <v>Cizalla manual de 90 cm.</v>
      </c>
      <c r="C36" s="840"/>
      <c r="D36" s="840"/>
      <c r="E36" s="840"/>
      <c r="F36" s="840"/>
      <c r="G36" s="840"/>
      <c r="H36" s="841"/>
      <c r="I36" s="276"/>
      <c r="J36" s="277"/>
      <c r="K36" s="278">
        <f>VLOOKUP(A36,EQUIPOS!A6:D163,4,FALSE)</f>
        <v>3816</v>
      </c>
      <c r="L36" s="279"/>
      <c r="M36" s="345">
        <v>37.5</v>
      </c>
      <c r="N36" s="281">
        <f>K36/M36</f>
        <v>101.76</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N78*M41</f>
        <v>15.259400000000001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117.0194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3185</v>
      </c>
      <c r="N48" s="281">
        <f>K48*M48</f>
        <v>3344.25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4589</v>
      </c>
      <c r="N49" s="281">
        <f>K49*M49</f>
        <v>137.66999999999999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3481.92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30">
        <f>VLOOKUP(A61,TRANSPORTE!A3:D117,4,FALSE)</f>
        <v>0.30101358760964236</v>
      </c>
      <c r="M61" s="831"/>
      <c r="N61" s="296">
        <f>K61*L61</f>
        <v>0.31606426699012452</v>
      </c>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6</v>
      </c>
      <c r="B72" s="55" t="str">
        <f>VLOOKUP(A72,'MANO DE OBRA'!A8:D68,3,FALSE)</f>
        <v xml:space="preserve">Obrero </v>
      </c>
      <c r="C72" s="53"/>
      <c r="D72" s="53"/>
      <c r="E72" s="53"/>
      <c r="F72" s="53"/>
      <c r="G72" s="53"/>
      <c r="H72" s="53"/>
      <c r="I72" s="301">
        <f>K72/J72*100</f>
        <v>27494.594594594593</v>
      </c>
      <c r="J72" s="302">
        <v>185</v>
      </c>
      <c r="K72" s="303">
        <f>VLOOKUP(A72,'MANO DE OBRA'!A8:D99,4,FALSE)</f>
        <v>50865</v>
      </c>
      <c r="L72" s="56"/>
      <c r="M72" s="443">
        <v>200</v>
      </c>
      <c r="N72" s="404">
        <f>K72/M72</f>
        <v>254.32499999999999</v>
      </c>
      <c r="O72" s="112"/>
    </row>
    <row r="73" spans="1:15">
      <c r="A73" s="168"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3">
        <v>200</v>
      </c>
      <c r="N73" s="404">
        <f>K73/M73</f>
        <v>508.64499999999998</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32" t="s">
        <v>1037</v>
      </c>
      <c r="C78" s="833"/>
      <c r="D78" s="833"/>
      <c r="E78" s="833"/>
      <c r="F78" s="833"/>
      <c r="G78" s="833"/>
      <c r="H78" s="833"/>
      <c r="I78" s="833"/>
      <c r="J78" s="833"/>
      <c r="K78" s="833"/>
      <c r="L78" s="833"/>
      <c r="M78" s="834"/>
      <c r="N78" s="310">
        <f>SUM(N72:N77)</f>
        <v>762.97</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4362.2254642669905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872.44509285339814</v>
      </c>
      <c r="M85" s="861"/>
      <c r="N85" s="57"/>
    </row>
    <row r="86" spans="1:14">
      <c r="B86" s="95" t="s">
        <v>1057</v>
      </c>
      <c r="C86" s="96"/>
      <c r="D86" s="96"/>
      <c r="E86" s="96"/>
      <c r="F86" s="96"/>
      <c r="G86" s="96"/>
      <c r="H86" s="96"/>
      <c r="I86" s="93"/>
      <c r="J86" s="94"/>
      <c r="K86" s="313">
        <v>0.05</v>
      </c>
      <c r="L86" s="860">
        <f>N80*K86</f>
        <v>218.11127321334953</v>
      </c>
      <c r="M86" s="861"/>
      <c r="N86" s="57"/>
    </row>
    <row r="87" spans="1:14" ht="15" thickBot="1">
      <c r="B87" s="97" t="s">
        <v>1058</v>
      </c>
      <c r="C87" s="98"/>
      <c r="D87" s="98"/>
      <c r="E87" s="98"/>
      <c r="F87" s="98"/>
      <c r="G87" s="98"/>
      <c r="H87" s="98"/>
      <c r="I87" s="99"/>
      <c r="J87" s="100"/>
      <c r="K87" s="314">
        <v>0.05</v>
      </c>
      <c r="L87" s="862">
        <f>N80*K87</f>
        <v>218.11127321334953</v>
      </c>
      <c r="M87" s="863"/>
      <c r="N87" s="57"/>
    </row>
    <row r="88" spans="1:14" ht="15" thickBot="1">
      <c r="B88" s="826" t="s">
        <v>1037</v>
      </c>
      <c r="C88" s="827"/>
      <c r="D88" s="827"/>
      <c r="E88" s="827"/>
      <c r="F88" s="827"/>
      <c r="G88" s="827"/>
      <c r="H88" s="827"/>
      <c r="I88" s="827"/>
      <c r="J88" s="827"/>
      <c r="K88" s="827"/>
      <c r="L88" s="827"/>
      <c r="M88" s="828"/>
      <c r="N88" s="58">
        <f>L85+L86+L87</f>
        <v>1308.6676392800971</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5670.8931035470878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123</v>
      </c>
      <c r="B36" s="839" t="str">
        <f>VLOOKUP(A36,EQUIPOS!A6:D154,3,FALSE)</f>
        <v>Bomba de inyección de lechada</v>
      </c>
      <c r="C36" s="840"/>
      <c r="D36" s="840"/>
      <c r="E36" s="840"/>
      <c r="F36" s="840"/>
      <c r="G36" s="840"/>
      <c r="H36" s="841"/>
      <c r="I36" s="276"/>
      <c r="J36" s="277"/>
      <c r="K36" s="278">
        <f>VLOOKUP(A36,EQUIPOS!A6:D163,4,FALSE)</f>
        <v>15523</v>
      </c>
      <c r="L36" s="279"/>
      <c r="M36" s="345">
        <v>670</v>
      </c>
      <c r="N36" s="281">
        <f>K36/M36</f>
        <v>23.16865671641791</v>
      </c>
    </row>
    <row r="37" spans="1:14">
      <c r="A37" s="119" t="s">
        <v>125</v>
      </c>
      <c r="B37" s="839" t="str">
        <f>VLOOKUP(A37,EQUIPOS!A7:D154,3,FALSE)</f>
        <v>Bomba para gato de tensionamiento</v>
      </c>
      <c r="C37" s="840"/>
      <c r="D37" s="840"/>
      <c r="E37" s="840"/>
      <c r="F37" s="840"/>
      <c r="G37" s="840"/>
      <c r="H37" s="841"/>
      <c r="I37" s="430"/>
      <c r="J37" s="431"/>
      <c r="K37" s="278">
        <f>VLOOKUP(A37,EQUIPOS!A7:D164,4,FALSE)</f>
        <v>49625</v>
      </c>
      <c r="L37" s="344"/>
      <c r="M37" s="345">
        <v>670</v>
      </c>
      <c r="N37" s="281">
        <f>K37/M37</f>
        <v>74.067164179104481</v>
      </c>
    </row>
    <row r="38" spans="1:14">
      <c r="A38" s="119" t="s">
        <v>240</v>
      </c>
      <c r="B38" s="839" t="str">
        <f>VLOOKUP(A38,EQUIPOS!A8:D154,3,FALSE)</f>
        <v>Gato para tensionamiento, fuerza Max 200 ton, área de tensión 314 cm2.</v>
      </c>
      <c r="C38" s="840"/>
      <c r="D38" s="840"/>
      <c r="E38" s="840"/>
      <c r="F38" s="840"/>
      <c r="G38" s="840"/>
      <c r="H38" s="841"/>
      <c r="I38" s="337"/>
      <c r="J38" s="339"/>
      <c r="K38" s="278">
        <f>VLOOKUP(A38,EQUIPOS!A8:D165,4,FALSE)</f>
        <v>153966</v>
      </c>
      <c r="L38" s="432"/>
      <c r="M38" s="433">
        <v>670</v>
      </c>
      <c r="N38" s="281">
        <f>K38/M38</f>
        <v>229.8</v>
      </c>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N78*M41</f>
        <v>6.0733731343283583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333.10919402985076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11119</v>
      </c>
      <c r="N48" s="281">
        <f t="shared" ref="N48:N53" si="0">K48*M48</f>
        <v>44.475999999999999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11061</v>
      </c>
      <c r="N49" s="281">
        <f t="shared" si="0"/>
        <v>44.244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951</v>
      </c>
      <c r="N50" s="281">
        <f t="shared" si="0"/>
        <v>19.02</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5144</v>
      </c>
      <c r="N51" s="281">
        <f t="shared" si="0"/>
        <v>437.24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63278</v>
      </c>
      <c r="N52" s="281">
        <f t="shared" si="0"/>
        <v>63.277999999999999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4589</v>
      </c>
      <c r="N53" s="281">
        <f t="shared" si="0"/>
        <v>91.78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700.03800000000001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B61" s="52"/>
      <c r="C61" s="326"/>
      <c r="D61" s="326"/>
      <c r="E61" s="326"/>
      <c r="F61" s="326"/>
      <c r="G61" s="326"/>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7</v>
      </c>
      <c r="B72" s="55" t="str">
        <f>VLOOKUP(A72,'MANO DE OBRA'!A8:D68,3,FALSE)</f>
        <v>Obrero (2)</v>
      </c>
      <c r="C72" s="53"/>
      <c r="D72" s="53"/>
      <c r="E72" s="53"/>
      <c r="F72" s="53"/>
      <c r="G72" s="53"/>
      <c r="H72" s="53"/>
      <c r="I72" s="301">
        <f>K72/J72*100</f>
        <v>54988.648648648646</v>
      </c>
      <c r="J72" s="302">
        <v>185</v>
      </c>
      <c r="K72" s="303">
        <f>VLOOKUP(A72,'MANO DE OBRA'!A8:D99,4,FALSE)</f>
        <v>101729</v>
      </c>
      <c r="L72" s="56"/>
      <c r="M72" s="443">
        <v>670</v>
      </c>
      <c r="N72" s="404">
        <f>K72/M72</f>
        <v>151.83432835820895</v>
      </c>
      <c r="O72" s="112"/>
    </row>
    <row r="73" spans="1:15">
      <c r="A73" s="168"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3">
        <v>670</v>
      </c>
      <c r="N73" s="404">
        <f>K73/M73</f>
        <v>151.83432835820895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133"/>
    </row>
    <row r="78" spans="1:15" ht="15" thickBot="1">
      <c r="B78" s="832" t="s">
        <v>1037</v>
      </c>
      <c r="C78" s="833"/>
      <c r="D78" s="833"/>
      <c r="E78" s="833"/>
      <c r="F78" s="833"/>
      <c r="G78" s="833"/>
      <c r="H78" s="833"/>
      <c r="I78" s="833"/>
      <c r="J78" s="833"/>
      <c r="K78" s="833"/>
      <c r="L78" s="833"/>
      <c r="M78" s="834"/>
      <c r="N78" s="469">
        <f>SUM(N72:N77)</f>
        <v>303.6686567164179</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1336.8158507462686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267.36317014925373</v>
      </c>
      <c r="M85" s="861"/>
      <c r="N85" s="57"/>
    </row>
    <row r="86" spans="1:14">
      <c r="B86" s="95" t="s">
        <v>1057</v>
      </c>
      <c r="C86" s="96"/>
      <c r="D86" s="96"/>
      <c r="E86" s="96"/>
      <c r="F86" s="96"/>
      <c r="G86" s="96"/>
      <c r="H86" s="96"/>
      <c r="I86" s="93"/>
      <c r="J86" s="94"/>
      <c r="K86" s="313">
        <v>0.05</v>
      </c>
      <c r="L86" s="860">
        <f>N80*K86</f>
        <v>66.840792537313433</v>
      </c>
      <c r="M86" s="861"/>
      <c r="N86" s="57"/>
    </row>
    <row r="87" spans="1:14" ht="15" thickBot="1">
      <c r="B87" s="97" t="s">
        <v>1058</v>
      </c>
      <c r="C87" s="98"/>
      <c r="D87" s="98"/>
      <c r="E87" s="98"/>
      <c r="F87" s="98"/>
      <c r="G87" s="98"/>
      <c r="H87" s="98"/>
      <c r="I87" s="99"/>
      <c r="J87" s="100"/>
      <c r="K87" s="314">
        <v>0.05</v>
      </c>
      <c r="L87" s="862">
        <f>N80*K87</f>
        <v>66.840792537313433</v>
      </c>
      <c r="M87" s="863"/>
      <c r="N87" s="57"/>
    </row>
    <row r="88" spans="1:14" ht="15" thickBot="1">
      <c r="B88" s="826" t="s">
        <v>1037</v>
      </c>
      <c r="C88" s="827"/>
      <c r="D88" s="827"/>
      <c r="E88" s="827"/>
      <c r="F88" s="827"/>
      <c r="G88" s="827"/>
      <c r="H88" s="827"/>
      <c r="I88" s="827"/>
      <c r="J88" s="827"/>
      <c r="K88" s="827"/>
      <c r="L88" s="827"/>
      <c r="M88" s="828"/>
      <c r="N88" s="58">
        <f>L85+L86+L87</f>
        <v>401.04475522388054</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1737.8606059701492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123</v>
      </c>
      <c r="B36" s="839" t="str">
        <f>VLOOKUP(A36,EQUIPOS!A6:D154,3,FALSE)</f>
        <v>Bomba de inyección de lechada</v>
      </c>
      <c r="C36" s="840"/>
      <c r="D36" s="840"/>
      <c r="E36" s="840"/>
      <c r="F36" s="840"/>
      <c r="G36" s="840"/>
      <c r="H36" s="841"/>
      <c r="I36" s="276"/>
      <c r="J36" s="277"/>
      <c r="K36" s="278">
        <f>VLOOKUP(A36,EQUIPOS!A6:D163,4,FALSE)</f>
        <v>15523</v>
      </c>
      <c r="L36" s="279"/>
      <c r="M36" s="345">
        <v>670</v>
      </c>
      <c r="N36" s="281">
        <f>K36/M36</f>
        <v>23.16865671641791</v>
      </c>
    </row>
    <row r="37" spans="1:14">
      <c r="A37" s="119" t="s">
        <v>125</v>
      </c>
      <c r="B37" s="839" t="str">
        <f>VLOOKUP(A37,EQUIPOS!A7:D154,3,FALSE)</f>
        <v>Bomba para gato de tensionamiento</v>
      </c>
      <c r="C37" s="840"/>
      <c r="D37" s="840"/>
      <c r="E37" s="840"/>
      <c r="F37" s="840"/>
      <c r="G37" s="840"/>
      <c r="H37" s="841"/>
      <c r="I37" s="430"/>
      <c r="J37" s="431"/>
      <c r="K37" s="278">
        <f>VLOOKUP(A37,EQUIPOS!A7:D164,4,FALSE)</f>
        <v>49625</v>
      </c>
      <c r="L37" s="344"/>
      <c r="M37" s="345">
        <v>670</v>
      </c>
      <c r="N37" s="281">
        <f>K37/M37</f>
        <v>74.067164179104481</v>
      </c>
    </row>
    <row r="38" spans="1:14">
      <c r="A38" s="119" t="s">
        <v>240</v>
      </c>
      <c r="B38" s="839" t="str">
        <f>VLOOKUP(A38,EQUIPOS!A8:D154,3,FALSE)</f>
        <v>Gato para tensionamiento, fuerza Max 200 ton, área de tensión 314 cm2.</v>
      </c>
      <c r="C38" s="840"/>
      <c r="D38" s="840"/>
      <c r="E38" s="840"/>
      <c r="F38" s="840"/>
      <c r="G38" s="840"/>
      <c r="H38" s="841"/>
      <c r="I38" s="337"/>
      <c r="J38" s="339"/>
      <c r="K38" s="278">
        <f>VLOOKUP(A38,EQUIPOS!A8:D165,4,FALSE)</f>
        <v>153966</v>
      </c>
      <c r="L38" s="432"/>
      <c r="M38" s="433">
        <v>670</v>
      </c>
      <c r="N38" s="281">
        <f>K38/M38</f>
        <v>229.8</v>
      </c>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N78*M41</f>
        <v>6.0733731343283583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333.10919402985076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11119</v>
      </c>
      <c r="N48" s="281">
        <f t="shared" ref="N48:N53" si="0">K48*M48</f>
        <v>44.475999999999999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11061</v>
      </c>
      <c r="N49" s="281">
        <f t="shared" si="0"/>
        <v>44.244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951</v>
      </c>
      <c r="N50" s="281">
        <f t="shared" si="0"/>
        <v>19.02</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5144</v>
      </c>
      <c r="N51" s="281">
        <f t="shared" si="0"/>
        <v>28446.32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63278</v>
      </c>
      <c r="N52" s="281">
        <f t="shared" si="0"/>
        <v>63.277999999999999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4589</v>
      </c>
      <c r="N53" s="281">
        <f t="shared" si="0"/>
        <v>91.78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28709.117999999999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B61" s="52"/>
      <c r="C61" s="326"/>
      <c r="D61" s="326"/>
      <c r="E61" s="326"/>
      <c r="F61" s="326"/>
      <c r="G61" s="326"/>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7</v>
      </c>
      <c r="B72" s="55" t="str">
        <f>VLOOKUP(A72,'MANO DE OBRA'!A8:D68,3,FALSE)</f>
        <v>Obrero (2)</v>
      </c>
      <c r="C72" s="53"/>
      <c r="D72" s="53"/>
      <c r="E72" s="53"/>
      <c r="F72" s="53"/>
      <c r="G72" s="53"/>
      <c r="H72" s="53"/>
      <c r="I72" s="301">
        <f>K72/J72*100</f>
        <v>54988.648648648646</v>
      </c>
      <c r="J72" s="302">
        <v>185</v>
      </c>
      <c r="K72" s="303">
        <f>VLOOKUP(A72,'MANO DE OBRA'!A8:D99,4,FALSE)</f>
        <v>101729</v>
      </c>
      <c r="L72" s="56"/>
      <c r="M72" s="443">
        <v>670</v>
      </c>
      <c r="N72" s="404">
        <f>K72/M72</f>
        <v>151.83432835820895</v>
      </c>
      <c r="O72" s="112"/>
    </row>
    <row r="73" spans="1:15">
      <c r="A73" s="168" t="s">
        <v>30</v>
      </c>
      <c r="B73" s="55" t="str">
        <f>VLOOKUP(A73,'MANO DE OBRA'!A8:D69,3,FALSE)</f>
        <v>Oficial</v>
      </c>
      <c r="C73" s="53"/>
      <c r="D73" s="53"/>
      <c r="E73" s="53"/>
      <c r="F73" s="53"/>
      <c r="G73" s="53"/>
      <c r="H73" s="53"/>
      <c r="I73" s="301">
        <f>K73/J73*100</f>
        <v>54988.648648648646</v>
      </c>
      <c r="J73" s="302">
        <v>185</v>
      </c>
      <c r="K73" s="303">
        <f>VLOOKUP(A73,'MANO DE OBRA'!A8:D100,4,FALSE)</f>
        <v>101729</v>
      </c>
      <c r="L73" s="56"/>
      <c r="M73" s="443">
        <v>670</v>
      </c>
      <c r="N73" s="404">
        <f>K73/M73</f>
        <v>151.83432835820895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32" t="s">
        <v>1037</v>
      </c>
      <c r="C78" s="833"/>
      <c r="D78" s="833"/>
      <c r="E78" s="833"/>
      <c r="F78" s="833"/>
      <c r="G78" s="833"/>
      <c r="H78" s="833"/>
      <c r="I78" s="833"/>
      <c r="J78" s="833"/>
      <c r="K78" s="833"/>
      <c r="L78" s="833"/>
      <c r="M78" s="834"/>
      <c r="N78" s="310">
        <f>SUM(N72:N77)</f>
        <v>303.6686567164179</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29345.895850746267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5869.1791701492539</v>
      </c>
      <c r="M85" s="861"/>
      <c r="N85" s="57"/>
    </row>
    <row r="86" spans="1:14">
      <c r="B86" s="95" t="s">
        <v>1057</v>
      </c>
      <c r="C86" s="96"/>
      <c r="D86" s="96"/>
      <c r="E86" s="96"/>
      <c r="F86" s="96"/>
      <c r="G86" s="96"/>
      <c r="H86" s="96"/>
      <c r="I86" s="93"/>
      <c r="J86" s="94"/>
      <c r="K86" s="313">
        <v>0.05</v>
      </c>
      <c r="L86" s="860">
        <f>N80*K86</f>
        <v>1467.2947925373135</v>
      </c>
      <c r="M86" s="861"/>
      <c r="N86" s="57"/>
    </row>
    <row r="87" spans="1:14" ht="15" thickBot="1">
      <c r="B87" s="97" t="s">
        <v>1058</v>
      </c>
      <c r="C87" s="98"/>
      <c r="D87" s="98"/>
      <c r="E87" s="98"/>
      <c r="F87" s="98"/>
      <c r="G87" s="98"/>
      <c r="H87" s="98"/>
      <c r="I87" s="99"/>
      <c r="J87" s="100"/>
      <c r="K87" s="314">
        <v>0.05</v>
      </c>
      <c r="L87" s="862">
        <f>N80*K87</f>
        <v>1467.2947925373135</v>
      </c>
      <c r="M87" s="863"/>
      <c r="N87" s="57"/>
    </row>
    <row r="88" spans="1:14" ht="15" thickBot="1">
      <c r="B88" s="826" t="s">
        <v>1037</v>
      </c>
      <c r="C88" s="827"/>
      <c r="D88" s="827"/>
      <c r="E88" s="827"/>
      <c r="F88" s="827"/>
      <c r="G88" s="827"/>
      <c r="H88" s="827"/>
      <c r="I88" s="827"/>
      <c r="J88" s="827"/>
      <c r="K88" s="827"/>
      <c r="L88" s="827"/>
      <c r="M88" s="828"/>
      <c r="N88" s="58">
        <f>L85+L86+L87</f>
        <v>8803.7687552238804</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38149.664605970145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5"/>
      <c r="C1" s="927"/>
      <c r="D1" s="928"/>
      <c r="E1" s="928"/>
      <c r="F1" s="928"/>
      <c r="G1" s="928"/>
      <c r="H1" s="928"/>
      <c r="I1" s="928"/>
      <c r="J1" s="929"/>
      <c r="K1" s="986" t="s">
        <v>1017</v>
      </c>
      <c r="L1" s="932" t="s">
        <v>2304</v>
      </c>
      <c r="M1" s="933"/>
      <c r="N1" s="934"/>
    </row>
    <row r="2" spans="2:14">
      <c r="B2" s="916"/>
      <c r="C2" s="938" t="s">
        <v>1018</v>
      </c>
      <c r="D2" s="939"/>
      <c r="E2" s="939"/>
      <c r="F2" s="939"/>
      <c r="G2" s="939"/>
      <c r="H2" s="939"/>
      <c r="I2" s="939"/>
      <c r="J2" s="940"/>
      <c r="K2" s="985"/>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85"/>
      <c r="L4" s="935"/>
      <c r="M4" s="936"/>
      <c r="N4" s="93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984" t="s">
        <v>1029</v>
      </c>
      <c r="M30" s="838"/>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2" t="s">
        <v>1032</v>
      </c>
      <c r="J35" s="809"/>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959"/>
      <c r="D41" s="959"/>
      <c r="E41" s="44"/>
      <c r="F41" s="45"/>
      <c r="G41" s="45"/>
      <c r="H41" s="46"/>
      <c r="I41" s="42"/>
      <c r="J41" s="43"/>
      <c r="K41" s="288"/>
      <c r="L41" s="285"/>
      <c r="M41" s="410">
        <v>0.01</v>
      </c>
      <c r="N41" s="353">
        <f>N78*M41</f>
        <v>15.895312500000001</v>
      </c>
    </row>
    <row r="42" spans="1:14" ht="15" thickBot="1">
      <c r="B42" s="960"/>
      <c r="C42" s="961"/>
      <c r="D42" s="961"/>
      <c r="E42" s="961"/>
      <c r="F42" s="961"/>
      <c r="G42" s="961"/>
      <c r="H42" s="962"/>
      <c r="I42" s="848"/>
      <c r="J42" s="849"/>
      <c r="K42" s="47"/>
      <c r="L42" s="850"/>
      <c r="M42" s="963"/>
      <c r="N42" s="111"/>
    </row>
    <row r="43" spans="1:14" ht="15" thickBot="1">
      <c r="B43" s="826" t="s">
        <v>1037</v>
      </c>
      <c r="C43" s="827"/>
      <c r="D43" s="827"/>
      <c r="E43" s="827"/>
      <c r="F43" s="827"/>
      <c r="G43" s="827"/>
      <c r="H43" s="827"/>
      <c r="I43" s="827"/>
      <c r="J43" s="827"/>
      <c r="K43" s="827"/>
      <c r="L43" s="827"/>
      <c r="M43" s="828"/>
      <c r="N43" s="403">
        <f>SUM(N36:N42)</f>
        <v>15.895312500000001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341084</v>
      </c>
      <c r="N48" s="281">
        <f>K48*M48</f>
        <v>341084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341084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B61" s="52"/>
      <c r="C61" s="326"/>
      <c r="D61" s="326"/>
      <c r="E61" s="326"/>
      <c r="F61" s="326"/>
      <c r="G61" s="326"/>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983"/>
      <c r="I71" s="79" t="s">
        <v>1048</v>
      </c>
      <c r="J71" s="81" t="s">
        <v>1494</v>
      </c>
      <c r="K71" s="80" t="s">
        <v>1050</v>
      </c>
      <c r="L71" s="854" t="s">
        <v>1034</v>
      </c>
      <c r="M71" s="978"/>
      <c r="N71" s="104" t="s">
        <v>1035</v>
      </c>
    </row>
    <row r="72" spans="1:15">
      <c r="A72" s="168" t="s">
        <v>6</v>
      </c>
      <c r="B72" s="55" t="str">
        <f>VLOOKUP(A72,'MANO DE OBRA'!A8:D68,3,FALSE)</f>
        <v xml:space="preserve">Obrero </v>
      </c>
      <c r="C72" s="53"/>
      <c r="D72" s="53"/>
      <c r="E72" s="53"/>
      <c r="F72" s="53"/>
      <c r="G72" s="53"/>
      <c r="H72" s="53"/>
      <c r="I72" s="301">
        <f>K72/J72*100</f>
        <v>27494.594594594593</v>
      </c>
      <c r="J72" s="302">
        <v>185</v>
      </c>
      <c r="K72" s="303">
        <f>VLOOKUP(A72,'MANO DE OBRA'!A8:D99,4,FALSE)</f>
        <v>50865</v>
      </c>
      <c r="L72" s="56"/>
      <c r="M72" s="443">
        <v>32</v>
      </c>
      <c r="N72" s="404">
        <f>K72/M72</f>
        <v>1589.53125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49"/>
      <c r="I77" s="132"/>
      <c r="J77" s="132"/>
      <c r="K77" s="132"/>
      <c r="L77" s="982"/>
      <c r="M77" s="851"/>
      <c r="N77" s="133"/>
    </row>
    <row r="78" spans="1:15" ht="15" thickBot="1">
      <c r="B78" s="832" t="s">
        <v>1037</v>
      </c>
      <c r="C78" s="833"/>
      <c r="D78" s="833"/>
      <c r="E78" s="833"/>
      <c r="F78" s="833"/>
      <c r="G78" s="833"/>
      <c r="H78" s="833"/>
      <c r="I78" s="833"/>
      <c r="J78" s="833"/>
      <c r="K78" s="833"/>
      <c r="L78" s="833"/>
      <c r="M78" s="834"/>
      <c r="N78" s="469">
        <f>SUM(N72:N77)</f>
        <v>1589.53125</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342689.42656250001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68537.885312500002</v>
      </c>
      <c r="M85" s="861"/>
      <c r="N85" s="57"/>
    </row>
    <row r="86" spans="1:14">
      <c r="B86" s="95" t="s">
        <v>1057</v>
      </c>
      <c r="C86" s="96"/>
      <c r="D86" s="96"/>
      <c r="E86" s="96"/>
      <c r="F86" s="96"/>
      <c r="G86" s="96"/>
      <c r="H86" s="96"/>
      <c r="I86" s="93"/>
      <c r="J86" s="94"/>
      <c r="K86" s="313">
        <v>0.05</v>
      </c>
      <c r="L86" s="860">
        <f>N80*K86</f>
        <v>17134.471328125001</v>
      </c>
      <c r="M86" s="861"/>
      <c r="N86" s="57"/>
    </row>
    <row r="87" spans="1:14" ht="15" thickBot="1">
      <c r="B87" s="97" t="s">
        <v>1058</v>
      </c>
      <c r="C87" s="98"/>
      <c r="D87" s="98"/>
      <c r="E87" s="98"/>
      <c r="F87" s="98"/>
      <c r="G87" s="98"/>
      <c r="H87" s="98"/>
      <c r="I87" s="99"/>
      <c r="J87" s="100"/>
      <c r="K87" s="314">
        <v>0.05</v>
      </c>
      <c r="L87" s="862">
        <f>N80*K87</f>
        <v>17134.471328125001</v>
      </c>
      <c r="M87" s="863"/>
      <c r="N87" s="57"/>
    </row>
    <row r="88" spans="1:14" ht="15" thickBot="1">
      <c r="B88" s="826" t="s">
        <v>1037</v>
      </c>
      <c r="C88" s="827"/>
      <c r="D88" s="827"/>
      <c r="E88" s="827"/>
      <c r="F88" s="827"/>
      <c r="G88" s="827"/>
      <c r="H88" s="827"/>
      <c r="I88" s="827"/>
      <c r="J88" s="827"/>
      <c r="K88" s="827"/>
      <c r="L88" s="827"/>
      <c r="M88" s="828"/>
      <c r="N88" s="58">
        <f>L85+L86+L87</f>
        <v>102806.82796875</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445496.25453124999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N78*M41</f>
        <v>50.8645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50.8645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33939</v>
      </c>
      <c r="N48" s="281">
        <f>K48*M48</f>
        <v>35635.950000000004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f>SUM(N48:N55)</f>
        <v>35635.950000000004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B61" s="52"/>
      <c r="C61" s="326"/>
      <c r="D61" s="326"/>
      <c r="E61" s="326"/>
      <c r="F61" s="326"/>
      <c r="G61" s="326"/>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978"/>
      <c r="N71" s="104" t="s">
        <v>1035</v>
      </c>
    </row>
    <row r="72" spans="1:15">
      <c r="A72" s="168" t="s">
        <v>7</v>
      </c>
      <c r="B72" s="55" t="str">
        <f>VLOOKUP(A72,'MANO DE OBRA'!A8:D68,3,FALSE)</f>
        <v>Obrero (2)</v>
      </c>
      <c r="C72" s="53"/>
      <c r="D72" s="53"/>
      <c r="E72" s="53"/>
      <c r="F72" s="53"/>
      <c r="G72" s="53"/>
      <c r="H72" s="53"/>
      <c r="I72" s="301">
        <f>K72/J72*100</f>
        <v>54988.648648648646</v>
      </c>
      <c r="J72" s="302">
        <v>185</v>
      </c>
      <c r="K72" s="303">
        <f>VLOOKUP(A72,'MANO DE OBRA'!A8:D99,4,FALSE)</f>
        <v>101729</v>
      </c>
      <c r="L72" s="56"/>
      <c r="M72" s="440">
        <v>100</v>
      </c>
      <c r="N72" s="404">
        <f>K72/M72</f>
        <v>1017.29</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51"/>
    </row>
    <row r="78" spans="1:15" ht="15" thickBot="1">
      <c r="B78" s="832" t="s">
        <v>1037</v>
      </c>
      <c r="C78" s="833"/>
      <c r="D78" s="833"/>
      <c r="E78" s="833"/>
      <c r="F78" s="833"/>
      <c r="G78" s="833"/>
      <c r="H78" s="833"/>
      <c r="I78" s="833"/>
      <c r="J78" s="833"/>
      <c r="K78" s="833"/>
      <c r="L78" s="833"/>
      <c r="M78" s="834"/>
      <c r="N78" s="310">
        <f>SUM(N72:N77)</f>
        <v>1017.29</v>
      </c>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36704.104500000009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7340.8209000000024</v>
      </c>
      <c r="M85" s="861"/>
      <c r="N85" s="57"/>
    </row>
    <row r="86" spans="1:14">
      <c r="B86" s="95" t="s">
        <v>1057</v>
      </c>
      <c r="C86" s="96"/>
      <c r="D86" s="96"/>
      <c r="E86" s="96"/>
      <c r="F86" s="96"/>
      <c r="G86" s="96"/>
      <c r="H86" s="96"/>
      <c r="I86" s="93"/>
      <c r="J86" s="94"/>
      <c r="K86" s="313">
        <v>0.05</v>
      </c>
      <c r="L86" s="860">
        <f>N80*K86</f>
        <v>1835.2052250000006</v>
      </c>
      <c r="M86" s="861"/>
      <c r="N86" s="57"/>
    </row>
    <row r="87" spans="1:14" ht="15" thickBot="1">
      <c r="B87" s="97" t="s">
        <v>1058</v>
      </c>
      <c r="C87" s="98"/>
      <c r="D87" s="98"/>
      <c r="E87" s="98"/>
      <c r="F87" s="98"/>
      <c r="G87" s="98"/>
      <c r="H87" s="98"/>
      <c r="I87" s="99"/>
      <c r="J87" s="100"/>
      <c r="K87" s="314">
        <v>0.05</v>
      </c>
      <c r="L87" s="862">
        <f>N80*K87</f>
        <v>1835.2052250000006</v>
      </c>
      <c r="M87" s="863"/>
      <c r="N87" s="57"/>
    </row>
    <row r="88" spans="1:14" ht="15" thickBot="1">
      <c r="B88" s="826" t="s">
        <v>1037</v>
      </c>
      <c r="C88" s="827"/>
      <c r="D88" s="827"/>
      <c r="E88" s="827"/>
      <c r="F88" s="827"/>
      <c r="G88" s="827"/>
      <c r="H88" s="827"/>
      <c r="I88" s="827"/>
      <c r="J88" s="827"/>
      <c r="K88" s="827"/>
      <c r="L88" s="827"/>
      <c r="M88" s="828"/>
      <c r="N88" s="58">
        <f>L85+L86+L87</f>
        <v>11011.231350000005</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196">
        <f>N80+N88</f>
        <v>47715.335850000018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190</v>
      </c>
      <c r="B36" s="839" t="str">
        <f>VLOOKUP(A36,EQUIPOS!A6:D154,3,FALSE)</f>
        <v>Diferencial de 3 ton</v>
      </c>
      <c r="C36" s="840"/>
      <c r="D36" s="840"/>
      <c r="E36" s="840"/>
      <c r="F36" s="840"/>
      <c r="G36" s="840"/>
      <c r="H36" s="841"/>
      <c r="I36" s="276"/>
      <c r="J36" s="277"/>
      <c r="K36" s="278">
        <f>VLOOKUP(A36,EQUIPOS!A6:D163,4,FALSE)</f>
        <v>12088</v>
      </c>
      <c r="L36" s="279"/>
      <c r="M36" s="345">
        <v>40</v>
      </c>
      <c r="N36" s="281">
        <f>K36/M36</f>
        <v>302.2</v>
      </c>
    </row>
    <row r="37" spans="1:14">
      <c r="A37" s="119" t="s">
        <v>195</v>
      </c>
      <c r="B37" s="839" t="str">
        <f>VLOOKUP(A37,EQUIPOS!A7:D154,3,FALSE)</f>
        <v xml:space="preserve">Equipo de oxicorte, Capacidad de corte: hasta 6´´ (152mm) </v>
      </c>
      <c r="C37" s="840"/>
      <c r="D37" s="840"/>
      <c r="E37" s="840"/>
      <c r="F37" s="840"/>
      <c r="G37" s="840"/>
      <c r="H37" s="841"/>
      <c r="I37" s="430"/>
      <c r="J37" s="431"/>
      <c r="K37" s="278">
        <f>VLOOKUP(A37,EQUIPOS!A7:D164,4,FALSE)</f>
        <v>15463</v>
      </c>
      <c r="L37" s="344"/>
      <c r="M37" s="345">
        <v>40</v>
      </c>
      <c r="N37" s="281">
        <f t="shared" ref="N37:N43" si="0">K37/M37</f>
        <v>386.57499999999999</v>
      </c>
    </row>
    <row r="38" spans="1:14">
      <c r="A38" s="119" t="s">
        <v>204</v>
      </c>
      <c r="B38" s="839" t="str">
        <f>VLOOKUP(A38,EQUIPOS!A8:D154,3,FALSE)</f>
        <v xml:space="preserve">Equipo de soldadura 250 AMP
</v>
      </c>
      <c r="C38" s="840"/>
      <c r="D38" s="840"/>
      <c r="E38" s="840"/>
      <c r="F38" s="840"/>
      <c r="G38" s="840"/>
      <c r="H38" s="841"/>
      <c r="I38" s="430"/>
      <c r="J38" s="431"/>
      <c r="K38" s="278">
        <f>VLOOKUP(A38,EQUIPOS!A8:D165,4,FALSE)</f>
        <v>13360</v>
      </c>
      <c r="L38" s="344"/>
      <c r="M38" s="345">
        <v>40</v>
      </c>
      <c r="N38" s="281">
        <f t="shared" si="0"/>
        <v>334</v>
      </c>
    </row>
    <row r="39" spans="1:14">
      <c r="A39" s="119" t="s">
        <v>208</v>
      </c>
      <c r="B39" s="839" t="str">
        <f>VLOOKUP(A39,EQUIPOS!A9:D154,3,FALSE)</f>
        <v>Equipo de soldadura 400</v>
      </c>
      <c r="C39" s="840"/>
      <c r="D39" s="840"/>
      <c r="E39" s="840"/>
      <c r="F39" s="840"/>
      <c r="G39" s="840"/>
      <c r="H39" s="841"/>
      <c r="I39" s="430"/>
      <c r="J39" s="431"/>
      <c r="K39" s="278">
        <f>VLOOKUP(A39,EQUIPOS!A9:D166,4,FALSE)</f>
        <v>10000</v>
      </c>
      <c r="L39" s="344"/>
      <c r="M39" s="345">
        <v>40</v>
      </c>
      <c r="N39" s="281">
        <f t="shared" si="0"/>
        <v>250</v>
      </c>
    </row>
    <row r="40" spans="1:14">
      <c r="A40" s="119" t="s">
        <v>210</v>
      </c>
      <c r="B40" s="839" t="str">
        <f>VLOOKUP(A40,EQUIPOS!A10:D154,3,FALSE)</f>
        <v>Equipo de soldadura 600</v>
      </c>
      <c r="C40" s="840"/>
      <c r="D40" s="840"/>
      <c r="E40" s="840"/>
      <c r="F40" s="840"/>
      <c r="G40" s="840"/>
      <c r="H40" s="841"/>
      <c r="I40" s="430"/>
      <c r="J40" s="431"/>
      <c r="K40" s="278">
        <f>VLOOKUP(A40,EQUIPOS!A10:D167,4,FALSE)</f>
        <v>15269</v>
      </c>
      <c r="L40" s="344"/>
      <c r="M40" s="345">
        <v>40</v>
      </c>
      <c r="N40" s="281">
        <f t="shared" si="0"/>
        <v>381.72500000000002</v>
      </c>
    </row>
    <row r="41" spans="1:14">
      <c r="A41" s="119" t="s">
        <v>202</v>
      </c>
      <c r="B41" s="839" t="str">
        <f>VLOOKUP(A41,EQUIPOS!A11:D155,3,FALSE)</f>
        <v xml:space="preserve">Equipo de rayos X y/o ultrasonido
</v>
      </c>
      <c r="C41" s="840"/>
      <c r="D41" s="840"/>
      <c r="E41" s="840"/>
      <c r="F41" s="840"/>
      <c r="G41" s="840"/>
      <c r="H41" s="841"/>
      <c r="I41" s="430"/>
      <c r="J41" s="431"/>
      <c r="K41" s="278">
        <f>VLOOKUP(A41,EQUIPOS!A11:D168,4,FALSE)</f>
        <v>59245</v>
      </c>
      <c r="L41" s="344"/>
      <c r="M41" s="345">
        <v>4000</v>
      </c>
      <c r="N41" s="281">
        <f t="shared" si="0"/>
        <v>14.811249999999999</v>
      </c>
    </row>
    <row r="42" spans="1:14">
      <c r="A42" s="119" t="s">
        <v>294</v>
      </c>
      <c r="B42" s="839" t="str">
        <f>VLOOKUP(A42,EQUIPOS!A12:D156,3,FALSE)</f>
        <v>Puente grúa</v>
      </c>
      <c r="C42" s="840"/>
      <c r="D42" s="840"/>
      <c r="E42" s="840"/>
      <c r="F42" s="840"/>
      <c r="G42" s="840"/>
      <c r="H42" s="841"/>
      <c r="I42" s="430"/>
      <c r="J42" s="431"/>
      <c r="K42" s="278">
        <f>VLOOKUP(A42,EQUIPOS!A12:D169,4,FALSE)</f>
        <v>495707</v>
      </c>
      <c r="L42" s="344"/>
      <c r="M42" s="345">
        <v>40000</v>
      </c>
      <c r="N42" s="281">
        <f t="shared" si="0"/>
        <v>12.392675000000001</v>
      </c>
    </row>
    <row r="43" spans="1:14">
      <c r="A43" s="119" t="s">
        <v>334</v>
      </c>
      <c r="B43" s="839" t="str">
        <f>VLOOKUP(A43,EQUIPOS!A13:D157,3,FALSE)</f>
        <v>Taladro industrial</v>
      </c>
      <c r="C43" s="840"/>
      <c r="D43" s="840"/>
      <c r="E43" s="840"/>
      <c r="F43" s="840"/>
      <c r="G43" s="840"/>
      <c r="H43" s="841"/>
      <c r="I43" s="430"/>
      <c r="J43" s="431"/>
      <c r="K43" s="278">
        <f>VLOOKUP(A43,EQUIPOS!A13:D170,4,FALSE)</f>
        <v>3027</v>
      </c>
      <c r="L43" s="344"/>
      <c r="M43" s="345">
        <v>40</v>
      </c>
      <c r="N43" s="281">
        <f t="shared" si="0"/>
        <v>75.674999999999997</v>
      </c>
    </row>
    <row r="44" spans="1:14">
      <c r="B44" s="839"/>
      <c r="C44" s="840"/>
      <c r="D44" s="840"/>
      <c r="E44" s="840"/>
      <c r="F44" s="840"/>
      <c r="G44" s="840"/>
      <c r="H44" s="841"/>
      <c r="I44" s="42"/>
      <c r="J44" s="43"/>
      <c r="K44" s="278"/>
      <c r="L44" s="285"/>
      <c r="M44" s="345"/>
      <c r="N44" s="281"/>
    </row>
    <row r="45" spans="1:14">
      <c r="B45" s="329"/>
      <c r="C45" s="330"/>
      <c r="D45" s="330"/>
      <c r="E45" s="330"/>
      <c r="F45" s="332"/>
      <c r="G45" s="332"/>
      <c r="H45" s="131"/>
      <c r="I45" s="42"/>
      <c r="J45" s="43"/>
      <c r="K45" s="278"/>
      <c r="L45" s="285"/>
      <c r="M45" s="286"/>
      <c r="N45" s="282"/>
    </row>
    <row r="46" spans="1:14">
      <c r="B46" s="846" t="s">
        <v>1036</v>
      </c>
      <c r="C46" s="847"/>
      <c r="D46" s="847"/>
      <c r="E46" s="44"/>
      <c r="F46" s="45"/>
      <c r="G46" s="45"/>
      <c r="H46" s="46"/>
      <c r="I46" s="42"/>
      <c r="J46" s="43"/>
      <c r="K46" s="288"/>
      <c r="L46" s="285"/>
      <c r="M46" s="410">
        <v>0.1</v>
      </c>
      <c r="N46" s="353">
        <f>N83*M46</f>
        <v>309.69187500000004</v>
      </c>
    </row>
    <row r="47" spans="1:14" ht="15" thickBot="1">
      <c r="B47" s="839"/>
      <c r="C47" s="840"/>
      <c r="D47" s="840"/>
      <c r="E47" s="840"/>
      <c r="F47" s="840"/>
      <c r="G47" s="840"/>
      <c r="H47" s="841"/>
      <c r="I47" s="848"/>
      <c r="J47" s="849"/>
      <c r="K47" s="47"/>
      <c r="L47" s="850"/>
      <c r="M47" s="851"/>
      <c r="N47" s="111"/>
    </row>
    <row r="48" spans="1:14" ht="15" thickBot="1">
      <c r="B48" s="826" t="s">
        <v>1037</v>
      </c>
      <c r="C48" s="827"/>
      <c r="D48" s="827"/>
      <c r="E48" s="827"/>
      <c r="F48" s="827"/>
      <c r="G48" s="827"/>
      <c r="H48" s="827"/>
      <c r="I48" s="827"/>
      <c r="J48" s="827"/>
      <c r="K48" s="827"/>
      <c r="L48" s="827"/>
      <c r="M48" s="828"/>
      <c r="N48" s="403">
        <f>SUM(N36:N46)</f>
        <v>2067.0708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7" t="s">
        <v>1028</v>
      </c>
      <c r="C52" s="818"/>
      <c r="D52" s="818"/>
      <c r="E52" s="818"/>
      <c r="F52" s="818"/>
      <c r="G52" s="818"/>
      <c r="H52" s="818"/>
      <c r="I52" s="819"/>
      <c r="J52" s="324" t="s">
        <v>1029</v>
      </c>
      <c r="K52" s="91" t="s">
        <v>1030</v>
      </c>
      <c r="L52" s="820" t="s">
        <v>1039</v>
      </c>
      <c r="M52" s="819"/>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31639</v>
      </c>
      <c r="N53" s="281">
        <f t="shared" ref="N53:N58" si="1">K53*M53</f>
        <v>158.19499999999999</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4589</v>
      </c>
      <c r="N54" s="281">
        <f t="shared" si="1"/>
        <v>22.945</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11871</v>
      </c>
      <c r="N55" s="281">
        <f t="shared" si="1"/>
        <v>59.355000000000004</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10335</v>
      </c>
      <c r="N56" s="281">
        <f t="shared" si="1"/>
        <v>103.35000000000001</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19761</v>
      </c>
      <c r="N57" s="281">
        <f t="shared" si="1"/>
        <v>197.61</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3828</v>
      </c>
      <c r="N58" s="281">
        <f t="shared" si="1"/>
        <v>3828</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6" t="s">
        <v>1037</v>
      </c>
      <c r="C61" s="827"/>
      <c r="D61" s="827"/>
      <c r="E61" s="827"/>
      <c r="F61" s="827"/>
      <c r="G61" s="827"/>
      <c r="H61" s="827"/>
      <c r="I61" s="827"/>
      <c r="J61" s="827"/>
      <c r="K61" s="827"/>
      <c r="L61" s="827"/>
      <c r="M61" s="828"/>
      <c r="N61" s="403">
        <f>SUM(N53:N60)</f>
        <v>4369.4549999999999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9" t="s">
        <v>1045</v>
      </c>
      <c r="M65" s="802"/>
      <c r="N65" s="82" t="s">
        <v>1035</v>
      </c>
    </row>
    <row r="66" spans="1:15">
      <c r="B66" s="52"/>
      <c r="C66" s="326"/>
      <c r="D66" s="326"/>
      <c r="E66" s="326"/>
      <c r="F66" s="326"/>
      <c r="G66" s="326"/>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320"/>
      <c r="I68" s="288"/>
      <c r="J68" s="295"/>
      <c r="K68" s="288"/>
      <c r="L68" s="830"/>
      <c r="M68" s="831"/>
      <c r="N68" s="296"/>
    </row>
    <row r="69" spans="1:15">
      <c r="B69" s="52"/>
      <c r="C69" s="53"/>
      <c r="D69" s="53"/>
      <c r="E69" s="53"/>
      <c r="F69" s="53"/>
      <c r="G69" s="53"/>
      <c r="H69" s="320"/>
      <c r="I69" s="288"/>
      <c r="J69" s="295"/>
      <c r="K69" s="288"/>
      <c r="L69" s="830"/>
      <c r="M69" s="831"/>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5"/>
      <c r="M71" s="816"/>
      <c r="N71" s="133"/>
    </row>
    <row r="72" spans="1:15" ht="15" thickBot="1">
      <c r="B72" s="832" t="s">
        <v>1037</v>
      </c>
      <c r="C72" s="833"/>
      <c r="D72" s="833"/>
      <c r="E72" s="833"/>
      <c r="F72" s="833"/>
      <c r="G72" s="833"/>
      <c r="H72" s="833"/>
      <c r="I72" s="833"/>
      <c r="J72" s="833"/>
      <c r="K72" s="833"/>
      <c r="L72" s="833"/>
      <c r="M72" s="83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s="168" t="s">
        <v>2</v>
      </c>
      <c r="B77" s="55" t="str">
        <f>VLOOKUP(A77,'MANO DE OBRA'!A8:D68,3,FALSE)</f>
        <v>Soldador (2)</v>
      </c>
      <c r="C77" s="53"/>
      <c r="D77" s="53"/>
      <c r="E77" s="53"/>
      <c r="F77" s="53"/>
      <c r="G77" s="53"/>
      <c r="H77" s="53"/>
      <c r="I77" s="301">
        <f t="shared" ref="I77:I82" si="2">K77/J77*100</f>
        <v>109977.83783783784</v>
      </c>
      <c r="J77" s="302">
        <v>185</v>
      </c>
      <c r="K77" s="303">
        <f>VLOOKUP(A77,'MANO DE OBRA'!A8:D99,4,FALSE)</f>
        <v>203459</v>
      </c>
      <c r="L77" s="56"/>
      <c r="M77" s="443">
        <v>320</v>
      </c>
      <c r="N77" s="404">
        <f t="shared" ref="N77:N82" si="3">K77/M77</f>
        <v>635.80937500000005</v>
      </c>
      <c r="O77" s="112"/>
    </row>
    <row r="78" spans="1:15">
      <c r="A78" s="168" t="s">
        <v>4</v>
      </c>
      <c r="B78" s="55" t="str">
        <f>VLOOKUP(A78,'MANO DE OBRA'!A8:D69,3,FALSE)</f>
        <v>Inspector de fabricación y montaje</v>
      </c>
      <c r="C78" s="53"/>
      <c r="D78" s="53"/>
      <c r="E78" s="53"/>
      <c r="F78" s="53"/>
      <c r="G78" s="53"/>
      <c r="H78" s="53"/>
      <c r="I78" s="301">
        <f t="shared" si="2"/>
        <v>73775.135135135133</v>
      </c>
      <c r="J78" s="302">
        <v>185</v>
      </c>
      <c r="K78" s="303">
        <f>VLOOKUP(A78,'MANO DE OBRA'!A8:D100,4,FALSE)</f>
        <v>136484</v>
      </c>
      <c r="L78" s="56"/>
      <c r="M78" s="443">
        <v>320</v>
      </c>
      <c r="N78" s="404">
        <f t="shared" si="3"/>
        <v>426.51249999999999</v>
      </c>
    </row>
    <row r="79" spans="1:15">
      <c r="A79" t="s">
        <v>9</v>
      </c>
      <c r="B79" s="55" t="str">
        <f>VLOOKUP(A79,'MANO DE OBRA'!A9:D70,3,FALSE)</f>
        <v>Obrero (3)</v>
      </c>
      <c r="C79" s="53"/>
      <c r="D79" s="53"/>
      <c r="E79" s="53"/>
      <c r="F79" s="53"/>
      <c r="G79" s="53"/>
      <c r="H79" s="53"/>
      <c r="I79" s="301">
        <f t="shared" si="2"/>
        <v>82483.783783783787</v>
      </c>
      <c r="J79" s="302">
        <v>185</v>
      </c>
      <c r="K79" s="303">
        <f>VLOOKUP(A79,'MANO DE OBRA'!A9:D101,4,FALSE)</f>
        <v>152595</v>
      </c>
      <c r="L79" s="56"/>
      <c r="M79" s="443">
        <v>320</v>
      </c>
      <c r="N79" s="404">
        <f t="shared" si="3"/>
        <v>476.859375</v>
      </c>
    </row>
    <row r="80" spans="1:15">
      <c r="A80" t="s">
        <v>30</v>
      </c>
      <c r="B80" s="55" t="str">
        <f>VLOOKUP(A80,'MANO DE OBRA'!A10:D71,3,FALSE)</f>
        <v>Oficial</v>
      </c>
      <c r="C80" s="53"/>
      <c r="D80" s="53"/>
      <c r="E80" s="53"/>
      <c r="F80" s="53"/>
      <c r="G80" s="53"/>
      <c r="H80" s="53"/>
      <c r="I80" s="301">
        <f t="shared" si="2"/>
        <v>54988.648648648646</v>
      </c>
      <c r="J80" s="302">
        <v>185</v>
      </c>
      <c r="K80" s="303">
        <f>VLOOKUP(A80,'MANO DE OBRA'!A10:D102,4,FALSE)</f>
        <v>101729</v>
      </c>
      <c r="L80" s="327"/>
      <c r="M80" s="443">
        <v>320</v>
      </c>
      <c r="N80" s="404">
        <f t="shared" si="3"/>
        <v>317.90312499999999</v>
      </c>
    </row>
    <row r="81" spans="1:14">
      <c r="A81" t="s">
        <v>1758</v>
      </c>
      <c r="B81" s="55" t="str">
        <f>VLOOKUP(A81,'MANO DE OBRA'!A11:D72,3,FALSE)</f>
        <v>Calculista</v>
      </c>
      <c r="C81" s="53"/>
      <c r="D81" s="53"/>
      <c r="E81" s="53"/>
      <c r="F81" s="53"/>
      <c r="G81" s="53"/>
      <c r="H81" s="53"/>
      <c r="I81" s="301">
        <f t="shared" si="2"/>
        <v>164967.56756756757</v>
      </c>
      <c r="J81" s="302">
        <v>185</v>
      </c>
      <c r="K81" s="303">
        <f>VLOOKUP(A81,'MANO DE OBRA'!A11:D103,4,FALSE)</f>
        <v>305190</v>
      </c>
      <c r="L81" s="327"/>
      <c r="M81" s="443">
        <v>320</v>
      </c>
      <c r="N81" s="404">
        <f t="shared" si="3"/>
        <v>953.71875</v>
      </c>
    </row>
    <row r="82" spans="1:14" ht="15" thickBot="1">
      <c r="A82" t="s">
        <v>1759</v>
      </c>
      <c r="B82" s="813" t="str">
        <f>VLOOKUP(A82,'MANO DE OBRA'!A12:D73,3,FALSE)</f>
        <v>Dibujante 2</v>
      </c>
      <c r="C82" s="814" t="e">
        <f>VLOOKUP(B82,'MANO DE OBRA'!B12:E73,3,FALSE)</f>
        <v>#N/A</v>
      </c>
      <c r="D82" s="814" t="e">
        <f>VLOOKUP(C82,'MANO DE OBRA'!C12:F73,3,FALSE)</f>
        <v>#N/A</v>
      </c>
      <c r="E82" s="814" t="e">
        <f>VLOOKUP(D82,'MANO DE OBRA'!D12:G73,3,FALSE)</f>
        <v>#N/A</v>
      </c>
      <c r="F82" s="814" t="e">
        <f>VLOOKUP(E82,'MANO DE OBRA'!E12:H73,3,FALSE)</f>
        <v>#N/A</v>
      </c>
      <c r="G82" s="814" t="e">
        <f>VLOOKUP(F82,'MANO DE OBRA'!F12:I73,3,FALSE)</f>
        <v>#N/A</v>
      </c>
      <c r="H82" s="814" t="e">
        <f>VLOOKUP(G82,'MANO DE OBRA'!G12:J73,3,FALSE)</f>
        <v>#N/A</v>
      </c>
      <c r="I82" s="479">
        <f t="shared" si="2"/>
        <v>49490.270270270266</v>
      </c>
      <c r="J82" s="480">
        <v>185</v>
      </c>
      <c r="K82" s="483">
        <f>VLOOKUP(A82,'MANO DE OBRA'!A12:D104,4,FALSE)</f>
        <v>91557</v>
      </c>
      <c r="L82" s="484"/>
      <c r="M82" s="485">
        <v>320</v>
      </c>
      <c r="N82" s="449">
        <f t="shared" si="3"/>
        <v>286.11562500000002</v>
      </c>
    </row>
    <row r="83" spans="1:14" ht="15" thickBot="1">
      <c r="B83" s="832" t="s">
        <v>1037</v>
      </c>
      <c r="C83" s="833"/>
      <c r="D83" s="833"/>
      <c r="E83" s="833"/>
      <c r="F83" s="833"/>
      <c r="G83" s="833"/>
      <c r="H83" s="833"/>
      <c r="I83" s="833"/>
      <c r="J83" s="833"/>
      <c r="K83" s="833"/>
      <c r="L83" s="833"/>
      <c r="M83" s="834"/>
      <c r="N83" s="469">
        <f>SUM(N77:N82)</f>
        <v>3096.9187500000003</v>
      </c>
    </row>
    <row r="84" spans="1:14" ht="15" thickBot="1">
      <c r="B84" s="39"/>
      <c r="C84" s="40"/>
      <c r="D84" s="40"/>
      <c r="E84" s="40"/>
      <c r="F84" s="40"/>
      <c r="G84" s="40"/>
      <c r="H84" s="40"/>
      <c r="I84" s="40"/>
      <c r="J84" s="40"/>
      <c r="K84" s="40"/>
      <c r="L84" s="40"/>
      <c r="M84" s="40"/>
      <c r="N84" s="41"/>
    </row>
    <row r="85" spans="1:14" ht="15" thickBot="1">
      <c r="B85" s="826" t="s">
        <v>1051</v>
      </c>
      <c r="C85" s="827"/>
      <c r="D85" s="827"/>
      <c r="E85" s="827"/>
      <c r="F85" s="827"/>
      <c r="G85" s="827"/>
      <c r="H85" s="827"/>
      <c r="I85" s="827"/>
      <c r="J85" s="827"/>
      <c r="K85" s="827"/>
      <c r="L85" s="827"/>
      <c r="M85" s="828"/>
      <c r="N85" s="105">
        <f>N48+N61+N72+N83</f>
        <v>9533.4445500000002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7" t="s">
        <v>1053</v>
      </c>
      <c r="C89" s="818"/>
      <c r="D89" s="818"/>
      <c r="E89" s="818"/>
      <c r="F89" s="818"/>
      <c r="G89" s="818"/>
      <c r="H89" s="818"/>
      <c r="I89" s="323"/>
      <c r="J89" s="343"/>
      <c r="K89" s="311" t="s">
        <v>1054</v>
      </c>
      <c r="L89" s="856" t="s">
        <v>1055</v>
      </c>
      <c r="M89" s="857"/>
      <c r="N89" s="312"/>
    </row>
    <row r="90" spans="1:14">
      <c r="B90" s="858" t="s">
        <v>1056</v>
      </c>
      <c r="C90" s="859"/>
      <c r="D90" s="859"/>
      <c r="E90" s="859"/>
      <c r="F90" s="859"/>
      <c r="G90" s="859"/>
      <c r="H90" s="859"/>
      <c r="I90" s="93"/>
      <c r="J90" s="94"/>
      <c r="K90" s="313">
        <v>0.2</v>
      </c>
      <c r="L90" s="860">
        <f>N85*K90</f>
        <v>1906.6889100000001</v>
      </c>
      <c r="M90" s="861"/>
      <c r="N90" s="57"/>
    </row>
    <row r="91" spans="1:14">
      <c r="B91" s="95" t="s">
        <v>1057</v>
      </c>
      <c r="C91" s="96"/>
      <c r="D91" s="96"/>
      <c r="E91" s="96"/>
      <c r="F91" s="96"/>
      <c r="G91" s="96"/>
      <c r="H91" s="96"/>
      <c r="I91" s="93"/>
      <c r="J91" s="94"/>
      <c r="K91" s="313">
        <v>0.05</v>
      </c>
      <c r="L91" s="860">
        <f>N85*K91</f>
        <v>476.67222750000002</v>
      </c>
      <c r="M91" s="861"/>
      <c r="N91" s="57"/>
    </row>
    <row r="92" spans="1:14" ht="15" thickBot="1">
      <c r="B92" s="97" t="s">
        <v>1058</v>
      </c>
      <c r="C92" s="98"/>
      <c r="D92" s="98"/>
      <c r="E92" s="98"/>
      <c r="F92" s="98"/>
      <c r="G92" s="98"/>
      <c r="H92" s="98"/>
      <c r="I92" s="99"/>
      <c r="J92" s="100"/>
      <c r="K92" s="314">
        <v>0.05</v>
      </c>
      <c r="L92" s="862">
        <f>N85*K92</f>
        <v>476.67222750000002</v>
      </c>
      <c r="M92" s="863"/>
      <c r="N92" s="57"/>
    </row>
    <row r="93" spans="1:14" ht="15" thickBot="1">
      <c r="B93" s="826" t="s">
        <v>1037</v>
      </c>
      <c r="C93" s="827"/>
      <c r="D93" s="827"/>
      <c r="E93" s="827"/>
      <c r="F93" s="827"/>
      <c r="G93" s="827"/>
      <c r="H93" s="827"/>
      <c r="I93" s="827"/>
      <c r="J93" s="827"/>
      <c r="K93" s="827"/>
      <c r="L93" s="827"/>
      <c r="M93" s="828"/>
      <c r="N93" s="58">
        <f>L90+L91+L92</f>
        <v>2860.0333650000002</v>
      </c>
    </row>
    <row r="94" spans="1:14" ht="15" thickBot="1">
      <c r="B94" s="39"/>
      <c r="C94" s="40"/>
      <c r="D94" s="40"/>
      <c r="E94" s="40"/>
      <c r="F94" s="40"/>
      <c r="G94" s="40"/>
      <c r="H94" s="40"/>
      <c r="I94" s="40"/>
      <c r="J94" s="40"/>
      <c r="K94" s="40"/>
      <c r="L94" s="40"/>
      <c r="M94" s="40"/>
      <c r="N94" s="41"/>
    </row>
    <row r="95" spans="1:14" ht="15" thickBot="1">
      <c r="A95" t="s">
        <v>2122</v>
      </c>
      <c r="B95" s="826" t="s">
        <v>1059</v>
      </c>
      <c r="C95" s="827"/>
      <c r="D95" s="827"/>
      <c r="E95" s="827"/>
      <c r="F95" s="827"/>
      <c r="G95" s="827"/>
      <c r="H95" s="827"/>
      <c r="I95" s="827"/>
      <c r="J95" s="827"/>
      <c r="K95" s="827"/>
      <c r="L95" s="827"/>
      <c r="M95" s="828"/>
      <c r="N95" s="196">
        <f>N85+N93</f>
        <v>12393.477914999999</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8" t="s">
        <v>2324</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2325</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4"/>
      <c r="K125" s="974"/>
      <c r="L125" s="974"/>
      <c r="M125" s="974"/>
      <c r="N125" s="975"/>
    </row>
    <row r="126" spans="2:14" ht="15" thickBot="1">
      <c r="B126" s="428" t="s">
        <v>2327</v>
      </c>
      <c r="C126" s="429"/>
      <c r="D126" s="429"/>
      <c r="E126" s="268"/>
      <c r="F126" s="268"/>
      <c r="G126" s="268"/>
      <c r="H126" s="268"/>
      <c r="I126" s="268"/>
      <c r="J126" s="976"/>
      <c r="K126" s="976"/>
      <c r="L126" s="976"/>
      <c r="M126" s="976"/>
      <c r="N126" s="977"/>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190</v>
      </c>
      <c r="B36" s="839" t="str">
        <f>VLOOKUP(A36,EQUIPOS!A6:D154,3,FALSE)</f>
        <v>Diferencial de 3 ton</v>
      </c>
      <c r="C36" s="840"/>
      <c r="D36" s="840"/>
      <c r="E36" s="840"/>
      <c r="F36" s="840"/>
      <c r="G36" s="840"/>
      <c r="H36" s="841"/>
      <c r="I36" s="276"/>
      <c r="J36" s="277"/>
      <c r="K36" s="278">
        <f>VLOOKUP(A36,EQUIPOS!A6:D163,4,FALSE)</f>
        <v>12088</v>
      </c>
      <c r="L36" s="279"/>
      <c r="M36" s="345">
        <v>40</v>
      </c>
      <c r="N36" s="281">
        <f t="shared" ref="N36:N41" si="0">K36/M36</f>
        <v>302.2</v>
      </c>
    </row>
    <row r="37" spans="1:14">
      <c r="A37" s="119" t="s">
        <v>334</v>
      </c>
      <c r="B37" s="839" t="str">
        <f>VLOOKUP(A37,EQUIPOS!A7:D154,3,FALSE)</f>
        <v>Taladro industrial</v>
      </c>
      <c r="C37" s="840"/>
      <c r="D37" s="840"/>
      <c r="E37" s="840"/>
      <c r="F37" s="840"/>
      <c r="G37" s="840"/>
      <c r="H37" s="841"/>
      <c r="I37" s="430"/>
      <c r="J37" s="431"/>
      <c r="K37" s="278">
        <f>VLOOKUP(A37,EQUIPOS!A7:D164,4,FALSE)</f>
        <v>3027</v>
      </c>
      <c r="L37" s="344"/>
      <c r="M37" s="345">
        <v>40</v>
      </c>
      <c r="N37" s="281">
        <f t="shared" si="0"/>
        <v>75.674999999999997</v>
      </c>
    </row>
    <row r="38" spans="1:14">
      <c r="A38" s="119" t="s">
        <v>195</v>
      </c>
      <c r="B38" s="839" t="str">
        <f>VLOOKUP(A38,EQUIPOS!A8:D154,3,FALSE)</f>
        <v xml:space="preserve">Equipo de oxicorte, Capacidad de corte: hasta 6´´ (152mm) </v>
      </c>
      <c r="C38" s="840"/>
      <c r="D38" s="840"/>
      <c r="E38" s="840"/>
      <c r="F38" s="840"/>
      <c r="G38" s="840"/>
      <c r="H38" s="841"/>
      <c r="I38" s="430"/>
      <c r="J38" s="431"/>
      <c r="K38" s="278">
        <f>VLOOKUP(A38,EQUIPOS!A8:D165,4,FALSE)</f>
        <v>15463</v>
      </c>
      <c r="L38" s="344"/>
      <c r="M38" s="345">
        <v>40</v>
      </c>
      <c r="N38" s="281">
        <f t="shared" si="0"/>
        <v>386.57499999999999</v>
      </c>
    </row>
    <row r="39" spans="1:14">
      <c r="A39" s="119" t="s">
        <v>204</v>
      </c>
      <c r="B39" s="839" t="str">
        <f>VLOOKUP(A39,EQUIPOS!A9:D154,3,FALSE)</f>
        <v xml:space="preserve">Equipo de soldadura 250 AMP
</v>
      </c>
      <c r="C39" s="840"/>
      <c r="D39" s="840"/>
      <c r="E39" s="840"/>
      <c r="F39" s="840"/>
      <c r="G39" s="840"/>
      <c r="H39" s="841"/>
      <c r="I39" s="430"/>
      <c r="J39" s="431"/>
      <c r="K39" s="278">
        <f>VLOOKUP(A39,EQUIPOS!A9:D166,4,FALSE)</f>
        <v>13360</v>
      </c>
      <c r="L39" s="344"/>
      <c r="M39" s="345">
        <v>40</v>
      </c>
      <c r="N39" s="281">
        <f t="shared" si="0"/>
        <v>334</v>
      </c>
    </row>
    <row r="40" spans="1:14">
      <c r="A40" s="119" t="s">
        <v>208</v>
      </c>
      <c r="B40" s="839" t="str">
        <f>VLOOKUP(A40,EQUIPOS!A10:D154,3,FALSE)</f>
        <v>Equipo de soldadura 400</v>
      </c>
      <c r="C40" s="840"/>
      <c r="D40" s="840"/>
      <c r="E40" s="840"/>
      <c r="F40" s="840"/>
      <c r="G40" s="840"/>
      <c r="H40" s="841"/>
      <c r="I40" s="430"/>
      <c r="J40" s="431"/>
      <c r="K40" s="278">
        <f>VLOOKUP(A40,EQUIPOS!A10:D167,4,FALSE)</f>
        <v>10000</v>
      </c>
      <c r="L40" s="344"/>
      <c r="M40" s="345">
        <v>40</v>
      </c>
      <c r="N40" s="281">
        <f t="shared" si="0"/>
        <v>250</v>
      </c>
    </row>
    <row r="41" spans="1:14">
      <c r="A41" s="119" t="s">
        <v>210</v>
      </c>
      <c r="B41" s="839" t="str">
        <f>VLOOKUP(A41,EQUIPOS!A11:D155,3,FALSE)</f>
        <v>Equipo de soldadura 600</v>
      </c>
      <c r="C41" s="840"/>
      <c r="D41" s="840"/>
      <c r="E41" s="840"/>
      <c r="F41" s="840"/>
      <c r="G41" s="840"/>
      <c r="H41" s="841"/>
      <c r="I41" s="430"/>
      <c r="J41" s="431"/>
      <c r="K41" s="278">
        <f>VLOOKUP(A41,EQUIPOS!A11:D168,4,FALSE)</f>
        <v>15269</v>
      </c>
      <c r="L41" s="344"/>
      <c r="M41" s="345">
        <v>40</v>
      </c>
      <c r="N41" s="281">
        <f t="shared" si="0"/>
        <v>381.72500000000002</v>
      </c>
    </row>
    <row r="42" spans="1:14">
      <c r="B42" s="839"/>
      <c r="C42" s="840"/>
      <c r="D42" s="840"/>
      <c r="E42" s="840"/>
      <c r="F42" s="840"/>
      <c r="G42" s="840"/>
      <c r="H42" s="841"/>
      <c r="I42" s="42"/>
      <c r="J42" s="43"/>
      <c r="K42" s="278"/>
      <c r="L42" s="285"/>
      <c r="M42" s="345"/>
      <c r="N42" s="281"/>
    </row>
    <row r="43" spans="1:14">
      <c r="B43" s="329"/>
      <c r="C43" s="330"/>
      <c r="D43" s="330"/>
      <c r="E43" s="330"/>
      <c r="F43" s="332"/>
      <c r="G43" s="332"/>
      <c r="H43" s="131"/>
      <c r="I43" s="42"/>
      <c r="J43" s="43"/>
      <c r="K43" s="278"/>
      <c r="L43" s="285"/>
      <c r="M43" s="286"/>
      <c r="N43" s="282"/>
    </row>
    <row r="44" spans="1:14">
      <c r="B44" s="846" t="s">
        <v>1036</v>
      </c>
      <c r="C44" s="847"/>
      <c r="D44" s="847"/>
      <c r="E44" s="44"/>
      <c r="F44" s="45"/>
      <c r="G44" s="45"/>
      <c r="H44" s="46"/>
      <c r="I44" s="42"/>
      <c r="J44" s="43"/>
      <c r="K44" s="288"/>
      <c r="L44" s="285"/>
      <c r="M44" s="410">
        <v>0.05</v>
      </c>
      <c r="N44" s="353">
        <f>N81*M44</f>
        <v>92.854218750000015</v>
      </c>
    </row>
    <row r="45" spans="1:14" ht="15" thickBot="1">
      <c r="B45" s="839"/>
      <c r="C45" s="840"/>
      <c r="D45" s="840"/>
      <c r="E45" s="840"/>
      <c r="F45" s="840"/>
      <c r="G45" s="840"/>
      <c r="H45" s="841"/>
      <c r="I45" s="848"/>
      <c r="J45" s="849"/>
      <c r="K45" s="47"/>
      <c r="L45" s="850"/>
      <c r="M45" s="851"/>
      <c r="N45" s="111"/>
    </row>
    <row r="46" spans="1:14" ht="15" thickBot="1">
      <c r="B46" s="826" t="s">
        <v>1037</v>
      </c>
      <c r="C46" s="827"/>
      <c r="D46" s="827"/>
      <c r="E46" s="827"/>
      <c r="F46" s="827"/>
      <c r="G46" s="827"/>
      <c r="H46" s="827"/>
      <c r="I46" s="827"/>
      <c r="J46" s="827"/>
      <c r="K46" s="827"/>
      <c r="L46" s="827"/>
      <c r="M46" s="828"/>
      <c r="N46" s="403">
        <f>SUM(N36:N44)</f>
        <v>1823.0292187500002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7" t="s">
        <v>1028</v>
      </c>
      <c r="C50" s="818"/>
      <c r="D50" s="818"/>
      <c r="E50" s="818"/>
      <c r="F50" s="818"/>
      <c r="G50" s="818"/>
      <c r="H50" s="818"/>
      <c r="I50" s="819"/>
      <c r="J50" s="324" t="s">
        <v>1029</v>
      </c>
      <c r="K50" s="91" t="s">
        <v>1030</v>
      </c>
      <c r="L50" s="820" t="s">
        <v>1039</v>
      </c>
      <c r="M50" s="81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31639</v>
      </c>
      <c r="N51" s="281">
        <f t="shared" ref="N51:N56" si="1">K51*M51</f>
        <v>158.19499999999999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4589</v>
      </c>
      <c r="N52" s="281">
        <f t="shared" si="1"/>
        <v>22.945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11871</v>
      </c>
      <c r="N53" s="281">
        <f t="shared" si="1"/>
        <v>59.355000000000004</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10335</v>
      </c>
      <c r="N54" s="281">
        <f t="shared" si="1"/>
        <v>103.35000000000001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19761</v>
      </c>
      <c r="N55" s="281">
        <f t="shared" si="1"/>
        <v>197.61</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3828</v>
      </c>
      <c r="N56" s="281">
        <f t="shared" si="1"/>
        <v>3828</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6" t="s">
        <v>1037</v>
      </c>
      <c r="C59" s="827"/>
      <c r="D59" s="827"/>
      <c r="E59" s="827"/>
      <c r="F59" s="827"/>
      <c r="G59" s="827"/>
      <c r="H59" s="827"/>
      <c r="I59" s="827"/>
      <c r="J59" s="827"/>
      <c r="K59" s="827"/>
      <c r="L59" s="827"/>
      <c r="M59" s="828"/>
      <c r="N59" s="403">
        <f>SUM(N51:N58)</f>
        <v>4369.4549999999999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B64" s="52"/>
      <c r="C64" s="326"/>
      <c r="D64" s="326"/>
      <c r="E64" s="326"/>
      <c r="F64" s="326"/>
      <c r="G64" s="326"/>
      <c r="H64" s="320"/>
      <c r="I64" s="288"/>
      <c r="J64" s="295"/>
      <c r="K64" s="288"/>
      <c r="L64" s="830"/>
      <c r="M64" s="831"/>
      <c r="N64" s="296"/>
    </row>
    <row r="65" spans="1:15">
      <c r="B65" s="52"/>
      <c r="C65" s="53"/>
      <c r="D65" s="53"/>
      <c r="E65" s="53"/>
      <c r="F65" s="53"/>
      <c r="G65" s="53"/>
      <c r="H65" s="320"/>
      <c r="I65" s="288"/>
      <c r="J65" s="295"/>
      <c r="K65" s="288"/>
      <c r="L65" s="830"/>
      <c r="M65" s="831"/>
      <c r="N65" s="296"/>
    </row>
    <row r="66" spans="1:15">
      <c r="B66" s="52"/>
      <c r="C66" s="53"/>
      <c r="D66" s="53"/>
      <c r="E66" s="53"/>
      <c r="F66" s="53"/>
      <c r="G66" s="53"/>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70" t="s">
        <v>2</v>
      </c>
      <c r="B75" s="55" t="str">
        <f>VLOOKUP(A75,'MANO DE OBRA'!A8:D68,3,FALSE)</f>
        <v>Soldador (2)</v>
      </c>
      <c r="C75" s="53"/>
      <c r="D75" s="53"/>
      <c r="E75" s="53"/>
      <c r="F75" s="53"/>
      <c r="G75" s="53"/>
      <c r="H75" s="53"/>
      <c r="I75" s="301">
        <f>K75/J75*100</f>
        <v>109977.83783783784</v>
      </c>
      <c r="J75" s="302">
        <v>185</v>
      </c>
      <c r="K75" s="303">
        <f>VLOOKUP(A75,'MANO DE OBRA'!A8:D99,4,FALSE)</f>
        <v>203459</v>
      </c>
      <c r="L75" s="56"/>
      <c r="M75" s="443">
        <v>320</v>
      </c>
      <c r="N75" s="404">
        <f>K75/M75</f>
        <v>635.80937500000005</v>
      </c>
      <c r="O75" s="112"/>
    </row>
    <row r="76" spans="1:15">
      <c r="A76" s="170" t="s">
        <v>4</v>
      </c>
      <c r="B76" s="55" t="str">
        <f>VLOOKUP(A76,'MANO DE OBRA'!A8:D69,3,FALSE)</f>
        <v>Inspector de fabricación y montaje</v>
      </c>
      <c r="C76" s="53"/>
      <c r="D76" s="53"/>
      <c r="E76" s="53"/>
      <c r="F76" s="53"/>
      <c r="G76" s="53"/>
      <c r="H76" s="53"/>
      <c r="I76" s="301">
        <f>K76/J76*100</f>
        <v>73775.135135135133</v>
      </c>
      <c r="J76" s="302">
        <v>185</v>
      </c>
      <c r="K76" s="303">
        <f>VLOOKUP(A76,'MANO DE OBRA'!A8:D100,4,FALSE)</f>
        <v>136484</v>
      </c>
      <c r="L76" s="56"/>
      <c r="M76" s="443">
        <v>320</v>
      </c>
      <c r="N76" s="404">
        <f>K76/M76</f>
        <v>426.51249999999999</v>
      </c>
    </row>
    <row r="77" spans="1:15">
      <c r="A77" t="s">
        <v>9</v>
      </c>
      <c r="B77" s="55" t="str">
        <f>VLOOKUP(A77,'MANO DE OBRA'!A9:D70,3,FALSE)</f>
        <v>Obrero (3)</v>
      </c>
      <c r="C77" s="53"/>
      <c r="D77" s="53"/>
      <c r="E77" s="53"/>
      <c r="F77" s="53"/>
      <c r="G77" s="53"/>
      <c r="H77" s="53"/>
      <c r="I77" s="301">
        <f>K77/J77*100</f>
        <v>82483.783783783787</v>
      </c>
      <c r="J77" s="302">
        <v>185</v>
      </c>
      <c r="K77" s="303">
        <f>VLOOKUP(A77,'MANO DE OBRA'!A9:D101,4,FALSE)</f>
        <v>152595</v>
      </c>
      <c r="L77" s="56"/>
      <c r="M77" s="443">
        <v>320</v>
      </c>
      <c r="N77" s="404">
        <f>K77/M77</f>
        <v>476.859375</v>
      </c>
    </row>
    <row r="78" spans="1:15">
      <c r="A78" t="s">
        <v>30</v>
      </c>
      <c r="B78" s="55" t="str">
        <f>VLOOKUP(A78,'MANO DE OBRA'!A10:D71,3,FALSE)</f>
        <v>Oficial</v>
      </c>
      <c r="C78" s="53"/>
      <c r="D78" s="53"/>
      <c r="E78" s="53"/>
      <c r="F78" s="53"/>
      <c r="G78" s="53"/>
      <c r="H78" s="53"/>
      <c r="I78" s="301">
        <f>K78/J78*100</f>
        <v>54988.648648648646</v>
      </c>
      <c r="J78" s="302">
        <v>185</v>
      </c>
      <c r="K78" s="303">
        <f>VLOOKUP(A78,'MANO DE OBRA'!A10:D102,4,FALSE)</f>
        <v>101729</v>
      </c>
      <c r="L78" s="327"/>
      <c r="M78" s="443">
        <v>320</v>
      </c>
      <c r="N78" s="404">
        <f>K78/M78</f>
        <v>317.90312499999999</v>
      </c>
    </row>
    <row r="79" spans="1:15">
      <c r="B79" s="55"/>
      <c r="C79" s="53"/>
      <c r="D79" s="53"/>
      <c r="E79" s="53"/>
      <c r="F79" s="53"/>
      <c r="G79" s="53"/>
      <c r="H79" s="53"/>
      <c r="I79" s="301"/>
      <c r="J79" s="302"/>
      <c r="K79" s="303"/>
      <c r="L79" s="327"/>
      <c r="M79" s="440"/>
      <c r="N79" s="404"/>
    </row>
    <row r="80" spans="1:15" ht="15" thickBot="1">
      <c r="B80" s="813"/>
      <c r="C80" s="814"/>
      <c r="D80" s="814"/>
      <c r="E80" s="814"/>
      <c r="F80" s="814"/>
      <c r="G80" s="814"/>
      <c r="H80" s="814"/>
      <c r="I80" s="479"/>
      <c r="J80" s="480"/>
      <c r="K80" s="481"/>
      <c r="L80" s="484"/>
      <c r="M80" s="485"/>
      <c r="N80" s="449"/>
    </row>
    <row r="81" spans="1:14" ht="15" thickBot="1">
      <c r="B81" s="832" t="s">
        <v>1037</v>
      </c>
      <c r="C81" s="833"/>
      <c r="D81" s="833"/>
      <c r="E81" s="833"/>
      <c r="F81" s="833"/>
      <c r="G81" s="833"/>
      <c r="H81" s="833"/>
      <c r="I81" s="833"/>
      <c r="J81" s="833"/>
      <c r="K81" s="833"/>
      <c r="L81" s="833"/>
      <c r="M81" s="834"/>
      <c r="N81" s="310">
        <f>SUM(N75:N80)</f>
        <v>1857.0843750000001</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N46+N59+N70+N81</f>
        <v>8049.5685937500002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1609.91371875</v>
      </c>
      <c r="M88" s="861"/>
      <c r="N88" s="57"/>
    </row>
    <row r="89" spans="1:14">
      <c r="B89" s="95" t="s">
        <v>1057</v>
      </c>
      <c r="C89" s="96"/>
      <c r="D89" s="96"/>
      <c r="E89" s="96"/>
      <c r="F89" s="96"/>
      <c r="G89" s="96"/>
      <c r="H89" s="96"/>
      <c r="I89" s="93"/>
      <c r="J89" s="94"/>
      <c r="K89" s="313">
        <v>0.05</v>
      </c>
      <c r="L89" s="860">
        <f>N83*K89</f>
        <v>402.47842968750001</v>
      </c>
      <c r="M89" s="861"/>
      <c r="N89" s="57"/>
    </row>
    <row r="90" spans="1:14" ht="15" thickBot="1">
      <c r="B90" s="97" t="s">
        <v>1058</v>
      </c>
      <c r="C90" s="98"/>
      <c r="D90" s="98"/>
      <c r="E90" s="98"/>
      <c r="F90" s="98"/>
      <c r="G90" s="98"/>
      <c r="H90" s="98"/>
      <c r="I90" s="99"/>
      <c r="J90" s="100"/>
      <c r="K90" s="314">
        <v>0.05</v>
      </c>
      <c r="L90" s="862">
        <f>N83*K90</f>
        <v>402.47842968750001</v>
      </c>
      <c r="M90" s="863"/>
      <c r="N90" s="57"/>
    </row>
    <row r="91" spans="1:14" ht="15" thickBot="1">
      <c r="B91" s="826" t="s">
        <v>1037</v>
      </c>
      <c r="C91" s="827"/>
      <c r="D91" s="827"/>
      <c r="E91" s="827"/>
      <c r="F91" s="827"/>
      <c r="G91" s="827"/>
      <c r="H91" s="827"/>
      <c r="I91" s="827"/>
      <c r="J91" s="827"/>
      <c r="K91" s="827"/>
      <c r="L91" s="827"/>
      <c r="M91" s="828"/>
      <c r="N91" s="58">
        <f>L88+L89+L90</f>
        <v>2414.8705781250001</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10464.439171875001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6" t="s">
        <v>1037</v>
      </c>
      <c r="C56" s="827"/>
      <c r="D56" s="827"/>
      <c r="E56" s="827"/>
      <c r="F56" s="827"/>
      <c r="G56" s="827"/>
      <c r="H56" s="827"/>
      <c r="I56" s="827"/>
      <c r="J56" s="827"/>
      <c r="K56" s="827"/>
      <c r="L56" s="827"/>
      <c r="M56" s="82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9" t="s">
        <v>1045</v>
      </c>
      <c r="M60" s="802"/>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30">
        <f>VLOOKUP(A61,TRANSPORTE!A3:D117,4,FALSE)</f>
        <v>0.30101358760964236</v>
      </c>
      <c r="M61" s="831"/>
      <c r="N61" s="296">
        <f>K61*L61</f>
        <v>0.30101358760964236</v>
      </c>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320"/>
      <c r="I64" s="288"/>
      <c r="J64" s="295"/>
      <c r="K64" s="288"/>
      <c r="L64" s="830"/>
      <c r="M64" s="83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5"/>
      <c r="M66" s="816"/>
      <c r="N66" s="133"/>
    </row>
    <row r="67" spans="1:15" ht="15" thickBot="1">
      <c r="B67" s="832" t="s">
        <v>1037</v>
      </c>
      <c r="C67" s="833"/>
      <c r="D67" s="833"/>
      <c r="E67" s="833"/>
      <c r="F67" s="833"/>
      <c r="G67" s="833"/>
      <c r="H67" s="833"/>
      <c r="I67" s="833"/>
      <c r="J67" s="833"/>
      <c r="K67" s="833"/>
      <c r="L67" s="833"/>
      <c r="M67" s="834"/>
      <c r="N67" s="110">
        <f>N61+N62+N63+N64+N65</f>
        <v>0.30101358760964236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3"/>
      <c r="C77" s="814"/>
      <c r="D77" s="814"/>
      <c r="E77" s="814"/>
      <c r="F77" s="814"/>
      <c r="G77" s="814"/>
      <c r="H77" s="814"/>
      <c r="I77" s="132"/>
      <c r="J77" s="132"/>
      <c r="K77" s="132"/>
      <c r="L77" s="914"/>
      <c r="M77" s="914"/>
      <c r="N77" s="133"/>
    </row>
    <row r="78" spans="1:15" ht="15" thickBot="1">
      <c r="B78" s="832" t="s">
        <v>1037</v>
      </c>
      <c r="C78" s="833"/>
      <c r="D78" s="833"/>
      <c r="E78" s="833"/>
      <c r="F78" s="833"/>
      <c r="G78" s="833"/>
      <c r="H78" s="833"/>
      <c r="I78" s="833"/>
      <c r="J78" s="833"/>
      <c r="K78" s="833"/>
      <c r="L78" s="833"/>
      <c r="M78" s="834"/>
      <c r="N78" s="469"/>
    </row>
    <row r="79" spans="1:15" ht="15" thickBot="1">
      <c r="B79" s="39"/>
      <c r="C79" s="40"/>
      <c r="D79" s="40"/>
      <c r="E79" s="40"/>
      <c r="F79" s="40"/>
      <c r="G79" s="40"/>
      <c r="H79" s="40"/>
      <c r="I79" s="40"/>
      <c r="J79" s="40"/>
      <c r="K79" s="40"/>
      <c r="L79" s="40"/>
      <c r="M79" s="40"/>
      <c r="N79" s="41"/>
    </row>
    <row r="80" spans="1:15" ht="15" thickBot="1">
      <c r="B80" s="826" t="s">
        <v>1051</v>
      </c>
      <c r="C80" s="827"/>
      <c r="D80" s="827"/>
      <c r="E80" s="827"/>
      <c r="F80" s="827"/>
      <c r="G80" s="827"/>
      <c r="H80" s="827"/>
      <c r="I80" s="827"/>
      <c r="J80" s="827"/>
      <c r="K80" s="827"/>
      <c r="L80" s="827"/>
      <c r="M80" s="828"/>
      <c r="N80" s="105">
        <f>N43+N56+N67+N78</f>
        <v>0.30101358760964236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7" t="s">
        <v>1053</v>
      </c>
      <c r="C84" s="818"/>
      <c r="D84" s="818"/>
      <c r="E84" s="818"/>
      <c r="F84" s="818"/>
      <c r="G84" s="818"/>
      <c r="H84" s="818"/>
      <c r="I84" s="323"/>
      <c r="J84" s="343"/>
      <c r="K84" s="311" t="s">
        <v>1054</v>
      </c>
      <c r="L84" s="856" t="s">
        <v>1055</v>
      </c>
      <c r="M84" s="857"/>
      <c r="N84" s="312"/>
    </row>
    <row r="85" spans="1:14">
      <c r="B85" s="858" t="s">
        <v>1056</v>
      </c>
      <c r="C85" s="859"/>
      <c r="D85" s="859"/>
      <c r="E85" s="859"/>
      <c r="F85" s="859"/>
      <c r="G85" s="859"/>
      <c r="H85" s="859"/>
      <c r="I85" s="93"/>
      <c r="J85" s="94"/>
      <c r="K85" s="313">
        <v>0.2</v>
      </c>
      <c r="L85" s="860">
        <f>N80*K85</f>
        <v>6.0202717521928475E-2</v>
      </c>
      <c r="M85" s="861"/>
      <c r="N85" s="57"/>
    </row>
    <row r="86" spans="1:14">
      <c r="B86" s="95" t="s">
        <v>1057</v>
      </c>
      <c r="C86" s="96"/>
      <c r="D86" s="96"/>
      <c r="E86" s="96"/>
      <c r="F86" s="96"/>
      <c r="G86" s="96"/>
      <c r="H86" s="96"/>
      <c r="I86" s="93"/>
      <c r="J86" s="94"/>
      <c r="K86" s="313">
        <v>0.05</v>
      </c>
      <c r="L86" s="860">
        <f>N80*K86</f>
        <v>1.5050679380482119E-2</v>
      </c>
      <c r="M86" s="861"/>
      <c r="N86" s="57"/>
    </row>
    <row r="87" spans="1:14" ht="15" thickBot="1">
      <c r="B87" s="97" t="s">
        <v>1058</v>
      </c>
      <c r="C87" s="98"/>
      <c r="D87" s="98"/>
      <c r="E87" s="98"/>
      <c r="F87" s="98"/>
      <c r="G87" s="98"/>
      <c r="H87" s="98"/>
      <c r="I87" s="99"/>
      <c r="J87" s="100"/>
      <c r="K87" s="314">
        <v>0.05</v>
      </c>
      <c r="L87" s="862">
        <f>N80*K87</f>
        <v>1.5050679380482119E-2</v>
      </c>
      <c r="M87" s="863"/>
      <c r="N87" s="57"/>
    </row>
    <row r="88" spans="1:14" ht="15" thickBot="1">
      <c r="B88" s="826" t="s">
        <v>1037</v>
      </c>
      <c r="C88" s="827"/>
      <c r="D88" s="827"/>
      <c r="E88" s="827"/>
      <c r="F88" s="827"/>
      <c r="G88" s="827"/>
      <c r="H88" s="827"/>
      <c r="I88" s="827"/>
      <c r="J88" s="827"/>
      <c r="K88" s="827"/>
      <c r="L88" s="827"/>
      <c r="M88" s="828"/>
      <c r="N88" s="58">
        <f>L85+L86+L87</f>
        <v>9.0304076282892706E-2</v>
      </c>
    </row>
    <row r="89" spans="1:14" ht="15" thickBot="1">
      <c r="B89" s="39"/>
      <c r="C89" s="40"/>
      <c r="D89" s="40"/>
      <c r="E89" s="40"/>
      <c r="F89" s="40"/>
      <c r="G89" s="40"/>
      <c r="H89" s="40"/>
      <c r="I89" s="40"/>
      <c r="J89" s="40"/>
      <c r="K89" s="40"/>
      <c r="L89" s="40"/>
      <c r="M89" s="40"/>
      <c r="N89" s="41"/>
    </row>
    <row r="90" spans="1:14" ht="15" thickBot="1">
      <c r="A90" t="s">
        <v>2122</v>
      </c>
      <c r="B90" s="826" t="s">
        <v>1059</v>
      </c>
      <c r="C90" s="827"/>
      <c r="D90" s="827"/>
      <c r="E90" s="827"/>
      <c r="F90" s="827"/>
      <c r="G90" s="827"/>
      <c r="H90" s="827"/>
      <c r="I90" s="827"/>
      <c r="J90" s="827"/>
      <c r="K90" s="827"/>
      <c r="L90" s="827"/>
      <c r="M90" s="828"/>
      <c r="N90" s="58">
        <f>N80+N88</f>
        <v>0.39131766389253508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4"/>
      <c r="K120" s="974"/>
      <c r="L120" s="974"/>
      <c r="M120" s="974"/>
      <c r="N120" s="975"/>
    </row>
    <row r="121" spans="2:14" ht="15" thickBot="1">
      <c r="B121" s="428" t="s">
        <v>2327</v>
      </c>
      <c r="C121" s="429"/>
      <c r="D121" s="429"/>
      <c r="E121" s="268"/>
      <c r="F121" s="268"/>
      <c r="G121" s="268"/>
      <c r="H121" s="268"/>
      <c r="I121" s="268"/>
      <c r="J121" s="976"/>
      <c r="K121" s="976"/>
      <c r="L121" s="976"/>
      <c r="M121" s="976"/>
      <c r="N121" s="97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190</v>
      </c>
      <c r="B36" s="839" t="str">
        <f>VLOOKUP(A36,EQUIPOS!A6:D154,3,FALSE)</f>
        <v>Diferencial de 3 ton</v>
      </c>
      <c r="C36" s="840"/>
      <c r="D36" s="840"/>
      <c r="E36" s="840"/>
      <c r="F36" s="840"/>
      <c r="G36" s="840"/>
      <c r="H36" s="841"/>
      <c r="I36" s="276"/>
      <c r="J36" s="277"/>
      <c r="K36" s="278">
        <f>VLOOKUP(A36,EQUIPOS!A6:D163,4,FALSE)</f>
        <v>12088</v>
      </c>
      <c r="L36" s="279"/>
      <c r="M36" s="345">
        <v>40</v>
      </c>
      <c r="N36" s="281">
        <f t="shared" ref="N36:N41" si="0">K36/M36</f>
        <v>302.2</v>
      </c>
    </row>
    <row r="37" spans="1:14">
      <c r="A37" s="119" t="s">
        <v>195</v>
      </c>
      <c r="B37" s="839" t="str">
        <f>VLOOKUP(A37,EQUIPOS!A7:D154,3,FALSE)</f>
        <v xml:space="preserve">Equipo de oxicorte, Capacidad de corte: hasta 6´´ (152mm) </v>
      </c>
      <c r="C37" s="840"/>
      <c r="D37" s="840"/>
      <c r="E37" s="840"/>
      <c r="F37" s="840"/>
      <c r="G37" s="840"/>
      <c r="H37" s="841"/>
      <c r="I37" s="430"/>
      <c r="J37" s="431"/>
      <c r="K37" s="278">
        <f>VLOOKUP(A37,EQUIPOS!A7:D164,4,FALSE)</f>
        <v>15463</v>
      </c>
      <c r="L37" s="344"/>
      <c r="M37" s="345">
        <v>400</v>
      </c>
      <c r="N37" s="281">
        <f t="shared" si="0"/>
        <v>38.657499999999999</v>
      </c>
    </row>
    <row r="38" spans="1:14">
      <c r="A38" s="119" t="s">
        <v>204</v>
      </c>
      <c r="B38" s="839" t="str">
        <f>VLOOKUP(A38,EQUIPOS!A8:D154,3,FALSE)</f>
        <v xml:space="preserve">Equipo de soldadura 250 AMP
</v>
      </c>
      <c r="C38" s="840"/>
      <c r="D38" s="840"/>
      <c r="E38" s="840"/>
      <c r="F38" s="840"/>
      <c r="G38" s="840"/>
      <c r="H38" s="841"/>
      <c r="I38" s="430"/>
      <c r="J38" s="431"/>
      <c r="K38" s="278">
        <f>VLOOKUP(A38,EQUIPOS!A8:D165,4,FALSE)</f>
        <v>13360</v>
      </c>
      <c r="L38" s="344"/>
      <c r="M38" s="345">
        <v>400</v>
      </c>
      <c r="N38" s="281">
        <f t="shared" si="0"/>
        <v>33.4</v>
      </c>
    </row>
    <row r="39" spans="1:14">
      <c r="A39" s="119" t="s">
        <v>208</v>
      </c>
      <c r="B39" s="839" t="str">
        <f>VLOOKUP(A39,EQUIPOS!A9:D154,3,FALSE)</f>
        <v>Equipo de soldadura 400</v>
      </c>
      <c r="C39" s="840"/>
      <c r="D39" s="840"/>
      <c r="E39" s="840"/>
      <c r="F39" s="840"/>
      <c r="G39" s="840"/>
      <c r="H39" s="841"/>
      <c r="I39" s="430"/>
      <c r="J39" s="431"/>
      <c r="K39" s="278">
        <f>VLOOKUP(A39,EQUIPOS!A9:D166,4,FALSE)</f>
        <v>10000</v>
      </c>
      <c r="L39" s="344"/>
      <c r="M39" s="345">
        <v>400</v>
      </c>
      <c r="N39" s="281">
        <f t="shared" si="0"/>
        <v>25</v>
      </c>
    </row>
    <row r="40" spans="1:14">
      <c r="A40" s="119" t="s">
        <v>210</v>
      </c>
      <c r="B40" s="839" t="str">
        <f>VLOOKUP(A40,EQUIPOS!A10:D154,3,FALSE)</f>
        <v>Equipo de soldadura 600</v>
      </c>
      <c r="C40" s="840"/>
      <c r="D40" s="840"/>
      <c r="E40" s="840"/>
      <c r="F40" s="840"/>
      <c r="G40" s="840"/>
      <c r="H40" s="841"/>
      <c r="I40" s="430"/>
      <c r="J40" s="431"/>
      <c r="K40" s="278">
        <f>VLOOKUP(A40,EQUIPOS!A10:D167,4,FALSE)</f>
        <v>15269</v>
      </c>
      <c r="L40" s="344"/>
      <c r="M40" s="345">
        <v>400</v>
      </c>
      <c r="N40" s="281">
        <f t="shared" si="0"/>
        <v>38.172499999999999</v>
      </c>
    </row>
    <row r="41" spans="1:14">
      <c r="A41" s="119" t="s">
        <v>243</v>
      </c>
      <c r="B41" s="839" t="str">
        <f>VLOOKUP(A41,EQUIPOS!A11:D155,3,FALSE)</f>
        <v>Grúa 10 ton</v>
      </c>
      <c r="C41" s="840"/>
      <c r="D41" s="840"/>
      <c r="E41" s="840"/>
      <c r="F41" s="840"/>
      <c r="G41" s="840"/>
      <c r="H41" s="841"/>
      <c r="I41" s="430"/>
      <c r="J41" s="431"/>
      <c r="K41" s="278">
        <f>VLOOKUP(A41,EQUIPOS!A11:D168,4,FALSE)</f>
        <v>190868</v>
      </c>
      <c r="L41" s="344"/>
      <c r="M41" s="345">
        <v>400</v>
      </c>
      <c r="N41" s="281">
        <f t="shared" si="0"/>
        <v>477.17</v>
      </c>
    </row>
    <row r="42" spans="1:14">
      <c r="B42" s="839"/>
      <c r="C42" s="840"/>
      <c r="D42" s="840"/>
      <c r="E42" s="840"/>
      <c r="F42" s="840"/>
      <c r="G42" s="840"/>
      <c r="H42" s="841"/>
      <c r="I42" s="42"/>
      <c r="J42" s="43"/>
      <c r="K42" s="278"/>
      <c r="L42" s="285"/>
      <c r="M42" s="345"/>
      <c r="N42" s="281"/>
    </row>
    <row r="43" spans="1:14">
      <c r="B43" s="329"/>
      <c r="C43" s="330"/>
      <c r="D43" s="330"/>
      <c r="E43" s="330"/>
      <c r="F43" s="332"/>
      <c r="G43" s="332"/>
      <c r="H43" s="131"/>
      <c r="I43" s="42"/>
      <c r="J43" s="43"/>
      <c r="K43" s="278"/>
      <c r="L43" s="285"/>
      <c r="M43" s="286"/>
      <c r="N43" s="282"/>
    </row>
    <row r="44" spans="1:14">
      <c r="B44" s="846" t="s">
        <v>1036</v>
      </c>
      <c r="C44" s="847"/>
      <c r="D44" s="847"/>
      <c r="E44" s="44"/>
      <c r="F44" s="45"/>
      <c r="G44" s="45"/>
      <c r="H44" s="46"/>
      <c r="I44" s="42"/>
      <c r="J44" s="43"/>
      <c r="K44" s="288"/>
      <c r="L44" s="285"/>
      <c r="M44" s="410">
        <v>0.05</v>
      </c>
      <c r="N44" s="353">
        <f>N81*M44</f>
        <v>92.854218750000015</v>
      </c>
    </row>
    <row r="45" spans="1:14" ht="15" thickBot="1">
      <c r="B45" s="839"/>
      <c r="C45" s="840"/>
      <c r="D45" s="840"/>
      <c r="E45" s="840"/>
      <c r="F45" s="840"/>
      <c r="G45" s="840"/>
      <c r="H45" s="841"/>
      <c r="I45" s="848"/>
      <c r="J45" s="849"/>
      <c r="K45" s="47"/>
      <c r="L45" s="850"/>
      <c r="M45" s="851"/>
      <c r="N45" s="111"/>
    </row>
    <row r="46" spans="1:14" ht="15" thickBot="1">
      <c r="B46" s="826" t="s">
        <v>1037</v>
      </c>
      <c r="C46" s="827"/>
      <c r="D46" s="827"/>
      <c r="E46" s="827"/>
      <c r="F46" s="827"/>
      <c r="G46" s="827"/>
      <c r="H46" s="827"/>
      <c r="I46" s="827"/>
      <c r="J46" s="827"/>
      <c r="K46" s="827"/>
      <c r="L46" s="827"/>
      <c r="M46" s="828"/>
      <c r="N46" s="403">
        <f>SUM(N36:N44)</f>
        <v>1007.4542187499999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7" t="s">
        <v>1028</v>
      </c>
      <c r="C50" s="818"/>
      <c r="D50" s="818"/>
      <c r="E50" s="818"/>
      <c r="F50" s="818"/>
      <c r="G50" s="818"/>
      <c r="H50" s="818"/>
      <c r="I50" s="819"/>
      <c r="J50" s="324" t="s">
        <v>1029</v>
      </c>
      <c r="K50" s="91" t="s">
        <v>1030</v>
      </c>
      <c r="L50" s="820" t="s">
        <v>1039</v>
      </c>
      <c r="M50" s="81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31639</v>
      </c>
      <c r="N51" s="281">
        <f>K51*M51</f>
        <v>158.19499999999999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4589</v>
      </c>
      <c r="N52" s="281">
        <f t="shared" ref="N52:N58" si="1">K52*M52</f>
        <v>22.945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11871</v>
      </c>
      <c r="N53" s="281">
        <f t="shared" si="1"/>
        <v>59.355000000000004</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10335</v>
      </c>
      <c r="N54" s="281">
        <f t="shared" si="1"/>
        <v>103.35000000000001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19761</v>
      </c>
      <c r="N55" s="281">
        <f t="shared" si="1"/>
        <v>197.61</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36000</v>
      </c>
      <c r="N56" s="281">
        <f t="shared" si="1"/>
        <v>18</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38750</v>
      </c>
      <c r="N57" s="281">
        <f t="shared" si="1"/>
        <v>38.75</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18000</v>
      </c>
      <c r="N58" s="281">
        <f t="shared" si="1"/>
        <v>18</v>
      </c>
    </row>
    <row r="59" spans="1:14" ht="15" thickBot="1">
      <c r="B59" s="826" t="s">
        <v>1037</v>
      </c>
      <c r="C59" s="827"/>
      <c r="D59" s="827"/>
      <c r="E59" s="827"/>
      <c r="F59" s="827"/>
      <c r="G59" s="827"/>
      <c r="H59" s="827"/>
      <c r="I59" s="827"/>
      <c r="J59" s="827"/>
      <c r="K59" s="827"/>
      <c r="L59" s="827"/>
      <c r="M59" s="828"/>
      <c r="N59" s="403">
        <f>SUM(N51:N58)</f>
        <v>616.20500000000004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9" t="s">
        <v>1045</v>
      </c>
      <c r="M63" s="802"/>
      <c r="N63" s="82" t="s">
        <v>1035</v>
      </c>
    </row>
    <row r="64" spans="1:14">
      <c r="B64" s="52"/>
      <c r="C64" s="326"/>
      <c r="D64" s="326"/>
      <c r="E64" s="326"/>
      <c r="F64" s="326"/>
      <c r="G64" s="326"/>
      <c r="H64" s="320"/>
      <c r="I64" s="288"/>
      <c r="J64" s="295"/>
      <c r="K64" s="288"/>
      <c r="L64" s="830"/>
      <c r="M64" s="831"/>
      <c r="N64" s="296"/>
    </row>
    <row r="65" spans="1:15">
      <c r="B65" s="52"/>
      <c r="C65" s="53"/>
      <c r="D65" s="53"/>
      <c r="E65" s="53"/>
      <c r="F65" s="53"/>
      <c r="G65" s="53"/>
      <c r="H65" s="320"/>
      <c r="I65" s="288"/>
      <c r="J65" s="295"/>
      <c r="K65" s="288"/>
      <c r="L65" s="830"/>
      <c r="M65" s="831"/>
      <c r="N65" s="296"/>
    </row>
    <row r="66" spans="1:15">
      <c r="B66" s="52"/>
      <c r="C66" s="53"/>
      <c r="D66" s="53"/>
      <c r="E66" s="53"/>
      <c r="F66" s="53"/>
      <c r="G66" s="53"/>
      <c r="H66" s="320"/>
      <c r="I66" s="288"/>
      <c r="J66" s="295"/>
      <c r="K66" s="288"/>
      <c r="L66" s="830"/>
      <c r="M66" s="831"/>
      <c r="N66" s="296"/>
    </row>
    <row r="67" spans="1:15">
      <c r="B67" s="52"/>
      <c r="C67" s="53"/>
      <c r="D67" s="53"/>
      <c r="E67" s="53"/>
      <c r="F67" s="53"/>
      <c r="G67" s="53"/>
      <c r="H67" s="320"/>
      <c r="I67" s="288"/>
      <c r="J67" s="295"/>
      <c r="K67" s="288"/>
      <c r="L67" s="830"/>
      <c r="M67" s="83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5"/>
      <c r="M69" s="816"/>
      <c r="N69" s="133"/>
    </row>
    <row r="70" spans="1:15" ht="15" thickBot="1">
      <c r="B70" s="832" t="s">
        <v>1037</v>
      </c>
      <c r="C70" s="833"/>
      <c r="D70" s="833"/>
      <c r="E70" s="833"/>
      <c r="F70" s="833"/>
      <c r="G70" s="833"/>
      <c r="H70" s="833"/>
      <c r="I70" s="833"/>
      <c r="J70" s="833"/>
      <c r="K70" s="833"/>
      <c r="L70" s="833"/>
      <c r="M70" s="83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70" t="s">
        <v>2</v>
      </c>
      <c r="B75" s="55" t="str">
        <f>VLOOKUP(A75,'MANO DE OBRA'!A8:D68,3,FALSE)</f>
        <v>Soldador (2)</v>
      </c>
      <c r="C75" s="53"/>
      <c r="D75" s="53"/>
      <c r="E75" s="53"/>
      <c r="F75" s="53"/>
      <c r="G75" s="53"/>
      <c r="H75" s="53"/>
      <c r="I75" s="301">
        <f>K75/J75*100</f>
        <v>109977.83783783784</v>
      </c>
      <c r="J75" s="302">
        <v>185</v>
      </c>
      <c r="K75" s="303">
        <f>VLOOKUP(A75,'MANO DE OBRA'!A8:D99,4,FALSE)</f>
        <v>203459</v>
      </c>
      <c r="L75" s="56"/>
      <c r="M75" s="443">
        <v>320</v>
      </c>
      <c r="N75" s="404">
        <f>K75/M75</f>
        <v>635.80937500000005</v>
      </c>
      <c r="O75" s="112"/>
    </row>
    <row r="76" spans="1:15">
      <c r="A76" s="170" t="s">
        <v>4</v>
      </c>
      <c r="B76" s="55" t="str">
        <f>VLOOKUP(A76,'MANO DE OBRA'!A8:D69,3,FALSE)</f>
        <v>Inspector de fabricación y montaje</v>
      </c>
      <c r="C76" s="53"/>
      <c r="D76" s="53"/>
      <c r="E76" s="53"/>
      <c r="F76" s="53"/>
      <c r="G76" s="53"/>
      <c r="H76" s="53"/>
      <c r="I76" s="301">
        <f>K76/J76*100</f>
        <v>73775.135135135133</v>
      </c>
      <c r="J76" s="302">
        <v>185</v>
      </c>
      <c r="K76" s="303">
        <f>VLOOKUP(A76,'MANO DE OBRA'!A8:D100,4,FALSE)</f>
        <v>136484</v>
      </c>
      <c r="L76" s="56"/>
      <c r="M76" s="443">
        <v>320</v>
      </c>
      <c r="N76" s="404">
        <f>K76/M76</f>
        <v>426.51249999999999</v>
      </c>
    </row>
    <row r="77" spans="1:15">
      <c r="A77" t="s">
        <v>9</v>
      </c>
      <c r="B77" s="55" t="str">
        <f>VLOOKUP(A77,'MANO DE OBRA'!A9:D70,3,FALSE)</f>
        <v>Obrero (3)</v>
      </c>
      <c r="C77" s="53"/>
      <c r="D77" s="53"/>
      <c r="E77" s="53"/>
      <c r="F77" s="53"/>
      <c r="G77" s="53"/>
      <c r="H77" s="53"/>
      <c r="I77" s="301">
        <f>K77/J77*100</f>
        <v>82483.783783783787</v>
      </c>
      <c r="J77" s="302">
        <v>185</v>
      </c>
      <c r="K77" s="303">
        <f>VLOOKUP(A77,'MANO DE OBRA'!A9:D101,4,FALSE)</f>
        <v>152595</v>
      </c>
      <c r="L77" s="56"/>
      <c r="M77" s="443">
        <v>320</v>
      </c>
      <c r="N77" s="404">
        <f>K77/M77</f>
        <v>476.859375</v>
      </c>
    </row>
    <row r="78" spans="1:15">
      <c r="A78" t="s">
        <v>30</v>
      </c>
      <c r="B78" s="55" t="str">
        <f>VLOOKUP(A78,'MANO DE OBRA'!A10:D71,3,FALSE)</f>
        <v>Oficial</v>
      </c>
      <c r="C78" s="53"/>
      <c r="D78" s="53"/>
      <c r="E78" s="53"/>
      <c r="F78" s="53"/>
      <c r="G78" s="53"/>
      <c r="H78" s="53"/>
      <c r="I78" s="301">
        <f>K78/J78*100</f>
        <v>54988.648648648646</v>
      </c>
      <c r="J78" s="302">
        <v>185</v>
      </c>
      <c r="K78" s="303">
        <f>VLOOKUP(A78,'MANO DE OBRA'!A10:D102,4,FALSE)</f>
        <v>101729</v>
      </c>
      <c r="L78" s="327"/>
      <c r="M78" s="443">
        <v>320</v>
      </c>
      <c r="N78" s="404">
        <f>K78/M78</f>
        <v>317.90312499999999</v>
      </c>
    </row>
    <row r="79" spans="1:15">
      <c r="B79" s="55"/>
      <c r="C79" s="53"/>
      <c r="D79" s="53"/>
      <c r="E79" s="53"/>
      <c r="F79" s="53"/>
      <c r="G79" s="53"/>
      <c r="H79" s="53"/>
      <c r="I79" s="301"/>
      <c r="J79" s="302"/>
      <c r="K79" s="303"/>
      <c r="L79" s="327"/>
      <c r="M79" s="443"/>
      <c r="N79" s="404"/>
    </row>
    <row r="80" spans="1:15" ht="15" thickBot="1">
      <c r="B80" s="813"/>
      <c r="C80" s="814"/>
      <c r="D80" s="814"/>
      <c r="E80" s="814"/>
      <c r="F80" s="814"/>
      <c r="G80" s="814"/>
      <c r="H80" s="814"/>
      <c r="I80" s="479"/>
      <c r="J80" s="480"/>
      <c r="K80" s="483"/>
      <c r="L80" s="484"/>
      <c r="M80" s="485"/>
      <c r="N80" s="404"/>
    </row>
    <row r="81" spans="1:14" ht="15" thickBot="1">
      <c r="B81" s="832" t="s">
        <v>1037</v>
      </c>
      <c r="C81" s="833"/>
      <c r="D81" s="833"/>
      <c r="E81" s="833"/>
      <c r="F81" s="833"/>
      <c r="G81" s="833"/>
      <c r="H81" s="833"/>
      <c r="I81" s="833"/>
      <c r="J81" s="833"/>
      <c r="K81" s="833"/>
      <c r="L81" s="833"/>
      <c r="M81" s="834"/>
      <c r="N81" s="310">
        <f>SUM(N75:N80)</f>
        <v>1857.0843750000001</v>
      </c>
    </row>
    <row r="82" spans="1:14" ht="15" thickBot="1">
      <c r="B82" s="39"/>
      <c r="C82" s="40"/>
      <c r="D82" s="40"/>
      <c r="E82" s="40"/>
      <c r="F82" s="40"/>
      <c r="G82" s="40"/>
      <c r="H82" s="40"/>
      <c r="I82" s="40"/>
      <c r="J82" s="40"/>
      <c r="K82" s="40"/>
      <c r="L82" s="40"/>
      <c r="M82" s="40"/>
      <c r="N82" s="41"/>
    </row>
    <row r="83" spans="1:14" ht="15" thickBot="1">
      <c r="B83" s="826" t="s">
        <v>1051</v>
      </c>
      <c r="C83" s="827"/>
      <c r="D83" s="827"/>
      <c r="E83" s="827"/>
      <c r="F83" s="827"/>
      <c r="G83" s="827"/>
      <c r="H83" s="827"/>
      <c r="I83" s="827"/>
      <c r="J83" s="827"/>
      <c r="K83" s="827"/>
      <c r="L83" s="827"/>
      <c r="M83" s="828"/>
      <c r="N83" s="105">
        <f>N46+N59+N70+N81</f>
        <v>3480.7435937500004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7" t="s">
        <v>1053</v>
      </c>
      <c r="C87" s="818"/>
      <c r="D87" s="818"/>
      <c r="E87" s="818"/>
      <c r="F87" s="818"/>
      <c r="G87" s="818"/>
      <c r="H87" s="818"/>
      <c r="I87" s="323"/>
      <c r="J87" s="343"/>
      <c r="K87" s="311" t="s">
        <v>1054</v>
      </c>
      <c r="L87" s="856" t="s">
        <v>1055</v>
      </c>
      <c r="M87" s="857"/>
      <c r="N87" s="312"/>
    </row>
    <row r="88" spans="1:14">
      <c r="B88" s="858" t="s">
        <v>1056</v>
      </c>
      <c r="C88" s="859"/>
      <c r="D88" s="859"/>
      <c r="E88" s="859"/>
      <c r="F88" s="859"/>
      <c r="G88" s="859"/>
      <c r="H88" s="859"/>
      <c r="I88" s="93"/>
      <c r="J88" s="94"/>
      <c r="K88" s="313">
        <v>0.2</v>
      </c>
      <c r="L88" s="860">
        <f>N83*K88</f>
        <v>696.14871875000017</v>
      </c>
      <c r="M88" s="861"/>
      <c r="N88" s="57"/>
    </row>
    <row r="89" spans="1:14">
      <c r="B89" s="95" t="s">
        <v>1057</v>
      </c>
      <c r="C89" s="96"/>
      <c r="D89" s="96"/>
      <c r="E89" s="96"/>
      <c r="F89" s="96"/>
      <c r="G89" s="96"/>
      <c r="H89" s="96"/>
      <c r="I89" s="93"/>
      <c r="J89" s="94"/>
      <c r="K89" s="313">
        <v>0.05</v>
      </c>
      <c r="L89" s="860">
        <f>N83*K89</f>
        <v>174.03717968750004</v>
      </c>
      <c r="M89" s="861"/>
      <c r="N89" s="57"/>
    </row>
    <row r="90" spans="1:14" ht="15" thickBot="1">
      <c r="B90" s="97" t="s">
        <v>1058</v>
      </c>
      <c r="C90" s="98"/>
      <c r="D90" s="98"/>
      <c r="E90" s="98"/>
      <c r="F90" s="98"/>
      <c r="G90" s="98"/>
      <c r="H90" s="98"/>
      <c r="I90" s="99"/>
      <c r="J90" s="100"/>
      <c r="K90" s="314">
        <v>0.05</v>
      </c>
      <c r="L90" s="862">
        <f>N83*K90</f>
        <v>174.03717968750004</v>
      </c>
      <c r="M90" s="863"/>
      <c r="N90" s="57"/>
    </row>
    <row r="91" spans="1:14" ht="15" thickBot="1">
      <c r="B91" s="826" t="s">
        <v>1037</v>
      </c>
      <c r="C91" s="827"/>
      <c r="D91" s="827"/>
      <c r="E91" s="827"/>
      <c r="F91" s="827"/>
      <c r="G91" s="827"/>
      <c r="H91" s="827"/>
      <c r="I91" s="827"/>
      <c r="J91" s="827"/>
      <c r="K91" s="827"/>
      <c r="L91" s="827"/>
      <c r="M91" s="828"/>
      <c r="N91" s="58">
        <f>L88+L89+L90</f>
        <v>1044.2230781250003</v>
      </c>
    </row>
    <row r="92" spans="1:14" ht="15" thickBot="1">
      <c r="B92" s="39"/>
      <c r="C92" s="40"/>
      <c r="D92" s="40"/>
      <c r="E92" s="40"/>
      <c r="F92" s="40"/>
      <c r="G92" s="40"/>
      <c r="H92" s="40"/>
      <c r="I92" s="40"/>
      <c r="J92" s="40"/>
      <c r="K92" s="40"/>
      <c r="L92" s="40"/>
      <c r="M92" s="40"/>
      <c r="N92" s="41"/>
    </row>
    <row r="93" spans="1:14" ht="15" thickBot="1">
      <c r="A93" t="s">
        <v>2122</v>
      </c>
      <c r="B93" s="826" t="s">
        <v>1059</v>
      </c>
      <c r="C93" s="827"/>
      <c r="D93" s="827"/>
      <c r="E93" s="827"/>
      <c r="F93" s="827"/>
      <c r="G93" s="827"/>
      <c r="H93" s="827"/>
      <c r="I93" s="827"/>
      <c r="J93" s="827"/>
      <c r="K93" s="827"/>
      <c r="L93" s="827"/>
      <c r="M93" s="828"/>
      <c r="N93" s="196">
        <f>N83+N91</f>
        <v>4524.9666718750004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4"/>
      <c r="K123" s="974"/>
      <c r="L123" s="974"/>
      <c r="M123" s="974"/>
      <c r="N123" s="975"/>
    </row>
    <row r="124" spans="2:14" ht="15" thickBot="1">
      <c r="B124" s="428" t="s">
        <v>2327</v>
      </c>
      <c r="C124" s="429"/>
      <c r="D124" s="429"/>
      <c r="E124" s="268"/>
      <c r="F124" s="268"/>
      <c r="G124" s="268"/>
      <c r="H124" s="268"/>
      <c r="I124" s="268"/>
      <c r="J124" s="976"/>
      <c r="K124" s="976"/>
      <c r="L124" s="976"/>
      <c r="M124" s="976"/>
      <c r="N124" s="977"/>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42.75" customHeight="1" thickBot="1">
      <c r="A31" t="s">
        <v>1929</v>
      </c>
      <c r="B31" s="86" t="s">
        <v>1212</v>
      </c>
      <c r="C31" s="966" t="s">
        <v>2238</v>
      </c>
      <c r="D31" s="967"/>
      <c r="E31" s="967"/>
      <c r="F31" s="967"/>
      <c r="G31" s="967"/>
      <c r="H31" s="967"/>
      <c r="I31" s="967"/>
      <c r="J31" s="967"/>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188</v>
      </c>
      <c r="B36" s="839" t="str">
        <f>VLOOKUP(A36,EQUIPOS!A6:D154,3,FALSE)</f>
        <v>Diferencial</v>
      </c>
      <c r="C36" s="840"/>
      <c r="D36" s="840"/>
      <c r="E36" s="840"/>
      <c r="F36" s="840"/>
      <c r="G36" s="840"/>
      <c r="H36" s="841"/>
      <c r="I36" s="276"/>
      <c r="J36" s="277"/>
      <c r="K36" s="278">
        <f>VLOOKUP(A36,EQUIPOS!A6:D163,4,FALSE)</f>
        <v>3760</v>
      </c>
      <c r="L36" s="279"/>
      <c r="M36" s="345">
        <v>4</v>
      </c>
      <c r="N36" s="281">
        <f>K36/M36</f>
        <v>940</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N75*M41</f>
        <v>953.71250000000009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1893.7125000000001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377550</v>
      </c>
      <c r="N48" s="281">
        <f>K48*M48</f>
        <v>3775.5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126651</v>
      </c>
      <c r="N49" s="281">
        <f>K49*M49</f>
        <v>126651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315000</v>
      </c>
      <c r="N50" s="281">
        <f>K50*M50</f>
        <v>114975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245401.5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30">
        <f>VLOOKUP(A58,TRANSPORTE!A1:D117,4,FALSE)</f>
        <v>2</v>
      </c>
      <c r="M58" s="831"/>
      <c r="N58" s="296">
        <f>K58*L58</f>
        <v>0.56000000000000005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f>
        <v>0.56000000000000005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32</v>
      </c>
      <c r="N69" s="404">
        <f>K69/M69</f>
        <v>6358.09375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32</v>
      </c>
      <c r="N70" s="404">
        <f>K70/M70</f>
        <v>3179.03125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9537.125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256832.89749999999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51366.5795</v>
      </c>
      <c r="M82" s="861"/>
      <c r="N82" s="57"/>
    </row>
    <row r="83" spans="1:14">
      <c r="B83" s="95" t="s">
        <v>1057</v>
      </c>
      <c r="C83" s="96"/>
      <c r="D83" s="96"/>
      <c r="E83" s="96"/>
      <c r="F83" s="96"/>
      <c r="G83" s="96"/>
      <c r="H83" s="96"/>
      <c r="I83" s="93"/>
      <c r="J83" s="94"/>
      <c r="K83" s="313">
        <v>0.05</v>
      </c>
      <c r="L83" s="860">
        <f>N77*K83</f>
        <v>12841.644875</v>
      </c>
      <c r="M83" s="861"/>
      <c r="N83" s="57"/>
    </row>
    <row r="84" spans="1:14" ht="15" thickBot="1">
      <c r="B84" s="97" t="s">
        <v>1058</v>
      </c>
      <c r="C84" s="98"/>
      <c r="D84" s="98"/>
      <c r="E84" s="98"/>
      <c r="F84" s="98"/>
      <c r="G84" s="98"/>
      <c r="H84" s="98"/>
      <c r="I84" s="99"/>
      <c r="J84" s="100"/>
      <c r="K84" s="314">
        <v>0.05</v>
      </c>
      <c r="L84" s="862">
        <f>N77*K84</f>
        <v>12841.644875</v>
      </c>
      <c r="M84" s="863"/>
      <c r="N84" s="57"/>
    </row>
    <row r="85" spans="1:14" ht="15" thickBot="1">
      <c r="B85" s="826" t="s">
        <v>1037</v>
      </c>
      <c r="C85" s="827"/>
      <c r="D85" s="827"/>
      <c r="E85" s="827"/>
      <c r="F85" s="827"/>
      <c r="G85" s="827"/>
      <c r="H85" s="827"/>
      <c r="I85" s="827"/>
      <c r="J85" s="827"/>
      <c r="K85" s="827"/>
      <c r="L85" s="827"/>
      <c r="M85" s="828"/>
      <c r="N85" s="58">
        <f>L82+L83+L84</f>
        <v>77049.869250000003</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333882.76675000001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45" customHeight="1" thickBot="1">
      <c r="A31" t="s">
        <v>1929</v>
      </c>
      <c r="B31" s="86" t="s">
        <v>1213</v>
      </c>
      <c r="C31" s="987" t="s">
        <v>2239</v>
      </c>
      <c r="D31" s="988"/>
      <c r="E31" s="988"/>
      <c r="F31" s="988"/>
      <c r="G31" s="988"/>
      <c r="H31" s="988"/>
      <c r="I31" s="988"/>
      <c r="J31" s="988"/>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188</v>
      </c>
      <c r="B36" s="839" t="str">
        <f>VLOOKUP(A36,EQUIPOS!A6:D154,3,FALSE)</f>
        <v>Diferencial</v>
      </c>
      <c r="C36" s="840"/>
      <c r="D36" s="840"/>
      <c r="E36" s="840"/>
      <c r="F36" s="840"/>
      <c r="G36" s="840"/>
      <c r="H36" s="841"/>
      <c r="I36" s="276"/>
      <c r="J36" s="277"/>
      <c r="K36" s="278">
        <f>VLOOKUP(A36,EQUIPOS!A6:D163,4,FALSE)</f>
        <v>3760</v>
      </c>
      <c r="L36" s="279"/>
      <c r="M36" s="450">
        <v>4</v>
      </c>
      <c r="N36" s="281">
        <f>K36/M36</f>
        <v>940</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N75*M41</f>
        <v>953.71250000000009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1893.7125000000001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377550</v>
      </c>
      <c r="N48" s="281">
        <f>K48*M48</f>
        <v>7551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126651</v>
      </c>
      <c r="N49" s="281">
        <f>K49*M49</f>
        <v>126651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315000</v>
      </c>
      <c r="N50" s="281">
        <f>K50*M50</f>
        <v>144900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279102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30">
        <f>VLOOKUP(A58,TRANSPORTE!A1:D117,4,FALSE)</f>
        <v>2</v>
      </c>
      <c r="M58" s="831"/>
      <c r="N58" s="296">
        <f>K58*L58</f>
        <v>0.56000000000000005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f>
        <v>0.56000000000000005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32</v>
      </c>
      <c r="N69" s="404">
        <f>K69/M69</f>
        <v>6358.09375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32</v>
      </c>
      <c r="N70" s="404">
        <f>K70/M70</f>
        <v>3179.03125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9537.125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290533.39750000002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58106.679500000006</v>
      </c>
      <c r="M82" s="861"/>
      <c r="N82" s="57"/>
    </row>
    <row r="83" spans="1:14">
      <c r="B83" s="95" t="s">
        <v>1057</v>
      </c>
      <c r="C83" s="96"/>
      <c r="D83" s="96"/>
      <c r="E83" s="96"/>
      <c r="F83" s="96"/>
      <c r="G83" s="96"/>
      <c r="H83" s="96"/>
      <c r="I83" s="93"/>
      <c r="J83" s="94"/>
      <c r="K83" s="313">
        <v>0.05</v>
      </c>
      <c r="L83" s="860">
        <f>N77*K83</f>
        <v>14526.669875000001</v>
      </c>
      <c r="M83" s="861"/>
      <c r="N83" s="57"/>
    </row>
    <row r="84" spans="1:14" ht="15" thickBot="1">
      <c r="B84" s="97" t="s">
        <v>1058</v>
      </c>
      <c r="C84" s="98"/>
      <c r="D84" s="98"/>
      <c r="E84" s="98"/>
      <c r="F84" s="98"/>
      <c r="G84" s="98"/>
      <c r="H84" s="98"/>
      <c r="I84" s="99"/>
      <c r="J84" s="100"/>
      <c r="K84" s="314">
        <v>0.05</v>
      </c>
      <c r="L84" s="862">
        <f>N77*K84</f>
        <v>14526.669875000001</v>
      </c>
      <c r="M84" s="863"/>
      <c r="N84" s="57"/>
    </row>
    <row r="85" spans="1:14" ht="15" thickBot="1">
      <c r="B85" s="826" t="s">
        <v>1037</v>
      </c>
      <c r="C85" s="827"/>
      <c r="D85" s="827"/>
      <c r="E85" s="827"/>
      <c r="F85" s="827"/>
      <c r="G85" s="827"/>
      <c r="H85" s="827"/>
      <c r="I85" s="827"/>
      <c r="J85" s="827"/>
      <c r="K85" s="827"/>
      <c r="L85" s="827"/>
      <c r="M85" s="828"/>
      <c r="N85" s="58">
        <f>L82+L83+L84</f>
        <v>87160.019250000012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377693.41675000003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310</v>
      </c>
      <c r="B36" s="839" t="str">
        <f>VLOOKUP(A36,EQUIPOS!A6:D154,3,FALSE)</f>
        <v>Retroexcavadora A25C</v>
      </c>
      <c r="C36" s="840"/>
      <c r="D36" s="840"/>
      <c r="E36" s="840"/>
      <c r="F36" s="840"/>
      <c r="G36" s="840"/>
      <c r="H36" s="841"/>
      <c r="I36" s="276"/>
      <c r="J36" s="277"/>
      <c r="K36" s="278">
        <f>VLOOKUP(A36,EQUIPOS!A6:D163,4,FALSE)</f>
        <v>203593</v>
      </c>
      <c r="L36" s="279"/>
      <c r="M36" s="345">
        <v>3</v>
      </c>
      <c r="N36" s="281">
        <f>K36/M36</f>
        <v>67864.333333333328</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N75*M41</f>
        <v>1271.6166666666668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69135.95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377550</v>
      </c>
      <c r="N48" s="281">
        <f>K48*M48</f>
        <v>7551</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44709</v>
      </c>
      <c r="N49" s="281">
        <f>K49*M49</f>
        <v>20566.14</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300000</v>
      </c>
      <c r="N50" s="281">
        <f>K50*M50</f>
        <v>300000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328117.14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30">
        <f>VLOOKUP(A58,TRANSPORTE!A1:D117,4,FALSE)</f>
        <v>2</v>
      </c>
      <c r="M58" s="831"/>
      <c r="N58" s="296">
        <f>K58*L58</f>
        <v>0.56000000000000005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30">
        <f>VLOOKUP(A59,TRANSPORTE!A1:D117,4,FALSE)</f>
        <v>896</v>
      </c>
      <c r="M59" s="831"/>
      <c r="N59" s="296">
        <f>K59*L59</f>
        <v>412.16</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412.72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24</v>
      </c>
      <c r="N69" s="404">
        <f>K69/M69</f>
        <v>8477.4583333333339</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24</v>
      </c>
      <c r="N70" s="404">
        <f>K70/M70</f>
        <v>4238.708333333333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12716.166666666668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410381.97666666668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82076.395333333348</v>
      </c>
      <c r="M82" s="861"/>
      <c r="N82" s="57"/>
    </row>
    <row r="83" spans="1:14">
      <c r="B83" s="95" t="s">
        <v>1057</v>
      </c>
      <c r="C83" s="96"/>
      <c r="D83" s="96"/>
      <c r="E83" s="96"/>
      <c r="F83" s="96"/>
      <c r="G83" s="96"/>
      <c r="H83" s="96"/>
      <c r="I83" s="93"/>
      <c r="J83" s="94"/>
      <c r="K83" s="313">
        <v>0.05</v>
      </c>
      <c r="L83" s="860">
        <f>N77*K83</f>
        <v>20519.098833333337</v>
      </c>
      <c r="M83" s="861"/>
      <c r="N83" s="57"/>
    </row>
    <row r="84" spans="1:14" ht="15" thickBot="1">
      <c r="B84" s="97" t="s">
        <v>1058</v>
      </c>
      <c r="C84" s="98"/>
      <c r="D84" s="98"/>
      <c r="E84" s="98"/>
      <c r="F84" s="98"/>
      <c r="G84" s="98"/>
      <c r="H84" s="98"/>
      <c r="I84" s="99"/>
      <c r="J84" s="100"/>
      <c r="K84" s="314">
        <v>0.05</v>
      </c>
      <c r="L84" s="862">
        <f>N77*K84</f>
        <v>20519.098833333337</v>
      </c>
      <c r="M84" s="863"/>
      <c r="N84" s="57"/>
    </row>
    <row r="85" spans="1:14" ht="15" thickBot="1">
      <c r="B85" s="826" t="s">
        <v>1037</v>
      </c>
      <c r="C85" s="827"/>
      <c r="D85" s="827"/>
      <c r="E85" s="827"/>
      <c r="F85" s="827"/>
      <c r="G85" s="827"/>
      <c r="H85" s="827"/>
      <c r="I85" s="827"/>
      <c r="J85" s="827"/>
      <c r="K85" s="827"/>
      <c r="L85" s="827"/>
      <c r="M85" s="828"/>
      <c r="N85" s="58">
        <f>L82+L83+L84</f>
        <v>123114.59300000002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533496.56966666668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345">
        <v>0.5</v>
      </c>
      <c r="N36" s="281">
        <f>K36/M36</f>
        <v>8828</v>
      </c>
    </row>
    <row r="37" spans="1:14">
      <c r="A37" s="119" t="s">
        <v>320</v>
      </c>
      <c r="B37" s="839" t="str">
        <f>VLOOKUP(A37,EQUIPOS!A7:D154,3,FALSE)</f>
        <v>Retroexcavadora sobre llantas, motor 62HP, Profundidad de excavación de 5.41 metros.</v>
      </c>
      <c r="C37" s="840"/>
      <c r="D37" s="840"/>
      <c r="E37" s="840"/>
      <c r="F37" s="840"/>
      <c r="G37" s="840"/>
      <c r="H37" s="841"/>
      <c r="I37" s="430"/>
      <c r="J37" s="431"/>
      <c r="K37" s="278">
        <f>VLOOKUP(A37,EQUIPOS!A7:D164,4,FALSE)</f>
        <v>102401</v>
      </c>
      <c r="L37" s="344"/>
      <c r="M37" s="345">
        <v>1.5</v>
      </c>
      <c r="N37" s="281">
        <f>K37/M37</f>
        <v>68267.333333333328</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N75*M41</f>
        <v>2543.2333333333336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79638.566666666666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44709</v>
      </c>
      <c r="N48" s="281">
        <f>K48*M48</f>
        <v>25931.219999999998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158196</v>
      </c>
      <c r="N49" s="281">
        <f>K49*M49</f>
        <v>158196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184127.22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30">
        <f>VLOOKUP(A58,TRANSPORTE!A1:D117,4,FALSE)</f>
        <v>707</v>
      </c>
      <c r="M58" s="831"/>
      <c r="N58" s="296">
        <f>K58*L58</f>
        <v>707</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30">
        <f>VLOOKUP(A59,TRANSPORTE!A1:D117,4,FALSE)</f>
        <v>896</v>
      </c>
      <c r="M59" s="831"/>
      <c r="N59" s="296">
        <f>K59*L59</f>
        <v>519.67999999999995</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f>
        <v>1226.6799999999998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12</v>
      </c>
      <c r="N69" s="404">
        <f>K69/M69</f>
        <v>16954.916666666668</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12</v>
      </c>
      <c r="N70" s="404">
        <f>K70/M70</f>
        <v>8477.4166666666661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25432.333333333336</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290424.8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58084.959999999999</v>
      </c>
      <c r="M82" s="861"/>
      <c r="N82" s="57"/>
    </row>
    <row r="83" spans="1:14">
      <c r="B83" s="95" t="s">
        <v>1057</v>
      </c>
      <c r="C83" s="96"/>
      <c r="D83" s="96"/>
      <c r="E83" s="96"/>
      <c r="F83" s="96"/>
      <c r="G83" s="96"/>
      <c r="H83" s="96"/>
      <c r="I83" s="93"/>
      <c r="J83" s="94"/>
      <c r="K83" s="313">
        <v>0.05</v>
      </c>
      <c r="L83" s="860">
        <f>N77*K83</f>
        <v>14521.24</v>
      </c>
      <c r="M83" s="861"/>
      <c r="N83" s="57"/>
    </row>
    <row r="84" spans="1:14" ht="15" thickBot="1">
      <c r="B84" s="97" t="s">
        <v>1058</v>
      </c>
      <c r="C84" s="98"/>
      <c r="D84" s="98"/>
      <c r="E84" s="98"/>
      <c r="F84" s="98"/>
      <c r="G84" s="98"/>
      <c r="H84" s="98"/>
      <c r="I84" s="99"/>
      <c r="J84" s="100"/>
      <c r="K84" s="314">
        <v>0.05</v>
      </c>
      <c r="L84" s="862">
        <f>N77*K84</f>
        <v>14521.24</v>
      </c>
      <c r="M84" s="863"/>
      <c r="N84" s="57"/>
    </row>
    <row r="85" spans="1:14" ht="15" thickBot="1">
      <c r="B85" s="826" t="s">
        <v>1037</v>
      </c>
      <c r="C85" s="827"/>
      <c r="D85" s="827"/>
      <c r="E85" s="827"/>
      <c r="F85" s="827"/>
      <c r="G85" s="827"/>
      <c r="H85" s="827"/>
      <c r="I85" s="827"/>
      <c r="J85" s="827"/>
      <c r="K85" s="827"/>
      <c r="L85" s="827"/>
      <c r="M85" s="828"/>
      <c r="N85" s="58">
        <f>L82+L83+L84</f>
        <v>87127.44</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377552.24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345">
        <v>0.5</v>
      </c>
      <c r="N36" s="281">
        <f>K36/M36</f>
        <v>8828</v>
      </c>
    </row>
    <row r="37" spans="1:14">
      <c r="A37" s="119" t="s">
        <v>303</v>
      </c>
      <c r="B37" s="839" t="str">
        <f>VLOOKUP(A37,EQUIPOS!A7:D154,3,FALSE)</f>
        <v>Retrocargador, pala de 1,1 m3 de capacidad, profundidad de excavación de 4.400 mm y una altura de 5.680 mm</v>
      </c>
      <c r="C37" s="840"/>
      <c r="D37" s="840"/>
      <c r="E37" s="840"/>
      <c r="F37" s="840"/>
      <c r="G37" s="840"/>
      <c r="H37" s="841"/>
      <c r="I37" s="430"/>
      <c r="J37" s="431"/>
      <c r="K37" s="278">
        <f>VLOOKUP(A37,EQUIPOS!A7:D164,4,FALSE)</f>
        <v>80007</v>
      </c>
      <c r="L37" s="344"/>
      <c r="M37" s="345">
        <v>1.5</v>
      </c>
      <c r="N37" s="281">
        <f>K37/M37</f>
        <v>53338</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N75*M41</f>
        <v>2543.2333333333336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64709.233333333337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44709</v>
      </c>
      <c r="N48" s="281">
        <f>K48*M48</f>
        <v>25931.219999999998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158196</v>
      </c>
      <c r="N49" s="281">
        <f>K49*M49</f>
        <v>158196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184127.22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30">
        <f>VLOOKUP(A58,TRANSPORTE!A1:D117,4,FALSE)</f>
        <v>707</v>
      </c>
      <c r="M58" s="831"/>
      <c r="N58" s="296">
        <f>K58*L58</f>
        <v>707</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30">
        <f>VLOOKUP(A59,TRANSPORTE!A1:D117,4,FALSE)</f>
        <v>896</v>
      </c>
      <c r="M59" s="831"/>
      <c r="N59" s="296">
        <f>K59*L59</f>
        <v>519.67999999999995</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1226.6799999999998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12</v>
      </c>
      <c r="N69" s="404">
        <f>K69/M69</f>
        <v>16954.916666666668</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12</v>
      </c>
      <c r="N70" s="404">
        <f>K70/M70</f>
        <v>8477.4166666666661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25432.333333333336</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275495.46666666667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55099.093333333338</v>
      </c>
      <c r="M82" s="861"/>
      <c r="N82" s="57"/>
    </row>
    <row r="83" spans="1:14">
      <c r="B83" s="95" t="s">
        <v>1057</v>
      </c>
      <c r="C83" s="96"/>
      <c r="D83" s="96"/>
      <c r="E83" s="96"/>
      <c r="F83" s="96"/>
      <c r="G83" s="96"/>
      <c r="H83" s="96"/>
      <c r="I83" s="93"/>
      <c r="J83" s="94"/>
      <c r="K83" s="313">
        <v>0.05</v>
      </c>
      <c r="L83" s="860">
        <f>N77*K83</f>
        <v>13774.773333333334</v>
      </c>
      <c r="M83" s="861"/>
      <c r="N83" s="57"/>
    </row>
    <row r="84" spans="1:14" ht="15" thickBot="1">
      <c r="B84" s="97" t="s">
        <v>1058</v>
      </c>
      <c r="C84" s="98"/>
      <c r="D84" s="98"/>
      <c r="E84" s="98"/>
      <c r="F84" s="98"/>
      <c r="G84" s="98"/>
      <c r="H84" s="98"/>
      <c r="I84" s="99"/>
      <c r="J84" s="100"/>
      <c r="K84" s="314">
        <v>0.05</v>
      </c>
      <c r="L84" s="862">
        <f>N77*K84</f>
        <v>13774.773333333334</v>
      </c>
      <c r="M84" s="863"/>
      <c r="N84" s="57"/>
    </row>
    <row r="85" spans="1:14" ht="15" thickBot="1">
      <c r="B85" s="826" t="s">
        <v>1037</v>
      </c>
      <c r="C85" s="827"/>
      <c r="D85" s="827"/>
      <c r="E85" s="827"/>
      <c r="F85" s="827"/>
      <c r="G85" s="827"/>
      <c r="H85" s="827"/>
      <c r="I85" s="827"/>
      <c r="J85" s="827"/>
      <c r="K85" s="827"/>
      <c r="L85" s="827"/>
      <c r="M85" s="828"/>
      <c r="N85" s="58">
        <f>L82+L83+L84</f>
        <v>82648.639999999999</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358144.10666666669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127.16199999999999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127.16199999999999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10680</v>
      </c>
      <c r="N48" s="281">
        <f>K48*M48</f>
        <v>10680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10680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9</v>
      </c>
      <c r="B69" s="55" t="str">
        <f>VLOOKUP(A69,'MANO DE OBRA'!A8:D68,3,FALSE)</f>
        <v>Obrero (3)</v>
      </c>
      <c r="C69" s="53"/>
      <c r="D69" s="53"/>
      <c r="E69" s="53"/>
      <c r="F69" s="53"/>
      <c r="G69" s="53"/>
      <c r="H69" s="53"/>
      <c r="I69" s="301">
        <f>K69/J69*100</f>
        <v>82483.783783783787</v>
      </c>
      <c r="J69" s="302">
        <v>185</v>
      </c>
      <c r="K69" s="303">
        <f>VLOOKUP(A69,'MANO DE OBRA'!A8:D99,4,FALSE)</f>
        <v>152595</v>
      </c>
      <c r="L69" s="56"/>
      <c r="M69" s="443">
        <v>100</v>
      </c>
      <c r="N69" s="404">
        <f>K69/M69</f>
        <v>1525.95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100</v>
      </c>
      <c r="N70" s="404">
        <f>K70/M70</f>
        <v>1017.29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2543.2399999999998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13350.402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2670.0804000000003</v>
      </c>
      <c r="M82" s="861"/>
      <c r="N82" s="57"/>
    </row>
    <row r="83" spans="1:14">
      <c r="B83" s="95" t="s">
        <v>1057</v>
      </c>
      <c r="C83" s="96"/>
      <c r="D83" s="96"/>
      <c r="E83" s="96"/>
      <c r="F83" s="96"/>
      <c r="G83" s="96"/>
      <c r="H83" s="96"/>
      <c r="I83" s="93"/>
      <c r="J83" s="94"/>
      <c r="K83" s="313">
        <v>0.05</v>
      </c>
      <c r="L83" s="860">
        <f>N77*K83</f>
        <v>667.52010000000007</v>
      </c>
      <c r="M83" s="861"/>
      <c r="N83" s="57"/>
    </row>
    <row r="84" spans="1:14" ht="15" thickBot="1">
      <c r="B84" s="97" t="s">
        <v>1058</v>
      </c>
      <c r="C84" s="98"/>
      <c r="D84" s="98"/>
      <c r="E84" s="98"/>
      <c r="F84" s="98"/>
      <c r="G84" s="98"/>
      <c r="H84" s="98"/>
      <c r="I84" s="99"/>
      <c r="J84" s="100"/>
      <c r="K84" s="314">
        <v>0.05</v>
      </c>
      <c r="L84" s="862">
        <f>N77*K84</f>
        <v>667.52010000000007</v>
      </c>
      <c r="M84" s="863"/>
      <c r="N84" s="57"/>
    </row>
    <row r="85" spans="1:14" ht="15" thickBot="1">
      <c r="B85" s="826" t="s">
        <v>1037</v>
      </c>
      <c r="C85" s="827"/>
      <c r="D85" s="827"/>
      <c r="E85" s="827"/>
      <c r="F85" s="827"/>
      <c r="G85" s="827"/>
      <c r="H85" s="827"/>
      <c r="I85" s="827"/>
      <c r="J85" s="827"/>
      <c r="K85" s="827"/>
      <c r="L85" s="827"/>
      <c r="M85" s="828"/>
      <c r="N85" s="58">
        <f>L82+L83+L84</f>
        <v>4005.1206000000006</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17355.5226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991" t="s">
        <v>1028</v>
      </c>
      <c r="D30" s="992"/>
      <c r="E30" s="992"/>
      <c r="F30" s="992"/>
      <c r="G30" s="992"/>
      <c r="H30" s="992"/>
      <c r="I30" s="992"/>
      <c r="J30" s="463"/>
      <c r="K30" s="316"/>
      <c r="L30" s="837" t="s">
        <v>1029</v>
      </c>
      <c r="M30" s="838"/>
      <c r="N30" s="77" t="s">
        <v>1030</v>
      </c>
    </row>
    <row r="31" spans="1:14" ht="30" customHeight="1" thickBot="1">
      <c r="A31" t="s">
        <v>1929</v>
      </c>
      <c r="B31" s="86" t="s">
        <v>1216</v>
      </c>
      <c r="C31" s="989" t="s">
        <v>2243</v>
      </c>
      <c r="D31" s="990"/>
      <c r="E31" s="990"/>
      <c r="F31" s="990"/>
      <c r="G31" s="990"/>
      <c r="H31" s="990"/>
      <c r="I31" s="990"/>
      <c r="J31" s="99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1907.4250000000002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1907.4250000000002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471440</v>
      </c>
      <c r="N50" s="281">
        <f>K50*M50</f>
        <v>56572.799999999996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14582</v>
      </c>
      <c r="N51" s="281">
        <f>K51*M51</f>
        <v>29164</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177172</v>
      </c>
      <c r="N52" s="281">
        <f>K52*M52</f>
        <v>88586</v>
      </c>
    </row>
    <row r="53" spans="1:14" ht="15" thickBot="1">
      <c r="B53" s="826" t="s">
        <v>1037</v>
      </c>
      <c r="C53" s="827"/>
      <c r="D53" s="827"/>
      <c r="E53" s="827"/>
      <c r="F53" s="827"/>
      <c r="G53" s="827"/>
      <c r="H53" s="827"/>
      <c r="I53" s="827"/>
      <c r="J53" s="827"/>
      <c r="K53" s="827"/>
      <c r="L53" s="827"/>
      <c r="M53" s="828"/>
      <c r="N53" s="403">
        <f>SUM(N48:N52)</f>
        <v>247951.9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30">
        <f>VLOOKUP(A58,TRANSPORTE!A1:D117,4,FALSE)</f>
        <v>1255</v>
      </c>
      <c r="M58" s="831"/>
      <c r="N58" s="296">
        <f>K58*L58</f>
        <v>1380.5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1380.5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8</v>
      </c>
      <c r="N69" s="404">
        <f>K69/M69</f>
        <v>25432.375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8</v>
      </c>
      <c r="N70" s="404">
        <f>K70/M70</f>
        <v>12716.125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38148.5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289388.32499999995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57877.664999999994</v>
      </c>
      <c r="M82" s="861"/>
      <c r="N82" s="57"/>
    </row>
    <row r="83" spans="1:14">
      <c r="B83" s="95" t="s">
        <v>1057</v>
      </c>
      <c r="C83" s="96"/>
      <c r="D83" s="96"/>
      <c r="E83" s="96"/>
      <c r="F83" s="96"/>
      <c r="G83" s="96"/>
      <c r="H83" s="96"/>
      <c r="I83" s="93"/>
      <c r="J83" s="94"/>
      <c r="K83" s="313">
        <v>0.05</v>
      </c>
      <c r="L83" s="860">
        <f>N77*K83</f>
        <v>14469.416249999998</v>
      </c>
      <c r="M83" s="861"/>
      <c r="N83" s="57"/>
    </row>
    <row r="84" spans="1:14" ht="15" thickBot="1">
      <c r="B84" s="97" t="s">
        <v>1058</v>
      </c>
      <c r="C84" s="98"/>
      <c r="D84" s="98"/>
      <c r="E84" s="98"/>
      <c r="F84" s="98"/>
      <c r="G84" s="98"/>
      <c r="H84" s="98"/>
      <c r="I84" s="99"/>
      <c r="J84" s="100"/>
      <c r="K84" s="314">
        <v>0.05</v>
      </c>
      <c r="L84" s="862">
        <f>N77*K84</f>
        <v>14469.416249999998</v>
      </c>
      <c r="M84" s="863"/>
      <c r="N84" s="57"/>
    </row>
    <row r="85" spans="1:14" ht="15" thickBot="1">
      <c r="B85" s="826" t="s">
        <v>1037</v>
      </c>
      <c r="C85" s="827"/>
      <c r="D85" s="827"/>
      <c r="E85" s="827"/>
      <c r="F85" s="827"/>
      <c r="G85" s="827"/>
      <c r="H85" s="827"/>
      <c r="I85" s="827"/>
      <c r="J85" s="827"/>
      <c r="K85" s="827"/>
      <c r="L85" s="827"/>
      <c r="M85" s="828"/>
      <c r="N85" s="58">
        <f>L82+L83+L84</f>
        <v>86816.497499999983</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376204.82249999995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991" t="s">
        <v>1028</v>
      </c>
      <c r="D30" s="992"/>
      <c r="E30" s="992"/>
      <c r="F30" s="992"/>
      <c r="G30" s="992"/>
      <c r="H30" s="992"/>
      <c r="I30" s="992"/>
      <c r="J30" s="463"/>
      <c r="K30" s="316"/>
      <c r="L30" s="837" t="s">
        <v>1029</v>
      </c>
      <c r="M30" s="838"/>
      <c r="N30" s="77" t="s">
        <v>1030</v>
      </c>
    </row>
    <row r="31" spans="1:14" ht="27" customHeight="1" thickBot="1">
      <c r="A31" t="s">
        <v>1929</v>
      </c>
      <c r="B31" s="86" t="s">
        <v>1217</v>
      </c>
      <c r="C31" s="989" t="s">
        <v>2244</v>
      </c>
      <c r="D31" s="990"/>
      <c r="E31" s="990"/>
      <c r="F31" s="990"/>
      <c r="G31" s="990"/>
      <c r="H31" s="990"/>
      <c r="I31" s="990"/>
      <c r="J31" s="99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1907.4250000000002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1907.4250000000002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471440</v>
      </c>
      <c r="N50" s="281">
        <f>K50*M50</f>
        <v>56572.799999999996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14582</v>
      </c>
      <c r="N51" s="281">
        <f>K51*M51</f>
        <v>29164</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50986</v>
      </c>
      <c r="N52" s="281">
        <f>K52*M52</f>
        <v>25493</v>
      </c>
    </row>
    <row r="53" spans="1:14" ht="15" thickBot="1">
      <c r="B53" s="826" t="s">
        <v>1037</v>
      </c>
      <c r="C53" s="827"/>
      <c r="D53" s="827"/>
      <c r="E53" s="827"/>
      <c r="F53" s="827"/>
      <c r="G53" s="827"/>
      <c r="H53" s="827"/>
      <c r="I53" s="827"/>
      <c r="J53" s="827"/>
      <c r="K53" s="827"/>
      <c r="L53" s="827"/>
      <c r="M53" s="828"/>
      <c r="N53" s="403">
        <f>SUM(N48:N52)</f>
        <v>184858.9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30">
        <f>VLOOKUP(A58,TRANSPORTE!A1:D117,4,FALSE)</f>
        <v>1255</v>
      </c>
      <c r="M58" s="831"/>
      <c r="N58" s="296">
        <f>K58*L58</f>
        <v>1380.5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1380.5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8</v>
      </c>
      <c r="N69" s="404">
        <f>K69/M69</f>
        <v>25432.375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8</v>
      </c>
      <c r="N70" s="404">
        <f>K70/M70</f>
        <v>12716.125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38148.5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226295.32499999998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45259.065000000002</v>
      </c>
      <c r="M82" s="861"/>
      <c r="N82" s="57"/>
    </row>
    <row r="83" spans="1:14">
      <c r="B83" s="95" t="s">
        <v>1057</v>
      </c>
      <c r="C83" s="96"/>
      <c r="D83" s="96"/>
      <c r="E83" s="96"/>
      <c r="F83" s="96"/>
      <c r="G83" s="96"/>
      <c r="H83" s="96"/>
      <c r="I83" s="93"/>
      <c r="J83" s="94"/>
      <c r="K83" s="313">
        <v>0.05</v>
      </c>
      <c r="L83" s="860">
        <f>N77*K83</f>
        <v>11314.766250000001</v>
      </c>
      <c r="M83" s="861"/>
      <c r="N83" s="57"/>
    </row>
    <row r="84" spans="1:14" ht="15" thickBot="1">
      <c r="B84" s="97" t="s">
        <v>1058</v>
      </c>
      <c r="C84" s="98"/>
      <c r="D84" s="98"/>
      <c r="E84" s="98"/>
      <c r="F84" s="98"/>
      <c r="G84" s="98"/>
      <c r="H84" s="98"/>
      <c r="I84" s="99"/>
      <c r="J84" s="100"/>
      <c r="K84" s="314">
        <v>0.05</v>
      </c>
      <c r="L84" s="862">
        <f>N77*K84</f>
        <v>11314.766250000001</v>
      </c>
      <c r="M84" s="863"/>
      <c r="N84" s="57"/>
    </row>
    <row r="85" spans="1:14" ht="15" thickBot="1">
      <c r="B85" s="826" t="s">
        <v>1037</v>
      </c>
      <c r="C85" s="827"/>
      <c r="D85" s="827"/>
      <c r="E85" s="827"/>
      <c r="F85" s="827"/>
      <c r="G85" s="827"/>
      <c r="H85" s="827"/>
      <c r="I85" s="827"/>
      <c r="J85" s="827"/>
      <c r="K85" s="827"/>
      <c r="L85" s="827"/>
      <c r="M85" s="828"/>
      <c r="N85" s="58">
        <f>L82+L83+L84</f>
        <v>67888.597500000003</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294183.92249999999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991" t="s">
        <v>1028</v>
      </c>
      <c r="D30" s="992"/>
      <c r="E30" s="992"/>
      <c r="F30" s="992"/>
      <c r="G30" s="992"/>
      <c r="H30" s="992"/>
      <c r="I30" s="992"/>
      <c r="J30" s="463"/>
      <c r="K30" s="316"/>
      <c r="L30" s="837" t="s">
        <v>1029</v>
      </c>
      <c r="M30" s="838"/>
      <c r="N30" s="77" t="s">
        <v>1030</v>
      </c>
    </row>
    <row r="31" spans="1:14" ht="27" customHeight="1" thickBot="1">
      <c r="A31" t="s">
        <v>1929</v>
      </c>
      <c r="B31" s="86" t="s">
        <v>1764</v>
      </c>
      <c r="C31" s="989" t="s">
        <v>2245</v>
      </c>
      <c r="D31" s="990"/>
      <c r="E31" s="990"/>
      <c r="F31" s="990"/>
      <c r="G31" s="990"/>
      <c r="H31" s="990"/>
      <c r="I31" s="990"/>
      <c r="J31" s="99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1907.4250000000002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1907.4250000000002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471440</v>
      </c>
      <c r="N50" s="281">
        <f>K50*M50</f>
        <v>56572.799999999996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14582</v>
      </c>
      <c r="N51" s="281">
        <f>K51*M51</f>
        <v>29164</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100895</v>
      </c>
      <c r="N52" s="281">
        <f>K52*M52</f>
        <v>50447.5</v>
      </c>
    </row>
    <row r="53" spans="1:14" ht="15" thickBot="1">
      <c r="B53" s="826" t="s">
        <v>1037</v>
      </c>
      <c r="C53" s="827"/>
      <c r="D53" s="827"/>
      <c r="E53" s="827"/>
      <c r="F53" s="827"/>
      <c r="G53" s="827"/>
      <c r="H53" s="827"/>
      <c r="I53" s="827"/>
      <c r="J53" s="827"/>
      <c r="K53" s="827"/>
      <c r="L53" s="827"/>
      <c r="M53" s="828"/>
      <c r="N53" s="403">
        <f>SUM(N48:N52)</f>
        <v>209813.4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30">
        <f>VLOOKUP(A58,TRANSPORTE!A1:D117,4,FALSE)</f>
        <v>1255</v>
      </c>
      <c r="M58" s="831"/>
      <c r="N58" s="296">
        <f>K58*L58</f>
        <v>1380.5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1380.5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8</v>
      </c>
      <c r="N69" s="404">
        <f>K69/M69</f>
        <v>25432.375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8</v>
      </c>
      <c r="N70" s="404">
        <f>K70/M70</f>
        <v>12716.125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38148.5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251249.82499999998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50249.964999999997</v>
      </c>
      <c r="M82" s="861"/>
      <c r="N82" s="57"/>
    </row>
    <row r="83" spans="1:14">
      <c r="B83" s="95" t="s">
        <v>1057</v>
      </c>
      <c r="C83" s="96"/>
      <c r="D83" s="96"/>
      <c r="E83" s="96"/>
      <c r="F83" s="96"/>
      <c r="G83" s="96"/>
      <c r="H83" s="96"/>
      <c r="I83" s="93"/>
      <c r="J83" s="94"/>
      <c r="K83" s="313">
        <v>0.05</v>
      </c>
      <c r="L83" s="860">
        <f>N77*K83</f>
        <v>12562.491249999999</v>
      </c>
      <c r="M83" s="861"/>
      <c r="N83" s="57"/>
    </row>
    <row r="84" spans="1:14" ht="15" thickBot="1">
      <c r="B84" s="97" t="s">
        <v>1058</v>
      </c>
      <c r="C84" s="98"/>
      <c r="D84" s="98"/>
      <c r="E84" s="98"/>
      <c r="F84" s="98"/>
      <c r="G84" s="98"/>
      <c r="H84" s="98"/>
      <c r="I84" s="99"/>
      <c r="J84" s="100"/>
      <c r="K84" s="314">
        <v>0.05</v>
      </c>
      <c r="L84" s="862">
        <f>N77*K84</f>
        <v>12562.491249999999</v>
      </c>
      <c r="M84" s="863"/>
      <c r="N84" s="57"/>
    </row>
    <row r="85" spans="1:14" ht="15" thickBot="1">
      <c r="B85" s="826" t="s">
        <v>1037</v>
      </c>
      <c r="C85" s="827"/>
      <c r="D85" s="827"/>
      <c r="E85" s="827"/>
      <c r="F85" s="827"/>
      <c r="G85" s="827"/>
      <c r="H85" s="827"/>
      <c r="I85" s="827"/>
      <c r="J85" s="827"/>
      <c r="K85" s="827"/>
      <c r="L85" s="827"/>
      <c r="M85" s="828"/>
      <c r="N85" s="58">
        <f>L82+L83+L84</f>
        <v>75374.947499999995</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326624.77249999996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991" t="s">
        <v>1028</v>
      </c>
      <c r="D30" s="992"/>
      <c r="E30" s="992"/>
      <c r="F30" s="992"/>
      <c r="G30" s="992"/>
      <c r="H30" s="992"/>
      <c r="I30" s="992"/>
      <c r="J30" s="463"/>
      <c r="K30" s="316"/>
      <c r="L30" s="837" t="s">
        <v>1029</v>
      </c>
      <c r="M30" s="838"/>
      <c r="N30" s="77" t="s">
        <v>1030</v>
      </c>
    </row>
    <row r="31" spans="1:14" ht="28.5" customHeight="1" thickBot="1">
      <c r="A31" t="s">
        <v>1929</v>
      </c>
      <c r="B31" s="86" t="s">
        <v>1765</v>
      </c>
      <c r="C31" s="989" t="s">
        <v>2246</v>
      </c>
      <c r="D31" s="990"/>
      <c r="E31" s="990"/>
      <c r="F31" s="990"/>
      <c r="G31" s="990"/>
      <c r="H31" s="990"/>
      <c r="I31" s="990"/>
      <c r="J31" s="99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1907.4250000000002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1907.4250000000002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471440</v>
      </c>
      <c r="N50" s="281">
        <f>K50*M50</f>
        <v>56572.799999999996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14582</v>
      </c>
      <c r="N51" s="281">
        <f>K51*M51</f>
        <v>29164</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104169</v>
      </c>
      <c r="N52" s="281">
        <f>K52*M52</f>
        <v>52084.5</v>
      </c>
    </row>
    <row r="53" spans="1:14" ht="15" thickBot="1">
      <c r="B53" s="826" t="s">
        <v>1037</v>
      </c>
      <c r="C53" s="827"/>
      <c r="D53" s="827"/>
      <c r="E53" s="827"/>
      <c r="F53" s="827"/>
      <c r="G53" s="827"/>
      <c r="H53" s="827"/>
      <c r="I53" s="827"/>
      <c r="J53" s="827"/>
      <c r="K53" s="827"/>
      <c r="L53" s="827"/>
      <c r="M53" s="828"/>
      <c r="N53" s="403">
        <f>SUM(N48:N52)</f>
        <v>211450.4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30">
        <f>VLOOKUP(A58,TRANSPORTE!A1:D117,4,FALSE)</f>
        <v>1255</v>
      </c>
      <c r="M58" s="831"/>
      <c r="N58" s="296">
        <f>K58*L58</f>
        <v>1380.5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1380.5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8</v>
      </c>
      <c r="N69" s="404">
        <f>K69/M69</f>
        <v>25432.375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8</v>
      </c>
      <c r="N70" s="404">
        <f>K70/M70</f>
        <v>12716.125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38148.5</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252886.82499999998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50577.364999999998</v>
      </c>
      <c r="M82" s="861"/>
      <c r="N82" s="57"/>
    </row>
    <row r="83" spans="1:14">
      <c r="B83" s="95" t="s">
        <v>1057</v>
      </c>
      <c r="C83" s="96"/>
      <c r="D83" s="96"/>
      <c r="E83" s="96"/>
      <c r="F83" s="96"/>
      <c r="G83" s="96"/>
      <c r="H83" s="96"/>
      <c r="I83" s="93"/>
      <c r="J83" s="94"/>
      <c r="K83" s="313">
        <v>0.05</v>
      </c>
      <c r="L83" s="860">
        <f>N77*K83</f>
        <v>12644.341249999999</v>
      </c>
      <c r="M83" s="861"/>
      <c r="N83" s="57"/>
    </row>
    <row r="84" spans="1:14" ht="15" thickBot="1">
      <c r="B84" s="97" t="s">
        <v>1058</v>
      </c>
      <c r="C84" s="98"/>
      <c r="D84" s="98"/>
      <c r="E84" s="98"/>
      <c r="F84" s="98"/>
      <c r="G84" s="98"/>
      <c r="H84" s="98"/>
      <c r="I84" s="99"/>
      <c r="J84" s="100"/>
      <c r="K84" s="314">
        <v>0.05</v>
      </c>
      <c r="L84" s="862">
        <f>N77*K84</f>
        <v>12644.341249999999</v>
      </c>
      <c r="M84" s="863"/>
      <c r="N84" s="57"/>
    </row>
    <row r="85" spans="1:14" ht="15" thickBot="1">
      <c r="B85" s="826" t="s">
        <v>1037</v>
      </c>
      <c r="C85" s="827"/>
      <c r="D85" s="827"/>
      <c r="E85" s="827"/>
      <c r="F85" s="827"/>
      <c r="G85" s="827"/>
      <c r="H85" s="827"/>
      <c r="I85" s="827"/>
      <c r="J85" s="827"/>
      <c r="K85" s="827"/>
      <c r="L85" s="827"/>
      <c r="M85" s="828"/>
      <c r="N85" s="58">
        <f>L82+L83+L84</f>
        <v>75866.047500000001</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328752.8725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257</v>
      </c>
      <c r="B36" s="839" t="str">
        <f>VLOOKUP(A36,EQUIPOS!A6:D154,3,FALSE)</f>
        <v>Mezcladora de concreto 1 bulto</v>
      </c>
      <c r="C36" s="840"/>
      <c r="D36" s="840"/>
      <c r="E36" s="840"/>
      <c r="F36" s="840"/>
      <c r="G36" s="840"/>
      <c r="H36" s="841"/>
      <c r="I36" s="276"/>
      <c r="J36" s="277"/>
      <c r="K36" s="278">
        <f>VLOOKUP(A36,EQUIPOS!A6:D163,4,FALSE)</f>
        <v>6305</v>
      </c>
      <c r="L36" s="279"/>
      <c r="M36" s="345">
        <v>1</v>
      </c>
      <c r="N36" s="281">
        <f>K36*M36</f>
        <v>6305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3179.05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9484.0499999999993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89250</v>
      </c>
      <c r="N48" s="281">
        <f t="shared" ref="N48:N53" si="0">K48*M48</f>
        <v>44982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14582</v>
      </c>
      <c r="N49" s="281">
        <f t="shared" si="0"/>
        <v>29164</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82</v>
      </c>
      <c r="N50" s="281">
        <f t="shared" si="0"/>
        <v>9102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60000</v>
      </c>
      <c r="N51" s="281">
        <f t="shared" si="0"/>
        <v>24000</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55000</v>
      </c>
      <c r="N52" s="282">
        <f t="shared" si="0"/>
        <v>20790</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591</v>
      </c>
      <c r="N53" s="282">
        <f t="shared" si="0"/>
        <v>92196</v>
      </c>
    </row>
    <row r="54" spans="1:14">
      <c r="B54" s="329"/>
      <c r="C54" s="326"/>
      <c r="D54" s="326"/>
      <c r="E54" s="326"/>
      <c r="F54" s="326"/>
      <c r="G54" s="326"/>
      <c r="H54" s="326"/>
      <c r="I54" s="326"/>
      <c r="J54" s="320"/>
      <c r="K54" s="50"/>
      <c r="L54" s="327"/>
      <c r="M54" s="435"/>
      <c r="N54" s="282"/>
    </row>
    <row r="55" spans="1:14" ht="15" thickBot="1">
      <c r="B55" s="832" t="s">
        <v>1037</v>
      </c>
      <c r="C55" s="833"/>
      <c r="D55" s="833"/>
      <c r="E55" s="833"/>
      <c r="F55" s="833"/>
      <c r="G55" s="833"/>
      <c r="H55" s="833"/>
      <c r="I55" s="833"/>
      <c r="J55" s="833"/>
      <c r="K55" s="833"/>
      <c r="L55" s="833"/>
      <c r="M55" s="834"/>
      <c r="N55" s="110">
        <f>SUM(N48:N54)</f>
        <v>220234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30">
        <f>VLOOKUP(A60,TRANSPORTE!A1:D117,4,FALSE)</f>
        <v>1255</v>
      </c>
      <c r="M60" s="831"/>
      <c r="N60" s="296">
        <f>K60*L60</f>
        <v>502</v>
      </c>
    </row>
    <row r="61" spans="1:14">
      <c r="A61" t="s">
        <v>1313</v>
      </c>
      <c r="B61" s="52" t="str">
        <f>VLOOKUP(A61,TRANSPORTE!A1:D117,3,FALSE)</f>
        <v>Transporte de arena</v>
      </c>
      <c r="C61" s="53"/>
      <c r="D61" s="53"/>
      <c r="E61" s="53"/>
      <c r="F61" s="53"/>
      <c r="G61" s="53"/>
      <c r="H61" s="320" t="s">
        <v>339</v>
      </c>
      <c r="I61" s="288">
        <v>0.378</v>
      </c>
      <c r="J61" s="295">
        <v>1</v>
      </c>
      <c r="K61" s="288">
        <f>I61*J61</f>
        <v>0.378</v>
      </c>
      <c r="L61" s="830">
        <f>VLOOKUP(A61,TRANSPORTE!A1:D117,4,FALSE)</f>
        <v>1255</v>
      </c>
      <c r="M61" s="831"/>
      <c r="N61" s="296">
        <f t="shared" ref="N61:N62" si="1">K61*L61</f>
        <v>474.39</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30">
        <f>VLOOKUP(A62,TRANSPORTE!A1:D117,4,FALSE)</f>
        <v>1255</v>
      </c>
      <c r="M62" s="831"/>
      <c r="N62" s="296">
        <f t="shared" si="1"/>
        <v>632.52</v>
      </c>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1608.9099999999999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19</v>
      </c>
      <c r="B71" s="55" t="str">
        <f>VLOOKUP(A71,'MANO DE OBRA'!A8:D68,3,FALSE)</f>
        <v>Obrero (8)</v>
      </c>
      <c r="C71" s="53"/>
      <c r="D71" s="53"/>
      <c r="E71" s="53"/>
      <c r="F71" s="53"/>
      <c r="G71" s="53"/>
      <c r="H71" s="53"/>
      <c r="I71" s="301">
        <f>K71/J71*100</f>
        <v>219956.21621621621</v>
      </c>
      <c r="J71" s="302">
        <v>185</v>
      </c>
      <c r="K71" s="303">
        <f>VLOOKUP(A71,'MANO DE OBRA'!A8:D99,4,FALSE)</f>
        <v>406919</v>
      </c>
      <c r="L71" s="56"/>
      <c r="M71" s="443">
        <v>8</v>
      </c>
      <c r="N71" s="404">
        <f>K71/M71</f>
        <v>50864.875</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8</v>
      </c>
      <c r="N72" s="404">
        <f>K72/M72</f>
        <v>12716.125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63581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294907.95999999996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58981.591999999997</v>
      </c>
      <c r="M84" s="861"/>
      <c r="N84" s="57"/>
    </row>
    <row r="85" spans="1:14">
      <c r="B85" s="95" t="s">
        <v>1057</v>
      </c>
      <c r="C85" s="96"/>
      <c r="D85" s="96"/>
      <c r="E85" s="96"/>
      <c r="F85" s="96"/>
      <c r="G85" s="96"/>
      <c r="H85" s="96"/>
      <c r="I85" s="93"/>
      <c r="J85" s="94"/>
      <c r="K85" s="313">
        <v>0.05</v>
      </c>
      <c r="L85" s="860">
        <f>N79*K85</f>
        <v>14745.397999999999</v>
      </c>
      <c r="M85" s="861"/>
      <c r="N85" s="57"/>
    </row>
    <row r="86" spans="1:14" ht="15" thickBot="1">
      <c r="B86" s="97" t="s">
        <v>1058</v>
      </c>
      <c r="C86" s="98"/>
      <c r="D86" s="98"/>
      <c r="E86" s="98"/>
      <c r="F86" s="98"/>
      <c r="G86" s="98"/>
      <c r="H86" s="98"/>
      <c r="I86" s="99"/>
      <c r="J86" s="100"/>
      <c r="K86" s="314">
        <v>0.05</v>
      </c>
      <c r="L86" s="862">
        <f>N79*K86</f>
        <v>14745.397999999999</v>
      </c>
      <c r="M86" s="863"/>
      <c r="N86" s="57"/>
    </row>
    <row r="87" spans="1:14" ht="15" thickBot="1">
      <c r="B87" s="826" t="s">
        <v>1037</v>
      </c>
      <c r="C87" s="827"/>
      <c r="D87" s="827"/>
      <c r="E87" s="827"/>
      <c r="F87" s="827"/>
      <c r="G87" s="827"/>
      <c r="H87" s="827"/>
      <c r="I87" s="827"/>
      <c r="J87" s="827"/>
      <c r="K87" s="827"/>
      <c r="L87" s="827"/>
      <c r="M87" s="828"/>
      <c r="N87" s="58">
        <f>L84+L85+L86</f>
        <v>88472.387999999992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383380.34799999994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1271.6200000000001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1271.6200000000001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1069</v>
      </c>
      <c r="N48" s="281">
        <f>K48*M48</f>
        <v>534.5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315000</v>
      </c>
      <c r="N49" s="281">
        <f>K49*M49</f>
        <v>318150</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14582</v>
      </c>
      <c r="N50" s="281">
        <f>K50*M50</f>
        <v>4374.5999999999995</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32" t="s">
        <v>1037</v>
      </c>
      <c r="C55" s="833"/>
      <c r="D55" s="833"/>
      <c r="E55" s="833"/>
      <c r="F55" s="833"/>
      <c r="G55" s="833"/>
      <c r="H55" s="833"/>
      <c r="I55" s="833"/>
      <c r="J55" s="833"/>
      <c r="K55" s="833"/>
      <c r="L55" s="833"/>
      <c r="M55" s="834"/>
      <c r="N55" s="110">
        <f>SUM(N48:N54)</f>
        <v>323059.09999999998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30">
        <f>VLOOKUP(A60,TRANSPORTE!A1:D117,4,FALSE)</f>
        <v>896</v>
      </c>
      <c r="M60" s="831"/>
      <c r="N60" s="296">
        <f>K60*L60</f>
        <v>904.96</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904.96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10</v>
      </c>
      <c r="N71" s="404">
        <f>K71/M71</f>
        <v>15259.5</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10</v>
      </c>
      <c r="N72" s="404">
        <f>K72/M72</f>
        <v>10172.9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25432.400000000001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350668.08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70133.616000000009</v>
      </c>
      <c r="M84" s="861"/>
      <c r="N84" s="57"/>
    </row>
    <row r="85" spans="1:14">
      <c r="B85" s="95" t="s">
        <v>1057</v>
      </c>
      <c r="C85" s="96"/>
      <c r="D85" s="96"/>
      <c r="E85" s="96"/>
      <c r="F85" s="96"/>
      <c r="G85" s="96"/>
      <c r="H85" s="96"/>
      <c r="I85" s="93"/>
      <c r="J85" s="94"/>
      <c r="K85" s="313">
        <v>0.05</v>
      </c>
      <c r="L85" s="860">
        <f>N79*K85</f>
        <v>17533.404000000002</v>
      </c>
      <c r="M85" s="861"/>
      <c r="N85" s="57"/>
    </row>
    <row r="86" spans="1:14" ht="15" thickBot="1">
      <c r="B86" s="97" t="s">
        <v>1058</v>
      </c>
      <c r="C86" s="98"/>
      <c r="D86" s="98"/>
      <c r="E86" s="98"/>
      <c r="F86" s="98"/>
      <c r="G86" s="98"/>
      <c r="H86" s="98"/>
      <c r="I86" s="99"/>
      <c r="J86" s="100"/>
      <c r="K86" s="314">
        <v>0.05</v>
      </c>
      <c r="L86" s="862">
        <f>N79*K86</f>
        <v>17533.404000000002</v>
      </c>
      <c r="M86" s="863"/>
      <c r="N86" s="57"/>
    </row>
    <row r="87" spans="1:14" ht="15" thickBot="1">
      <c r="B87" s="826" t="s">
        <v>1037</v>
      </c>
      <c r="C87" s="827"/>
      <c r="D87" s="827"/>
      <c r="E87" s="827"/>
      <c r="F87" s="827"/>
      <c r="G87" s="827"/>
      <c r="H87" s="827"/>
      <c r="I87" s="827"/>
      <c r="J87" s="827"/>
      <c r="K87" s="827"/>
      <c r="L87" s="827"/>
      <c r="M87" s="828"/>
      <c r="N87" s="58">
        <f>L84+L85+L86</f>
        <v>105200.42400000003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455868.50400000007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9.25" customHeight="1" thickBot="1">
      <c r="A31" t="s">
        <v>1929</v>
      </c>
      <c r="B31" s="86" t="s">
        <v>1219</v>
      </c>
      <c r="C31" s="966" t="s">
        <v>2249</v>
      </c>
      <c r="D31" s="967"/>
      <c r="E31" s="967"/>
      <c r="F31" s="967"/>
      <c r="G31" s="967"/>
      <c r="H31" s="967"/>
      <c r="I31" s="967"/>
      <c r="J31" s="993"/>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67.819333333333347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67.819333333333347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1069</v>
      </c>
      <c r="N48" s="281">
        <f>K48*M48</f>
        <v>53.45</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32319</v>
      </c>
      <c r="N49" s="281">
        <f>K49*M49</f>
        <v>32319</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32372.45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150</v>
      </c>
      <c r="N71" s="404">
        <f>K71/M71</f>
        <v>678.19333333333338</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150</v>
      </c>
      <c r="N72" s="404">
        <f>K72/M72</f>
        <v>678.19333333333338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1356.3866666666668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33796.656000000003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6759.3312000000005</v>
      </c>
      <c r="M84" s="861"/>
      <c r="N84" s="57"/>
    </row>
    <row r="85" spans="1:14">
      <c r="B85" s="95" t="s">
        <v>1057</v>
      </c>
      <c r="C85" s="96"/>
      <c r="D85" s="96"/>
      <c r="E85" s="96"/>
      <c r="F85" s="96"/>
      <c r="G85" s="96"/>
      <c r="H85" s="96"/>
      <c r="I85" s="93"/>
      <c r="J85" s="94"/>
      <c r="K85" s="313">
        <v>0.05</v>
      </c>
      <c r="L85" s="860">
        <f>N79*K85</f>
        <v>1689.8328000000001</v>
      </c>
      <c r="M85" s="861"/>
      <c r="N85" s="57"/>
    </row>
    <row r="86" spans="1:14" ht="15" thickBot="1">
      <c r="B86" s="97" t="s">
        <v>1058</v>
      </c>
      <c r="C86" s="98"/>
      <c r="D86" s="98"/>
      <c r="E86" s="98"/>
      <c r="F86" s="98"/>
      <c r="G86" s="98"/>
      <c r="H86" s="98"/>
      <c r="I86" s="99"/>
      <c r="J86" s="100"/>
      <c r="K86" s="314">
        <v>0.05</v>
      </c>
      <c r="L86" s="862">
        <f>N79*K86</f>
        <v>1689.8328000000001</v>
      </c>
      <c r="M86" s="863"/>
      <c r="N86" s="57"/>
    </row>
    <row r="87" spans="1:14" ht="15" thickBot="1">
      <c r="B87" s="826" t="s">
        <v>1037</v>
      </c>
      <c r="C87" s="827"/>
      <c r="D87" s="827"/>
      <c r="E87" s="827"/>
      <c r="F87" s="827"/>
      <c r="G87" s="827"/>
      <c r="H87" s="827"/>
      <c r="I87" s="827"/>
      <c r="J87" s="827"/>
      <c r="K87" s="827"/>
      <c r="L87" s="827"/>
      <c r="M87" s="828"/>
      <c r="N87" s="58">
        <f>L84+L85+L86</f>
        <v>10138.996800000001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43935.652800000003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1767</v>
      </c>
      <c r="C31" s="966" t="s">
        <v>2250</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345">
        <v>1.25</v>
      </c>
      <c r="N36" s="281">
        <f>K36/M36</f>
        <v>3531.2</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1780.2650000000003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5311.4650000000001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80436</v>
      </c>
      <c r="N48" s="281">
        <f>K48*M48</f>
        <v>40218</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1069</v>
      </c>
      <c r="N49" s="281">
        <f>K49*M49</f>
        <v>534.5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315000</v>
      </c>
      <c r="N50" s="281">
        <f>K50*M50</f>
        <v>318150</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14582</v>
      </c>
      <c r="N51" s="281">
        <f>K51*M51</f>
        <v>4374.5999999999995</v>
      </c>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363277.1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30">
        <f>VLOOKUP(A58,TRANSPORTE!A1:D117,4,FALSE)</f>
        <v>896</v>
      </c>
      <c r="M58" s="831"/>
      <c r="N58" s="296">
        <f>K58*L58</f>
        <v>904.96</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30">
        <f>VLOOKUP(A59,TRANSPORTE!A1:D117,4,FALSE)</f>
        <v>1255</v>
      </c>
      <c r="M59" s="831"/>
      <c r="N59" s="296">
        <f>K59*L59</f>
        <v>627.5</v>
      </c>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1532.46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13</v>
      </c>
      <c r="B69" s="55" t="str">
        <f>VLOOKUP(A69,'MANO DE OBRA'!A8:D68,3,FALSE)</f>
        <v>Obrero (5)</v>
      </c>
      <c r="C69" s="53"/>
      <c r="D69" s="53"/>
      <c r="E69" s="53"/>
      <c r="F69" s="53"/>
      <c r="G69" s="53"/>
      <c r="H69" s="53"/>
      <c r="I69" s="301">
        <f>K69/J69*100</f>
        <v>137472.43243243243</v>
      </c>
      <c r="J69" s="302">
        <v>185</v>
      </c>
      <c r="K69" s="303">
        <f>VLOOKUP(A69,'MANO DE OBRA'!A8:D99,4,FALSE)</f>
        <v>254324</v>
      </c>
      <c r="L69" s="56"/>
      <c r="M69" s="443">
        <v>10</v>
      </c>
      <c r="N69" s="404">
        <f>K69/M69</f>
        <v>25432.400000000001</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10</v>
      </c>
      <c r="N70" s="404">
        <f>K70/M70</f>
        <v>10172.9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35605.300000000003</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405726.32500000001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81145.265000000014</v>
      </c>
      <c r="M82" s="861"/>
      <c r="N82" s="57"/>
    </row>
    <row r="83" spans="1:14">
      <c r="B83" s="95" t="s">
        <v>1057</v>
      </c>
      <c r="C83" s="96"/>
      <c r="D83" s="96"/>
      <c r="E83" s="96"/>
      <c r="F83" s="96"/>
      <c r="G83" s="96"/>
      <c r="H83" s="96"/>
      <c r="I83" s="93"/>
      <c r="J83" s="94"/>
      <c r="K83" s="313">
        <v>0.05</v>
      </c>
      <c r="L83" s="860">
        <f>N77*K83</f>
        <v>20286.316250000003</v>
      </c>
      <c r="M83" s="861"/>
      <c r="N83" s="57"/>
    </row>
    <row r="84" spans="1:14" ht="15" thickBot="1">
      <c r="B84" s="97" t="s">
        <v>1058</v>
      </c>
      <c r="C84" s="98"/>
      <c r="D84" s="98"/>
      <c r="E84" s="98"/>
      <c r="F84" s="98"/>
      <c r="G84" s="98"/>
      <c r="H84" s="98"/>
      <c r="I84" s="99"/>
      <c r="J84" s="100"/>
      <c r="K84" s="314">
        <v>0.05</v>
      </c>
      <c r="L84" s="862">
        <f>N77*K84</f>
        <v>20286.316250000003</v>
      </c>
      <c r="M84" s="863"/>
      <c r="N84" s="57"/>
    </row>
    <row r="85" spans="1:14" ht="15" thickBot="1">
      <c r="B85" s="826" t="s">
        <v>1037</v>
      </c>
      <c r="C85" s="827"/>
      <c r="D85" s="827"/>
      <c r="E85" s="827"/>
      <c r="F85" s="827"/>
      <c r="G85" s="827"/>
      <c r="H85" s="827"/>
      <c r="I85" s="827"/>
      <c r="J85" s="827"/>
      <c r="K85" s="827"/>
      <c r="L85" s="827"/>
      <c r="M85" s="828"/>
      <c r="N85" s="58">
        <f>L82+L83+L84</f>
        <v>121717.89750000002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527444.22250000003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1.5" customHeight="1" thickBot="1">
      <c r="A31" t="s">
        <v>1929</v>
      </c>
      <c r="B31" s="86" t="s">
        <v>1768</v>
      </c>
      <c r="C31" s="966" t="s">
        <v>2251</v>
      </c>
      <c r="D31" s="967"/>
      <c r="E31" s="967"/>
      <c r="F31" s="967"/>
      <c r="G31" s="967"/>
      <c r="H31" s="967"/>
      <c r="I31" s="967"/>
      <c r="J31" s="993"/>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345">
        <v>18.75</v>
      </c>
      <c r="N36" s="281">
        <f>K36/M36</f>
        <v>235.41333333333333</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101.72933333333334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337.14266666666668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80436</v>
      </c>
      <c r="N48" s="281">
        <f>K48*M48</f>
        <v>4021.8</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1069</v>
      </c>
      <c r="N49" s="281">
        <f>K49*M49</f>
        <v>53.45</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32319</v>
      </c>
      <c r="N50" s="281">
        <f>K50*M50</f>
        <v>32319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36394.25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30">
        <f>VLOOKUP(A58,TRANSPORTE!A1:D117,4,FALSE)</f>
        <v>1255</v>
      </c>
      <c r="M58" s="831"/>
      <c r="N58" s="296">
        <f>K58*L58</f>
        <v>62.75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62.75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150</v>
      </c>
      <c r="N69" s="404">
        <f>K69/M69</f>
        <v>1356.3933333333334</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150</v>
      </c>
      <c r="N70" s="404">
        <f>K70/M70</f>
        <v>678.19333333333338</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2034.5866666666668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38828.729333333336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7765.745866666668</v>
      </c>
      <c r="M82" s="861"/>
      <c r="N82" s="57"/>
    </row>
    <row r="83" spans="1:14">
      <c r="B83" s="95" t="s">
        <v>1057</v>
      </c>
      <c r="C83" s="96"/>
      <c r="D83" s="96"/>
      <c r="E83" s="96"/>
      <c r="F83" s="96"/>
      <c r="G83" s="96"/>
      <c r="H83" s="96"/>
      <c r="I83" s="93"/>
      <c r="J83" s="94"/>
      <c r="K83" s="313">
        <v>0.05</v>
      </c>
      <c r="L83" s="860">
        <f>N77*K83</f>
        <v>1941.436466666667</v>
      </c>
      <c r="M83" s="861"/>
      <c r="N83" s="57"/>
    </row>
    <row r="84" spans="1:14" ht="15" thickBot="1">
      <c r="B84" s="97" t="s">
        <v>1058</v>
      </c>
      <c r="C84" s="98"/>
      <c r="D84" s="98"/>
      <c r="E84" s="98"/>
      <c r="F84" s="98"/>
      <c r="G84" s="98"/>
      <c r="H84" s="98"/>
      <c r="I84" s="99"/>
      <c r="J84" s="100"/>
      <c r="K84" s="314">
        <v>0.05</v>
      </c>
      <c r="L84" s="862">
        <f>N77*K84</f>
        <v>1941.436466666667</v>
      </c>
      <c r="M84" s="863"/>
      <c r="N84" s="57"/>
    </row>
    <row r="85" spans="1:14" ht="15" thickBot="1">
      <c r="B85" s="826" t="s">
        <v>1037</v>
      </c>
      <c r="C85" s="827"/>
      <c r="D85" s="827"/>
      <c r="E85" s="827"/>
      <c r="F85" s="827"/>
      <c r="G85" s="827"/>
      <c r="H85" s="827"/>
      <c r="I85" s="827"/>
      <c r="J85" s="827"/>
      <c r="K85" s="827"/>
      <c r="L85" s="827"/>
      <c r="M85" s="828"/>
      <c r="N85" s="58">
        <f>L82+L83+L84</f>
        <v>11648.6188</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50477.348133333333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127.16199999999999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127.16199999999999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315000</v>
      </c>
      <c r="N48" s="281">
        <f>K48*M48</f>
        <v>22050.000000000004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14582</v>
      </c>
      <c r="N49" s="281">
        <f>K49*M49</f>
        <v>4374.5999999999995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26424.600000000002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30">
        <f>VLOOKUP(A58,TRANSPORTE!A1:D117,4,FALSE)</f>
        <v>896</v>
      </c>
      <c r="M58" s="831"/>
      <c r="N58" s="296">
        <f>K58*L58</f>
        <v>62.720000000000006</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62.720000000000006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9</v>
      </c>
      <c r="B69" s="55" t="str">
        <f>VLOOKUP(A69,'MANO DE OBRA'!A8:D68,3,FALSE)</f>
        <v>Obrero (3)</v>
      </c>
      <c r="C69" s="53"/>
      <c r="D69" s="53"/>
      <c r="E69" s="53"/>
      <c r="F69" s="53"/>
      <c r="G69" s="53"/>
      <c r="H69" s="53"/>
      <c r="I69" s="301">
        <f>K69/J69*100</f>
        <v>82483.783783783787</v>
      </c>
      <c r="J69" s="302">
        <v>185</v>
      </c>
      <c r="K69" s="303">
        <f>VLOOKUP(A69,'MANO DE OBRA'!A8:D99,4,FALSE)</f>
        <v>152595</v>
      </c>
      <c r="L69" s="56"/>
      <c r="M69" s="440">
        <v>100</v>
      </c>
      <c r="N69" s="404">
        <f>K69/M69</f>
        <v>1525.95</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100</v>
      </c>
      <c r="N70" s="404">
        <f>K70/M70</f>
        <v>1017.29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2543.2399999999998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29157.722000000002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5831.5444000000007</v>
      </c>
      <c r="M82" s="861"/>
      <c r="N82" s="57"/>
    </row>
    <row r="83" spans="1:14">
      <c r="B83" s="95" t="s">
        <v>1057</v>
      </c>
      <c r="C83" s="96"/>
      <c r="D83" s="96"/>
      <c r="E83" s="96"/>
      <c r="F83" s="96"/>
      <c r="G83" s="96"/>
      <c r="H83" s="96"/>
      <c r="I83" s="93"/>
      <c r="J83" s="94"/>
      <c r="K83" s="313">
        <v>0.05</v>
      </c>
      <c r="L83" s="860">
        <f>N77*K83</f>
        <v>1457.8861000000002</v>
      </c>
      <c r="M83" s="861"/>
      <c r="N83" s="57"/>
    </row>
    <row r="84" spans="1:14" ht="15" thickBot="1">
      <c r="B84" s="97" t="s">
        <v>1058</v>
      </c>
      <c r="C84" s="98"/>
      <c r="D84" s="98"/>
      <c r="E84" s="98"/>
      <c r="F84" s="98"/>
      <c r="G84" s="98"/>
      <c r="H84" s="98"/>
      <c r="I84" s="99"/>
      <c r="J84" s="100"/>
      <c r="K84" s="314">
        <v>0.05</v>
      </c>
      <c r="L84" s="862">
        <f>N77*K84</f>
        <v>1457.8861000000002</v>
      </c>
      <c r="M84" s="863"/>
      <c r="N84" s="57"/>
    </row>
    <row r="85" spans="1:14" ht="15" thickBot="1">
      <c r="B85" s="826" t="s">
        <v>1037</v>
      </c>
      <c r="C85" s="827"/>
      <c r="D85" s="827"/>
      <c r="E85" s="827"/>
      <c r="F85" s="827"/>
      <c r="G85" s="827"/>
      <c r="H85" s="827"/>
      <c r="I85" s="827"/>
      <c r="J85" s="827"/>
      <c r="K85" s="827"/>
      <c r="L85" s="827"/>
      <c r="M85" s="828"/>
      <c r="N85" s="58">
        <f>L82+L83+L84</f>
        <v>8747.3166000000001</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37905.0386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67.819333333333347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67.819333333333347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24293</v>
      </c>
      <c r="N48" s="281">
        <f>K48*M48</f>
        <v>30366.25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30366.25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7</v>
      </c>
      <c r="B69" s="55" t="str">
        <f>VLOOKUP(A69,'MANO DE OBRA'!A8:D68,3,FALSE)</f>
        <v>Obrero (2)</v>
      </c>
      <c r="C69" s="53"/>
      <c r="D69" s="53"/>
      <c r="E69" s="53"/>
      <c r="F69" s="53"/>
      <c r="G69" s="53"/>
      <c r="H69" s="53"/>
      <c r="I69" s="301">
        <f>K69/J69*100</f>
        <v>54988.648648648646</v>
      </c>
      <c r="J69" s="302">
        <v>185</v>
      </c>
      <c r="K69" s="303">
        <f>VLOOKUP(A69,'MANO DE OBRA'!A8:D99,4,FALSE)</f>
        <v>101729</v>
      </c>
      <c r="L69" s="56"/>
      <c r="M69" s="443">
        <v>150</v>
      </c>
      <c r="N69" s="404">
        <f>K69/M69</f>
        <v>678.19333333333338</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150</v>
      </c>
      <c r="N70" s="404">
        <f>K70/M70</f>
        <v>678.19333333333338</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1356.3866666666668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31790.455999999998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6358.0911999999998</v>
      </c>
      <c r="M82" s="861"/>
      <c r="N82" s="57"/>
    </row>
    <row r="83" spans="1:14">
      <c r="B83" s="95" t="s">
        <v>1057</v>
      </c>
      <c r="C83" s="96"/>
      <c r="D83" s="96"/>
      <c r="E83" s="96"/>
      <c r="F83" s="96"/>
      <c r="G83" s="96"/>
      <c r="H83" s="96"/>
      <c r="I83" s="93"/>
      <c r="J83" s="94"/>
      <c r="K83" s="313">
        <v>0.05</v>
      </c>
      <c r="L83" s="860">
        <f>N77*K83</f>
        <v>1589.5228</v>
      </c>
      <c r="M83" s="861"/>
      <c r="N83" s="57"/>
    </row>
    <row r="84" spans="1:14" ht="15" thickBot="1">
      <c r="B84" s="97" t="s">
        <v>1058</v>
      </c>
      <c r="C84" s="98"/>
      <c r="D84" s="98"/>
      <c r="E84" s="98"/>
      <c r="F84" s="98"/>
      <c r="G84" s="98"/>
      <c r="H84" s="98"/>
      <c r="I84" s="99"/>
      <c r="J84" s="100"/>
      <c r="K84" s="314">
        <v>0.05</v>
      </c>
      <c r="L84" s="862">
        <f>N77*K84</f>
        <v>1589.5228</v>
      </c>
      <c r="M84" s="863"/>
      <c r="N84" s="57"/>
    </row>
    <row r="85" spans="1:14" ht="15" thickBot="1">
      <c r="B85" s="826" t="s">
        <v>1037</v>
      </c>
      <c r="C85" s="827"/>
      <c r="D85" s="827"/>
      <c r="E85" s="827"/>
      <c r="F85" s="827"/>
      <c r="G85" s="827"/>
      <c r="H85" s="827"/>
      <c r="I85" s="827"/>
      <c r="J85" s="827"/>
      <c r="K85" s="827"/>
      <c r="L85" s="827"/>
      <c r="M85" s="828"/>
      <c r="N85" s="58">
        <f>L82+L83+L84</f>
        <v>9537.1368000000002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41327.592799999999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152.59400000000002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152.59400000000002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377550</v>
      </c>
      <c r="N48" s="281">
        <f>K48*M48</f>
        <v>755.1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315000</v>
      </c>
      <c r="N49" s="281">
        <f>K49*M49</f>
        <v>22050.000000000004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14582</v>
      </c>
      <c r="N50" s="281">
        <f>K50*M50</f>
        <v>4374.5999999999995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27179.7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30">
        <f>VLOOKUP(A58,TRANSPORTE!A1:D117,4,FALSE)</f>
        <v>896</v>
      </c>
      <c r="M58" s="831"/>
      <c r="N58" s="296">
        <f>K58*L58</f>
        <v>64.512</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64.512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109977.83783783784</v>
      </c>
      <c r="J69" s="302">
        <v>185</v>
      </c>
      <c r="K69" s="303">
        <f>VLOOKUP(A69,'MANO DE OBRA'!A8:D99,4,FALSE)</f>
        <v>203459</v>
      </c>
      <c r="L69" s="56"/>
      <c r="M69" s="443">
        <v>100</v>
      </c>
      <c r="N69" s="404">
        <f>K69/M69</f>
        <v>2034.59</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100</v>
      </c>
      <c r="N70" s="404">
        <f>K70/M70</f>
        <v>1017.29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3051.88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30448.686000000002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6089.7372000000005</v>
      </c>
      <c r="M82" s="861"/>
      <c r="N82" s="57"/>
    </row>
    <row r="83" spans="1:14">
      <c r="B83" s="95" t="s">
        <v>1057</v>
      </c>
      <c r="C83" s="96"/>
      <c r="D83" s="96"/>
      <c r="E83" s="96"/>
      <c r="F83" s="96"/>
      <c r="G83" s="96"/>
      <c r="H83" s="96"/>
      <c r="I83" s="93"/>
      <c r="J83" s="94"/>
      <c r="K83" s="313">
        <v>0.05</v>
      </c>
      <c r="L83" s="860">
        <f>N77*K83</f>
        <v>1522.4343000000001</v>
      </c>
      <c r="M83" s="861"/>
      <c r="N83" s="57"/>
    </row>
    <row r="84" spans="1:14" ht="15" thickBot="1">
      <c r="B84" s="97" t="s">
        <v>1058</v>
      </c>
      <c r="C84" s="98"/>
      <c r="D84" s="98"/>
      <c r="E84" s="98"/>
      <c r="F84" s="98"/>
      <c r="G84" s="98"/>
      <c r="H84" s="98"/>
      <c r="I84" s="99"/>
      <c r="J84" s="100"/>
      <c r="K84" s="314">
        <v>0.05</v>
      </c>
      <c r="L84" s="862">
        <f>N77*K84</f>
        <v>1522.4343000000001</v>
      </c>
      <c r="M84" s="863"/>
      <c r="N84" s="57"/>
    </row>
    <row r="85" spans="1:14" ht="15" thickBot="1">
      <c r="B85" s="826" t="s">
        <v>1037</v>
      </c>
      <c r="C85" s="827"/>
      <c r="D85" s="827"/>
      <c r="E85" s="827"/>
      <c r="F85" s="827"/>
      <c r="G85" s="827"/>
      <c r="H85" s="827"/>
      <c r="I85" s="827"/>
      <c r="J85" s="827"/>
      <c r="K85" s="827"/>
      <c r="L85" s="827"/>
      <c r="M85" s="828"/>
      <c r="N85" s="58">
        <f>L82+L83+L84</f>
        <v>9134.6058000000012</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39583.291800000006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84.774666666666675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84.774666666666675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377550</v>
      </c>
      <c r="N48" s="281">
        <f>K48*M48</f>
        <v>755.1</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24293</v>
      </c>
      <c r="N49" s="281">
        <f>K49*M49</f>
        <v>30366.25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31121.35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30">
        <f>VLOOKUP(A58,TRANSPORTE!A1:D117,4,FALSE)</f>
        <v>896</v>
      </c>
      <c r="M58" s="831"/>
      <c r="N58" s="296">
        <f>K58*L58</f>
        <v>1.792</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9</v>
      </c>
      <c r="B69" s="55" t="str">
        <f>VLOOKUP(A69,'MANO DE OBRA'!A8:D68,3,FALSE)</f>
        <v>Obrero (3)</v>
      </c>
      <c r="C69" s="53"/>
      <c r="D69" s="53"/>
      <c r="E69" s="53"/>
      <c r="F69" s="53"/>
      <c r="G69" s="53"/>
      <c r="H69" s="53"/>
      <c r="I69" s="301">
        <f>K69/J69*100</f>
        <v>82483.783783783787</v>
      </c>
      <c r="J69" s="302">
        <v>185</v>
      </c>
      <c r="K69" s="303">
        <f>VLOOKUP(A69,'MANO DE OBRA'!A8:D99,4,FALSE)</f>
        <v>152595</v>
      </c>
      <c r="L69" s="56"/>
      <c r="M69" s="443">
        <v>150</v>
      </c>
      <c r="N69" s="404">
        <f>K69/M69</f>
        <v>1017.3</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150</v>
      </c>
      <c r="N70" s="404">
        <f>K70/M70</f>
        <v>678.19333333333338</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1695.4933333333333</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32903.410000000003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6580.6820000000007</v>
      </c>
      <c r="M82" s="861"/>
      <c r="N82" s="57"/>
    </row>
    <row r="83" spans="1:14">
      <c r="B83" s="95" t="s">
        <v>1057</v>
      </c>
      <c r="C83" s="96"/>
      <c r="D83" s="96"/>
      <c r="E83" s="96"/>
      <c r="F83" s="96"/>
      <c r="G83" s="96"/>
      <c r="H83" s="96"/>
      <c r="I83" s="93"/>
      <c r="J83" s="94"/>
      <c r="K83" s="313">
        <v>0.05</v>
      </c>
      <c r="L83" s="860">
        <f>N77*K83</f>
        <v>1645.1705000000002</v>
      </c>
      <c r="M83" s="861"/>
      <c r="N83" s="57"/>
    </row>
    <row r="84" spans="1:14" ht="15" thickBot="1">
      <c r="B84" s="97" t="s">
        <v>1058</v>
      </c>
      <c r="C84" s="98"/>
      <c r="D84" s="98"/>
      <c r="E84" s="98"/>
      <c r="F84" s="98"/>
      <c r="G84" s="98"/>
      <c r="H84" s="98"/>
      <c r="I84" s="99"/>
      <c r="J84" s="100"/>
      <c r="K84" s="314">
        <v>0.05</v>
      </c>
      <c r="L84" s="862">
        <f>N77*K84</f>
        <v>1645.1705000000002</v>
      </c>
      <c r="M84" s="863"/>
      <c r="N84" s="57"/>
    </row>
    <row r="85" spans="1:14" ht="15" thickBot="1">
      <c r="B85" s="826" t="s">
        <v>1037</v>
      </c>
      <c r="C85" s="827"/>
      <c r="D85" s="827"/>
      <c r="E85" s="827"/>
      <c r="F85" s="827"/>
      <c r="G85" s="827"/>
      <c r="H85" s="827"/>
      <c r="I85" s="827"/>
      <c r="J85" s="827"/>
      <c r="K85" s="827"/>
      <c r="L85" s="827"/>
      <c r="M85" s="828"/>
      <c r="N85" s="58">
        <f>L82+L83+L84</f>
        <v>9871.023000000001</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42774.433000000005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21.193541666666668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21.193541666666668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5362</v>
      </c>
      <c r="N48" s="281">
        <f>K48*M48</f>
        <v>5898.2000000000007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5898.2000000000007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7</v>
      </c>
      <c r="B69" s="55" t="str">
        <f>VLOOKUP(A69,'MANO DE OBRA'!A8:D68,3,FALSE)</f>
        <v>Obrero (2)</v>
      </c>
      <c r="C69" s="53"/>
      <c r="D69" s="53"/>
      <c r="E69" s="53"/>
      <c r="F69" s="53"/>
      <c r="G69" s="53"/>
      <c r="H69" s="53"/>
      <c r="I69" s="301">
        <f>K69/J69*100</f>
        <v>54988.648648648646</v>
      </c>
      <c r="J69" s="302">
        <v>185</v>
      </c>
      <c r="K69" s="303">
        <f>VLOOKUP(A69,'MANO DE OBRA'!A8:D99,4,FALSE)</f>
        <v>101729</v>
      </c>
      <c r="L69" s="56"/>
      <c r="M69" s="443">
        <v>240</v>
      </c>
      <c r="N69" s="404">
        <f>K69/M69</f>
        <v>423.87083333333334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423.87083333333334</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6343.2643750000007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1268.6528750000002</v>
      </c>
      <c r="M82" s="861"/>
      <c r="N82" s="57"/>
    </row>
    <row r="83" spans="1:14">
      <c r="B83" s="95" t="s">
        <v>1057</v>
      </c>
      <c r="C83" s="96"/>
      <c r="D83" s="96"/>
      <c r="E83" s="96"/>
      <c r="F83" s="96"/>
      <c r="G83" s="96"/>
      <c r="H83" s="96"/>
      <c r="I83" s="93"/>
      <c r="J83" s="94"/>
      <c r="K83" s="313">
        <v>0.05</v>
      </c>
      <c r="L83" s="860">
        <f>N77*K83</f>
        <v>317.16321875000006</v>
      </c>
      <c r="M83" s="861"/>
      <c r="N83" s="57"/>
    </row>
    <row r="84" spans="1:14" ht="15" thickBot="1">
      <c r="B84" s="97" t="s">
        <v>1058</v>
      </c>
      <c r="C84" s="98"/>
      <c r="D84" s="98"/>
      <c r="E84" s="98"/>
      <c r="F84" s="98"/>
      <c r="G84" s="98"/>
      <c r="H84" s="98"/>
      <c r="I84" s="99"/>
      <c r="J84" s="100"/>
      <c r="K84" s="314">
        <v>0.05</v>
      </c>
      <c r="L84" s="862">
        <f>N77*K84</f>
        <v>317.16321875000006</v>
      </c>
      <c r="M84" s="863"/>
      <c r="N84" s="57"/>
    </row>
    <row r="85" spans="1:14" ht="15" thickBot="1">
      <c r="B85" s="826" t="s">
        <v>1037</v>
      </c>
      <c r="C85" s="827"/>
      <c r="D85" s="827"/>
      <c r="E85" s="827"/>
      <c r="F85" s="827"/>
      <c r="G85" s="827"/>
      <c r="H85" s="827"/>
      <c r="I85" s="827"/>
      <c r="J85" s="827"/>
      <c r="K85" s="827"/>
      <c r="L85" s="827"/>
      <c r="M85" s="828"/>
      <c r="N85" s="58">
        <f>L82+L83+L84</f>
        <v>1902.9793125000001</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8246.2436875000003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21.193541666666668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21.193541666666668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5977</v>
      </c>
      <c r="N48" s="281">
        <f>K48*M48</f>
        <v>6574.7000000000007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6574.7000000000007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7</v>
      </c>
      <c r="B69" s="55" t="str">
        <f>VLOOKUP(A69,'MANO DE OBRA'!A8:D68,3,FALSE)</f>
        <v>Obrero (2)</v>
      </c>
      <c r="C69" s="53"/>
      <c r="D69" s="53"/>
      <c r="E69" s="53"/>
      <c r="F69" s="53"/>
      <c r="G69" s="53"/>
      <c r="H69" s="53"/>
      <c r="I69" s="301">
        <f>K69/J69*100</f>
        <v>54988.648648648646</v>
      </c>
      <c r="J69" s="302">
        <v>185</v>
      </c>
      <c r="K69" s="303">
        <f>VLOOKUP(A69,'MANO DE OBRA'!A8:D99,4,FALSE)</f>
        <v>101729</v>
      </c>
      <c r="L69" s="56"/>
      <c r="M69" s="443">
        <v>240</v>
      </c>
      <c r="N69" s="404">
        <f>K69/M69</f>
        <v>423.87083333333334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423.87083333333334</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7019.7643750000007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1403.9528750000002</v>
      </c>
      <c r="M82" s="861"/>
      <c r="N82" s="57"/>
    </row>
    <row r="83" spans="1:14">
      <c r="B83" s="95" t="s">
        <v>1057</v>
      </c>
      <c r="C83" s="96"/>
      <c r="D83" s="96"/>
      <c r="E83" s="96"/>
      <c r="F83" s="96"/>
      <c r="G83" s="96"/>
      <c r="H83" s="96"/>
      <c r="I83" s="93"/>
      <c r="J83" s="94"/>
      <c r="K83" s="313">
        <v>0.05</v>
      </c>
      <c r="L83" s="860">
        <f>N77*K83</f>
        <v>350.98821875000004</v>
      </c>
      <c r="M83" s="861"/>
      <c r="N83" s="57"/>
    </row>
    <row r="84" spans="1:14" ht="15" thickBot="1">
      <c r="B84" s="97" t="s">
        <v>1058</v>
      </c>
      <c r="C84" s="98"/>
      <c r="D84" s="98"/>
      <c r="E84" s="98"/>
      <c r="F84" s="98"/>
      <c r="G84" s="98"/>
      <c r="H84" s="98"/>
      <c r="I84" s="99"/>
      <c r="J84" s="100"/>
      <c r="K84" s="314">
        <v>0.05</v>
      </c>
      <c r="L84" s="862">
        <f>N77*K84</f>
        <v>350.98821875000004</v>
      </c>
      <c r="M84" s="863"/>
      <c r="N84" s="57"/>
    </row>
    <row r="85" spans="1:14" ht="15" thickBot="1">
      <c r="B85" s="826" t="s">
        <v>1037</v>
      </c>
      <c r="C85" s="827"/>
      <c r="D85" s="827"/>
      <c r="E85" s="827"/>
      <c r="F85" s="827"/>
      <c r="G85" s="827"/>
      <c r="H85" s="827"/>
      <c r="I85" s="827"/>
      <c r="J85" s="827"/>
      <c r="K85" s="827"/>
      <c r="L85" s="827"/>
      <c r="M85" s="828"/>
      <c r="N85" s="58">
        <f>L82+L83+L84</f>
        <v>2105.9293125000004</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9125.693687500001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305.19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305.19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47978</v>
      </c>
      <c r="N48" s="281">
        <f>K48*M48</f>
        <v>52775.8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52775.8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30">
        <f>VLOOKUP(A58,TRANSPORTE!A1:D117,4,FALSE)</f>
        <v>1255</v>
      </c>
      <c r="M58" s="831"/>
      <c r="N58" s="296">
        <f>K58*L58</f>
        <v>1380.5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1380.5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9</v>
      </c>
      <c r="B69" s="55" t="str">
        <f>VLOOKUP(A69,'MANO DE OBRA'!A8:D68,3,FALSE)</f>
        <v>Obrero (3)</v>
      </c>
      <c r="C69" s="53"/>
      <c r="D69" s="53"/>
      <c r="E69" s="53"/>
      <c r="F69" s="53"/>
      <c r="G69" s="53"/>
      <c r="H69" s="53"/>
      <c r="I69" s="301">
        <f>K69/J69*100</f>
        <v>82483.783783783787</v>
      </c>
      <c r="J69" s="302">
        <v>185</v>
      </c>
      <c r="K69" s="303">
        <f>VLOOKUP(A69,'MANO DE OBRA'!A8:D99,4,FALSE)</f>
        <v>152595</v>
      </c>
      <c r="L69" s="56"/>
      <c r="M69" s="443">
        <v>25</v>
      </c>
      <c r="N69" s="404">
        <f>K69/M69</f>
        <v>6103.8</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6103.8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60565.290000000008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12113.058000000003</v>
      </c>
      <c r="M82" s="861"/>
      <c r="N82" s="57"/>
    </row>
    <row r="83" spans="1:14">
      <c r="B83" s="95" t="s">
        <v>1057</v>
      </c>
      <c r="C83" s="96"/>
      <c r="D83" s="96"/>
      <c r="E83" s="96"/>
      <c r="F83" s="96"/>
      <c r="G83" s="96"/>
      <c r="H83" s="96"/>
      <c r="I83" s="93"/>
      <c r="J83" s="94"/>
      <c r="K83" s="313">
        <v>0.05</v>
      </c>
      <c r="L83" s="860">
        <f>N77*K83</f>
        <v>3028.2645000000007</v>
      </c>
      <c r="M83" s="861"/>
      <c r="N83" s="57"/>
    </row>
    <row r="84" spans="1:14" ht="15" thickBot="1">
      <c r="B84" s="97" t="s">
        <v>1058</v>
      </c>
      <c r="C84" s="98"/>
      <c r="D84" s="98"/>
      <c r="E84" s="98"/>
      <c r="F84" s="98"/>
      <c r="G84" s="98"/>
      <c r="H84" s="98"/>
      <c r="I84" s="99"/>
      <c r="J84" s="100"/>
      <c r="K84" s="314">
        <v>0.05</v>
      </c>
      <c r="L84" s="862">
        <f>N77*K84</f>
        <v>3028.2645000000007</v>
      </c>
      <c r="M84" s="863"/>
      <c r="N84" s="57"/>
    </row>
    <row r="85" spans="1:14" ht="15" thickBot="1">
      <c r="B85" s="826" t="s">
        <v>1037</v>
      </c>
      <c r="C85" s="827"/>
      <c r="D85" s="827"/>
      <c r="E85" s="827"/>
      <c r="F85" s="827"/>
      <c r="G85" s="827"/>
      <c r="H85" s="827"/>
      <c r="I85" s="827"/>
      <c r="J85" s="827"/>
      <c r="K85" s="827"/>
      <c r="L85" s="827"/>
      <c r="M85" s="828"/>
      <c r="N85" s="58">
        <f>L82+L83+L84</f>
        <v>18169.587000000003</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78734.877000000008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160</v>
      </c>
      <c r="B36" s="839" t="str">
        <f>VLOOKUP(A36,EQUIPOS!A6:D154,3,FALSE)</f>
        <v>COMPACTADOR MANUAL VIBRATORIO (RANA) con motor de 6 HP</v>
      </c>
      <c r="C36" s="840"/>
      <c r="D36" s="840"/>
      <c r="E36" s="840"/>
      <c r="F36" s="840"/>
      <c r="G36" s="840"/>
      <c r="H36" s="841"/>
      <c r="I36" s="276"/>
      <c r="J36" s="277"/>
      <c r="K36" s="278">
        <f>VLOOKUP(A36,EQUIPOS!A6:D163,4,FALSE)</f>
        <v>4414</v>
      </c>
      <c r="L36" s="279"/>
      <c r="M36" s="345">
        <v>3</v>
      </c>
      <c r="N36" s="281">
        <f>K36/M36</f>
        <v>1471.3333333333333</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423.87083333333334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1895.2041666666667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50986</v>
      </c>
      <c r="N48" s="281">
        <f>K48*M48</f>
        <v>63732.5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63732.5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30">
        <f>VLOOKUP(A60,TRANSPORTE!A1:D117,4,FALSE)</f>
        <v>1255</v>
      </c>
      <c r="M60" s="831"/>
      <c r="N60" s="296">
        <f>K60*L60</f>
        <v>1568.75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1568.75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0"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24</v>
      </c>
      <c r="N71" s="404">
        <f>K71/M71</f>
        <v>4238.708333333333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4238.708333333333</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71435.162499999991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14287.032499999999</v>
      </c>
      <c r="M84" s="861"/>
      <c r="N84" s="57"/>
    </row>
    <row r="85" spans="1:14">
      <c r="B85" s="95" t="s">
        <v>1057</v>
      </c>
      <c r="C85" s="96"/>
      <c r="D85" s="96"/>
      <c r="E85" s="96"/>
      <c r="F85" s="96"/>
      <c r="G85" s="96"/>
      <c r="H85" s="96"/>
      <c r="I85" s="93"/>
      <c r="J85" s="94"/>
      <c r="K85" s="313">
        <v>0.05</v>
      </c>
      <c r="L85" s="860">
        <f>N79*K85</f>
        <v>3571.7581249999998</v>
      </c>
      <c r="M85" s="861"/>
      <c r="N85" s="57"/>
    </row>
    <row r="86" spans="1:14" ht="15" thickBot="1">
      <c r="B86" s="97" t="s">
        <v>1058</v>
      </c>
      <c r="C86" s="98"/>
      <c r="D86" s="98"/>
      <c r="E86" s="98"/>
      <c r="F86" s="98"/>
      <c r="G86" s="98"/>
      <c r="H86" s="98"/>
      <c r="I86" s="99"/>
      <c r="J86" s="100"/>
      <c r="K86" s="314">
        <v>0.05</v>
      </c>
      <c r="L86" s="862">
        <f>N79*K86</f>
        <v>3571.7581249999998</v>
      </c>
      <c r="M86" s="863"/>
      <c r="N86" s="57"/>
    </row>
    <row r="87" spans="1:14" ht="15" thickBot="1">
      <c r="B87" s="826" t="s">
        <v>1037</v>
      </c>
      <c r="C87" s="827"/>
      <c r="D87" s="827"/>
      <c r="E87" s="827"/>
      <c r="F87" s="827"/>
      <c r="G87" s="827"/>
      <c r="H87" s="827"/>
      <c r="I87" s="827"/>
      <c r="J87" s="827"/>
      <c r="K87" s="827"/>
      <c r="L87" s="827"/>
      <c r="M87" s="828"/>
      <c r="N87" s="58">
        <f>L84+L85+L86</f>
        <v>21430.548749999998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92865.711249999993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197</v>
      </c>
      <c r="B36" s="839" t="str">
        <f>VLOOKUP(A36,EQUIPOS!A6:D154,3,FALSE)</f>
        <v>Equipo de perforación (TRACKDRILL), potencia 40 HP, 2100 golpes / minuto</v>
      </c>
      <c r="C36" s="840"/>
      <c r="D36" s="840"/>
      <c r="E36" s="840"/>
      <c r="F36" s="840"/>
      <c r="G36" s="840"/>
      <c r="H36" s="841"/>
      <c r="I36" s="276"/>
      <c r="J36" s="277"/>
      <c r="K36" s="278">
        <f>VLOOKUP(A36,EQUIPOS!A6:D163,4,FALSE)</f>
        <v>124700</v>
      </c>
      <c r="L36" s="279"/>
      <c r="M36" s="345">
        <v>2.5</v>
      </c>
      <c r="N36" s="281">
        <f>K36/M36</f>
        <v>49880</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381.48500000000001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50261.485000000001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26825</v>
      </c>
      <c r="N48" s="281">
        <f>K48*M48</f>
        <v>27093.25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27093.25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0" t="s">
        <v>6</v>
      </c>
      <c r="B71" s="55" t="str">
        <f>VLOOKUP(A71,'MANO DE OBRA'!A8:D68,3,FALSE)</f>
        <v xml:space="preserve">Obrero </v>
      </c>
      <c r="C71" s="53"/>
      <c r="D71" s="53"/>
      <c r="E71" s="53"/>
      <c r="F71" s="53"/>
      <c r="G71" s="53"/>
      <c r="H71" s="53"/>
      <c r="I71" s="301">
        <f>K71/J71*100</f>
        <v>27494.594594594593</v>
      </c>
      <c r="J71" s="302">
        <v>185</v>
      </c>
      <c r="K71" s="303">
        <f>VLOOKUP(A71,'MANO DE OBRA'!A8:D99,4,FALSE)</f>
        <v>50865</v>
      </c>
      <c r="L71" s="56"/>
      <c r="M71" s="443">
        <v>20</v>
      </c>
      <c r="N71" s="404">
        <f>K71/M71</f>
        <v>2543.25</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7629.7</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84984.434999999998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16996.886999999999</v>
      </c>
      <c r="M84" s="861"/>
      <c r="N84" s="57"/>
    </row>
    <row r="85" spans="1:14">
      <c r="B85" s="95" t="s">
        <v>1057</v>
      </c>
      <c r="C85" s="96"/>
      <c r="D85" s="96"/>
      <c r="E85" s="96"/>
      <c r="F85" s="96"/>
      <c r="G85" s="96"/>
      <c r="H85" s="96"/>
      <c r="I85" s="93"/>
      <c r="J85" s="94"/>
      <c r="K85" s="313">
        <v>0.05</v>
      </c>
      <c r="L85" s="860">
        <f>N79*K85</f>
        <v>4249.2217499999997</v>
      </c>
      <c r="M85" s="861"/>
      <c r="N85" s="57"/>
    </row>
    <row r="86" spans="1:14" ht="15" thickBot="1">
      <c r="B86" s="97" t="s">
        <v>1058</v>
      </c>
      <c r="C86" s="98"/>
      <c r="D86" s="98"/>
      <c r="E86" s="98"/>
      <c r="F86" s="98"/>
      <c r="G86" s="98"/>
      <c r="H86" s="98"/>
      <c r="I86" s="99"/>
      <c r="J86" s="100"/>
      <c r="K86" s="314">
        <v>0.05</v>
      </c>
      <c r="L86" s="862">
        <f>N79*K86</f>
        <v>4249.2217499999997</v>
      </c>
      <c r="M86" s="863"/>
      <c r="N86" s="57"/>
    </row>
    <row r="87" spans="1:14" ht="15" thickBot="1">
      <c r="B87" s="826" t="s">
        <v>1037</v>
      </c>
      <c r="C87" s="827"/>
      <c r="D87" s="827"/>
      <c r="E87" s="827"/>
      <c r="F87" s="827"/>
      <c r="G87" s="827"/>
      <c r="H87" s="827"/>
      <c r="I87" s="827"/>
      <c r="J87" s="827"/>
      <c r="K87" s="827"/>
      <c r="L87" s="827"/>
      <c r="M87" s="828"/>
      <c r="N87" s="58">
        <f>L84+L85+L86</f>
        <v>25495.3305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110479.76549999999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197</v>
      </c>
      <c r="B36" s="839" t="str">
        <f>VLOOKUP(A36,EQUIPOS!A6:D154,3,FALSE)</f>
        <v>Equipo de perforación (TRACKDRILL), potencia 40 HP, 2100 golpes / minuto</v>
      </c>
      <c r="C36" s="840"/>
      <c r="D36" s="840"/>
      <c r="E36" s="840"/>
      <c r="F36" s="840"/>
      <c r="G36" s="840"/>
      <c r="H36" s="841"/>
      <c r="I36" s="276"/>
      <c r="J36" s="277"/>
      <c r="K36" s="278">
        <f>VLOOKUP(A36,EQUIPOS!A6:D163,4,FALSE)</f>
        <v>124700</v>
      </c>
      <c r="L36" s="279"/>
      <c r="M36" s="345">
        <v>1.25</v>
      </c>
      <c r="N36" s="281">
        <f>K36/M36</f>
        <v>99760</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1017.29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100777.29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26825</v>
      </c>
      <c r="N48" s="281">
        <f>K48*M48</f>
        <v>27093.25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27093.25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10</v>
      </c>
      <c r="N71" s="404">
        <f>K71/M71</f>
        <v>10172.9</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10</v>
      </c>
      <c r="N72" s="404">
        <f>K72/M72</f>
        <v>10172.9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20345.8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148216.34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29643.268</v>
      </c>
      <c r="M84" s="861"/>
      <c r="N84" s="57"/>
    </row>
    <row r="85" spans="1:14">
      <c r="B85" s="95" t="s">
        <v>1057</v>
      </c>
      <c r="C85" s="96"/>
      <c r="D85" s="96"/>
      <c r="E85" s="96"/>
      <c r="F85" s="96"/>
      <c r="G85" s="96"/>
      <c r="H85" s="96"/>
      <c r="I85" s="93"/>
      <c r="J85" s="94"/>
      <c r="K85" s="313">
        <v>0.05</v>
      </c>
      <c r="L85" s="860">
        <f>N79*K85</f>
        <v>7410.817</v>
      </c>
      <c r="M85" s="861"/>
      <c r="N85" s="57"/>
    </row>
    <row r="86" spans="1:14" ht="15" thickBot="1">
      <c r="B86" s="97" t="s">
        <v>1058</v>
      </c>
      <c r="C86" s="98"/>
      <c r="D86" s="98"/>
      <c r="E86" s="98"/>
      <c r="F86" s="98"/>
      <c r="G86" s="98"/>
      <c r="H86" s="98"/>
      <c r="I86" s="99"/>
      <c r="J86" s="100"/>
      <c r="K86" s="314">
        <v>0.05</v>
      </c>
      <c r="L86" s="862">
        <f>N79*K86</f>
        <v>7410.817</v>
      </c>
      <c r="M86" s="863"/>
      <c r="N86" s="57"/>
    </row>
    <row r="87" spans="1:14" ht="15" thickBot="1">
      <c r="B87" s="826" t="s">
        <v>1037</v>
      </c>
      <c r="C87" s="827"/>
      <c r="D87" s="827"/>
      <c r="E87" s="827"/>
      <c r="F87" s="827"/>
      <c r="G87" s="827"/>
      <c r="H87" s="827"/>
      <c r="I87" s="827"/>
      <c r="J87" s="827"/>
      <c r="K87" s="827"/>
      <c r="L87" s="827"/>
      <c r="M87" s="828"/>
      <c r="N87" s="58">
        <f>L84+L85+L86</f>
        <v>44464.902000000002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192681.242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314</v>
      </c>
      <c r="B36" s="839" t="str">
        <f>VLOOKUP(A36,EQUIPOS!A6:D154,3,FALSE)</f>
        <v xml:space="preserve">Retroexcavadora E-200 sobre orugas
</v>
      </c>
      <c r="C36" s="840"/>
      <c r="D36" s="840"/>
      <c r="E36" s="840"/>
      <c r="F36" s="840"/>
      <c r="G36" s="840"/>
      <c r="H36" s="841"/>
      <c r="I36" s="276"/>
      <c r="J36" s="277"/>
      <c r="K36" s="278">
        <f>VLOOKUP(A36,EQUIPOS!A6:D163,4,FALSE)</f>
        <v>181387</v>
      </c>
      <c r="L36" s="279"/>
      <c r="M36" s="345">
        <v>23</v>
      </c>
      <c r="N36" s="281">
        <f>K36/M36</f>
        <v>7886.391304347826</v>
      </c>
    </row>
    <row r="37" spans="1:14">
      <c r="A37" s="119" t="s">
        <v>328</v>
      </c>
      <c r="B37" s="839" t="str">
        <f>VLOOKUP(A37,EQUIPOS!A7:D154,3,FALSE)</f>
        <v xml:space="preserve">Taco metálico o puntal (escamas en concreto)
</v>
      </c>
      <c r="C37" s="840"/>
      <c r="D37" s="840"/>
      <c r="E37" s="840"/>
      <c r="F37" s="840"/>
      <c r="G37" s="840"/>
      <c r="H37" s="841"/>
      <c r="I37" s="430"/>
      <c r="J37" s="431"/>
      <c r="K37" s="278">
        <f>VLOOKUP(A37,EQUIPOS!A7:D164,4,FALSE)</f>
        <v>63</v>
      </c>
      <c r="L37" s="344"/>
      <c r="M37" s="345">
        <v>1</v>
      </c>
      <c r="N37" s="281">
        <f>K37/M37</f>
        <v>63</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N75*M41</f>
        <v>1017.29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8966.6813043478251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4084</v>
      </c>
      <c r="N48" s="281">
        <f>K48*M48</f>
        <v>1429.3999999999999</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8882</v>
      </c>
      <c r="N49" s="281">
        <f>K49*M49</f>
        <v>8882</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3258</v>
      </c>
      <c r="N50" s="281">
        <f>K50*M50</f>
        <v>12380.4</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335000</v>
      </c>
      <c r="N51" s="281">
        <f>K51*M51</f>
        <v>60300</v>
      </c>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82991.8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30">
        <f>VLOOKUP(A58,TRANSPORTE!A1:D117,4,FALSE)</f>
        <v>896</v>
      </c>
      <c r="M58" s="831"/>
      <c r="N58" s="296">
        <f>K58*L58</f>
        <v>161.28</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161.28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7</v>
      </c>
      <c r="B69" s="55" t="str">
        <f>VLOOKUP(A69,'MANO DE OBRA'!A8:D68,3,FALSE)</f>
        <v>Obrero (2)</v>
      </c>
      <c r="C69" s="53"/>
      <c r="D69" s="53"/>
      <c r="E69" s="53"/>
      <c r="F69" s="53"/>
      <c r="G69" s="53"/>
      <c r="H69" s="53"/>
      <c r="I69" s="301">
        <f>K69/J69*100</f>
        <v>54988.648648648646</v>
      </c>
      <c r="J69" s="302">
        <v>185</v>
      </c>
      <c r="K69" s="303">
        <f>VLOOKUP(A69,'MANO DE OBRA'!A8:D99,4,FALSE)</f>
        <v>101729</v>
      </c>
      <c r="L69" s="56"/>
      <c r="M69" s="443">
        <v>10</v>
      </c>
      <c r="N69" s="404">
        <f>K69/M69</f>
        <v>10172.9</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10</v>
      </c>
      <c r="N70" s="404">
        <f>K70/M70</f>
        <v>10172.9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20345.8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112465.56130434784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22493.11226086957</v>
      </c>
      <c r="M82" s="861"/>
      <c r="N82" s="57"/>
    </row>
    <row r="83" spans="1:14">
      <c r="B83" s="95" t="s">
        <v>1057</v>
      </c>
      <c r="C83" s="96"/>
      <c r="D83" s="96"/>
      <c r="E83" s="96"/>
      <c r="F83" s="96"/>
      <c r="G83" s="96"/>
      <c r="H83" s="96"/>
      <c r="I83" s="93"/>
      <c r="J83" s="94"/>
      <c r="K83" s="313">
        <v>0.05</v>
      </c>
      <c r="L83" s="860">
        <f>N77*K83</f>
        <v>5623.2780652173924</v>
      </c>
      <c r="M83" s="861"/>
      <c r="N83" s="57"/>
    </row>
    <row r="84" spans="1:14" ht="15" thickBot="1">
      <c r="B84" s="97" t="s">
        <v>1058</v>
      </c>
      <c r="C84" s="98"/>
      <c r="D84" s="98"/>
      <c r="E84" s="98"/>
      <c r="F84" s="98"/>
      <c r="G84" s="98"/>
      <c r="H84" s="98"/>
      <c r="I84" s="99"/>
      <c r="J84" s="100"/>
      <c r="K84" s="314">
        <v>0.05</v>
      </c>
      <c r="L84" s="862">
        <f>N77*K84</f>
        <v>5623.2780652173924</v>
      </c>
      <c r="M84" s="863"/>
      <c r="N84" s="57"/>
    </row>
    <row r="85" spans="1:14" ht="15" thickBot="1">
      <c r="B85" s="826" t="s">
        <v>1037</v>
      </c>
      <c r="C85" s="827"/>
      <c r="D85" s="827"/>
      <c r="E85" s="827"/>
      <c r="F85" s="827"/>
      <c r="G85" s="827"/>
      <c r="H85" s="827"/>
      <c r="I85" s="827"/>
      <c r="J85" s="827"/>
      <c r="K85" s="827"/>
      <c r="L85" s="827"/>
      <c r="M85" s="828"/>
      <c r="N85" s="58">
        <f>L82+L83+L84</f>
        <v>33739.668391304353</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146205.2296956522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N75*M41</f>
        <v>50.8645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50.8645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3103</v>
      </c>
      <c r="N48" s="281">
        <f>K48*M48</f>
        <v>3103</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610</v>
      </c>
      <c r="N49" s="281">
        <f>K49*M49</f>
        <v>2440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6" t="s">
        <v>1037</v>
      </c>
      <c r="C53" s="827"/>
      <c r="D53" s="827"/>
      <c r="E53" s="827"/>
      <c r="F53" s="827"/>
      <c r="G53" s="827"/>
      <c r="H53" s="827"/>
      <c r="I53" s="827"/>
      <c r="J53" s="827"/>
      <c r="K53" s="827"/>
      <c r="L53" s="827"/>
      <c r="M53" s="828"/>
      <c r="N53" s="403">
        <f>SUM(N48:N52)</f>
        <v>5543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B58" s="52"/>
      <c r="C58" s="326"/>
      <c r="D58" s="326"/>
      <c r="E58" s="326"/>
      <c r="F58" s="326"/>
      <c r="G58" s="326"/>
      <c r="H58" s="320"/>
      <c r="I58" s="288"/>
      <c r="J58" s="295"/>
      <c r="K58" s="288"/>
      <c r="L58" s="830"/>
      <c r="M58" s="831"/>
      <c r="N58" s="296"/>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0" t="s">
        <v>7</v>
      </c>
      <c r="B69" s="55" t="str">
        <f>VLOOKUP(A69,'MANO DE OBRA'!A8:D68,3,FALSE)</f>
        <v>Obrero (2)</v>
      </c>
      <c r="C69" s="53"/>
      <c r="D69" s="53"/>
      <c r="E69" s="53"/>
      <c r="F69" s="53"/>
      <c r="G69" s="53"/>
      <c r="H69" s="53"/>
      <c r="I69" s="301">
        <f>K69/J69*100</f>
        <v>54988.648648648646</v>
      </c>
      <c r="J69" s="302">
        <v>185</v>
      </c>
      <c r="K69" s="303">
        <f>VLOOKUP(A69,'MANO DE OBRA'!A8:D99,4,FALSE)</f>
        <v>101729</v>
      </c>
      <c r="L69" s="56"/>
      <c r="M69" s="443">
        <v>400</v>
      </c>
      <c r="N69" s="404">
        <f>K69/M69</f>
        <v>254.32249999999999</v>
      </c>
      <c r="O69" s="112"/>
    </row>
    <row r="70" spans="1:15">
      <c r="A70" s="170"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400</v>
      </c>
      <c r="N70" s="404">
        <f>K70/M70</f>
        <v>254.32249999999999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133"/>
    </row>
    <row r="75" spans="1:15" ht="15" thickBot="1">
      <c r="B75" s="832" t="s">
        <v>1037</v>
      </c>
      <c r="C75" s="833"/>
      <c r="D75" s="833"/>
      <c r="E75" s="833"/>
      <c r="F75" s="833"/>
      <c r="G75" s="833"/>
      <c r="H75" s="833"/>
      <c r="I75" s="833"/>
      <c r="J75" s="833"/>
      <c r="K75" s="833"/>
      <c r="L75" s="833"/>
      <c r="M75" s="834"/>
      <c r="N75" s="469">
        <f>SUM(N69:N74)</f>
        <v>508.64499999999998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6102.5095000000001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1220.5019</v>
      </c>
      <c r="M82" s="861"/>
      <c r="N82" s="57"/>
    </row>
    <row r="83" spans="1:14">
      <c r="B83" s="95" t="s">
        <v>1057</v>
      </c>
      <c r="C83" s="96"/>
      <c r="D83" s="96"/>
      <c r="E83" s="96"/>
      <c r="F83" s="96"/>
      <c r="G83" s="96"/>
      <c r="H83" s="96"/>
      <c r="I83" s="93"/>
      <c r="J83" s="94"/>
      <c r="K83" s="313">
        <v>0.05</v>
      </c>
      <c r="L83" s="860">
        <f>N77*K83</f>
        <v>305.12547499999999</v>
      </c>
      <c r="M83" s="861"/>
      <c r="N83" s="57"/>
    </row>
    <row r="84" spans="1:14" ht="15" thickBot="1">
      <c r="B84" s="97" t="s">
        <v>1058</v>
      </c>
      <c r="C84" s="98"/>
      <c r="D84" s="98"/>
      <c r="E84" s="98"/>
      <c r="F84" s="98"/>
      <c r="G84" s="98"/>
      <c r="H84" s="98"/>
      <c r="I84" s="99"/>
      <c r="J84" s="100"/>
      <c r="K84" s="314">
        <v>0.05</v>
      </c>
      <c r="L84" s="862">
        <f>N77*K84</f>
        <v>305.12547499999999</v>
      </c>
      <c r="M84" s="863"/>
      <c r="N84" s="57"/>
    </row>
    <row r="85" spans="1:14" ht="15" thickBot="1">
      <c r="B85" s="826" t="s">
        <v>1037</v>
      </c>
      <c r="C85" s="827"/>
      <c r="D85" s="827"/>
      <c r="E85" s="827"/>
      <c r="F85" s="827"/>
      <c r="G85" s="827"/>
      <c r="H85" s="827"/>
      <c r="I85" s="827"/>
      <c r="J85" s="827"/>
      <c r="K85" s="827"/>
      <c r="L85" s="827"/>
      <c r="M85" s="828"/>
      <c r="N85" s="58">
        <f>L82+L83+L84</f>
        <v>1830.7528500000001</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7933.26235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269</v>
      </c>
      <c r="B36" s="839" t="str">
        <f>VLOOKUP(A36,EQUIPOS!A6:D154,3,FALSE)</f>
        <v>Motoniveladora  potencia 215 HP, ancho de cuchilla 4,27 m, peso 18 ton.</v>
      </c>
      <c r="C36" s="840"/>
      <c r="D36" s="840"/>
      <c r="E36" s="840"/>
      <c r="F36" s="840"/>
      <c r="G36" s="840"/>
      <c r="H36" s="841"/>
      <c r="I36" s="276"/>
      <c r="J36" s="277"/>
      <c r="K36" s="278">
        <f>VLOOKUP(A36,EQUIPOS!A6:D163,4,FALSE)</f>
        <v>175544</v>
      </c>
      <c r="L36" s="279"/>
      <c r="M36" s="345">
        <v>15</v>
      </c>
      <c r="N36" s="281">
        <f>K36/M36</f>
        <v>11702.933333333332</v>
      </c>
    </row>
    <row r="37" spans="1:14">
      <c r="A37" s="119" t="s">
        <v>365</v>
      </c>
      <c r="B37" s="839" t="str">
        <f>VLOOKUP(A37,EQUIPOS!A7:D154,3,FALSE)</f>
        <v xml:space="preserve">Vibrocompatador, potencia 153 HP, peso 10 Ton. </v>
      </c>
      <c r="C37" s="840"/>
      <c r="D37" s="840"/>
      <c r="E37" s="840"/>
      <c r="F37" s="840"/>
      <c r="G37" s="840"/>
      <c r="H37" s="841"/>
      <c r="I37" s="430"/>
      <c r="J37" s="431"/>
      <c r="K37" s="278">
        <f>VLOOKUP(A37,EQUIPOS!A7:D164,4,FALSE)</f>
        <v>105327</v>
      </c>
      <c r="L37" s="344"/>
      <c r="M37" s="345">
        <v>15</v>
      </c>
      <c r="N37" s="281">
        <f>K37/M37</f>
        <v>7021.8</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105.96833333333335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18830.701666666668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80436</v>
      </c>
      <c r="N48" s="281">
        <f>K48*M48</f>
        <v>84457.8</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82</v>
      </c>
      <c r="N49" s="281">
        <f>K49*M49</f>
        <v>2460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86917.8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30">
        <f>VLOOKUP(A60,TRANSPORTE!A1:D117,4,FALSE)</f>
        <v>1255</v>
      </c>
      <c r="M60" s="831"/>
      <c r="N60" s="296">
        <f>K60*L60</f>
        <v>1317.75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1317.75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0"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120</v>
      </c>
      <c r="N71" s="404">
        <f>K71/M71</f>
        <v>847.74166666666667</v>
      </c>
      <c r="O71" s="112"/>
    </row>
    <row r="72" spans="1:15">
      <c r="A72" s="170"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120</v>
      </c>
      <c r="N72" s="404">
        <f>K72/M72</f>
        <v>1271.625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2119.3666666666668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109185.61833333335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21837.12366666667</v>
      </c>
      <c r="M84" s="861"/>
      <c r="N84" s="57"/>
    </row>
    <row r="85" spans="1:14">
      <c r="B85" s="95" t="s">
        <v>1057</v>
      </c>
      <c r="C85" s="96"/>
      <c r="D85" s="96"/>
      <c r="E85" s="96"/>
      <c r="F85" s="96"/>
      <c r="G85" s="96"/>
      <c r="H85" s="96"/>
      <c r="I85" s="93"/>
      <c r="J85" s="94"/>
      <c r="K85" s="313">
        <v>0.05</v>
      </c>
      <c r="L85" s="860">
        <f>N79*K85</f>
        <v>5459.2809166666675</v>
      </c>
      <c r="M85" s="861"/>
      <c r="N85" s="57"/>
    </row>
    <row r="86" spans="1:14" ht="15" thickBot="1">
      <c r="B86" s="97" t="s">
        <v>1058</v>
      </c>
      <c r="C86" s="98"/>
      <c r="D86" s="98"/>
      <c r="E86" s="98"/>
      <c r="F86" s="98"/>
      <c r="G86" s="98"/>
      <c r="H86" s="98"/>
      <c r="I86" s="99"/>
      <c r="J86" s="100"/>
      <c r="K86" s="314">
        <v>0.05</v>
      </c>
      <c r="L86" s="862">
        <f>N79*K86</f>
        <v>5459.2809166666675</v>
      </c>
      <c r="M86" s="863"/>
      <c r="N86" s="57"/>
    </row>
    <row r="87" spans="1:14" ht="15" thickBot="1">
      <c r="B87" s="826" t="s">
        <v>1037</v>
      </c>
      <c r="C87" s="827"/>
      <c r="D87" s="827"/>
      <c r="E87" s="827"/>
      <c r="F87" s="827"/>
      <c r="G87" s="827"/>
      <c r="H87" s="827"/>
      <c r="I87" s="827"/>
      <c r="J87" s="827"/>
      <c r="K87" s="827"/>
      <c r="L87" s="827"/>
      <c r="M87" s="828"/>
      <c r="N87" s="58">
        <f>L84+L85+L86</f>
        <v>32755.685500000003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141941.30383333334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2.25" customHeight="1" thickBot="1">
      <c r="A31" t="s">
        <v>1929</v>
      </c>
      <c r="B31" s="86" t="s">
        <v>1228</v>
      </c>
      <c r="C31" s="966" t="s">
        <v>2261</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SUM(N36:N41)</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14582</v>
      </c>
      <c r="N50" s="281">
        <f>K50*M50</f>
        <v>29164</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177172</v>
      </c>
      <c r="N51" s="281">
        <f>K51*M51</f>
        <v>88586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191379.1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0"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208781.97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41756.394</v>
      </c>
      <c r="M84" s="861"/>
      <c r="N84" s="57"/>
    </row>
    <row r="85" spans="1:14">
      <c r="B85" s="95" t="s">
        <v>1057</v>
      </c>
      <c r="C85" s="96"/>
      <c r="D85" s="96"/>
      <c r="E85" s="96"/>
      <c r="F85" s="96"/>
      <c r="G85" s="96"/>
      <c r="H85" s="96"/>
      <c r="I85" s="93"/>
      <c r="J85" s="94"/>
      <c r="K85" s="313">
        <v>0.05</v>
      </c>
      <c r="L85" s="860">
        <f>N79*K85</f>
        <v>10439.0985</v>
      </c>
      <c r="M85" s="861"/>
      <c r="N85" s="57"/>
    </row>
    <row r="86" spans="1:14" ht="15" thickBot="1">
      <c r="B86" s="97" t="s">
        <v>1058</v>
      </c>
      <c r="C86" s="98"/>
      <c r="D86" s="98"/>
      <c r="E86" s="98"/>
      <c r="F86" s="98"/>
      <c r="G86" s="98"/>
      <c r="H86" s="98"/>
      <c r="I86" s="99"/>
      <c r="J86" s="100"/>
      <c r="K86" s="314">
        <v>0.05</v>
      </c>
      <c r="L86" s="862">
        <f>N79*K86</f>
        <v>10439.0985</v>
      </c>
      <c r="M86" s="863"/>
      <c r="N86" s="57"/>
    </row>
    <row r="87" spans="1:14" ht="15" thickBot="1">
      <c r="B87" s="826" t="s">
        <v>1037</v>
      </c>
      <c r="C87" s="827"/>
      <c r="D87" s="827"/>
      <c r="E87" s="827"/>
      <c r="F87" s="827"/>
      <c r="G87" s="827"/>
      <c r="H87" s="827"/>
      <c r="I87" s="827"/>
      <c r="J87" s="827"/>
      <c r="K87" s="827"/>
      <c r="L87" s="827"/>
      <c r="M87" s="828"/>
      <c r="N87" s="58">
        <f>L84+L85+L86</f>
        <v>62634.591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271416.56099999999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1.5" customHeight="1" thickBot="1">
      <c r="A31" t="s">
        <v>1929</v>
      </c>
      <c r="B31" s="86" t="s">
        <v>1776</v>
      </c>
      <c r="C31" s="966" t="s">
        <v>2262</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SUM(N36:N41)</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14582</v>
      </c>
      <c r="N50" s="281">
        <f>K50*M50</f>
        <v>29164</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50986</v>
      </c>
      <c r="N51" s="281">
        <f>K51*M51</f>
        <v>25493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128286.1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0"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145688.97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29137.794000000002</v>
      </c>
      <c r="M84" s="861"/>
      <c r="N84" s="57"/>
    </row>
    <row r="85" spans="1:14">
      <c r="B85" s="95" t="s">
        <v>1057</v>
      </c>
      <c r="C85" s="96"/>
      <c r="D85" s="96"/>
      <c r="E85" s="96"/>
      <c r="F85" s="96"/>
      <c r="G85" s="96"/>
      <c r="H85" s="96"/>
      <c r="I85" s="93"/>
      <c r="J85" s="94"/>
      <c r="K85" s="313">
        <v>0.05</v>
      </c>
      <c r="L85" s="860">
        <f>N79*K85</f>
        <v>7284.4485000000004</v>
      </c>
      <c r="M85" s="861"/>
      <c r="N85" s="57"/>
    </row>
    <row r="86" spans="1:14" ht="15" thickBot="1">
      <c r="B86" s="97" t="s">
        <v>1058</v>
      </c>
      <c r="C86" s="98"/>
      <c r="D86" s="98"/>
      <c r="E86" s="98"/>
      <c r="F86" s="98"/>
      <c r="G86" s="98"/>
      <c r="H86" s="98"/>
      <c r="I86" s="99"/>
      <c r="J86" s="100"/>
      <c r="K86" s="314">
        <v>0.05</v>
      </c>
      <c r="L86" s="862">
        <f>N79*K86</f>
        <v>7284.4485000000004</v>
      </c>
      <c r="M86" s="863"/>
      <c r="N86" s="57"/>
    </row>
    <row r="87" spans="1:14" ht="15" thickBot="1">
      <c r="B87" s="826" t="s">
        <v>1037</v>
      </c>
      <c r="C87" s="827"/>
      <c r="D87" s="827"/>
      <c r="E87" s="827"/>
      <c r="F87" s="827"/>
      <c r="G87" s="827"/>
      <c r="H87" s="827"/>
      <c r="I87" s="827"/>
      <c r="J87" s="827"/>
      <c r="K87" s="827"/>
      <c r="L87" s="827"/>
      <c r="M87" s="828"/>
      <c r="N87" s="58">
        <f>L84+L85+L86</f>
        <v>43706.690999999999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189395.66099999999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75" customHeight="1" thickBot="1">
      <c r="A31" t="s">
        <v>1929</v>
      </c>
      <c r="B31" s="86" t="s">
        <v>1777</v>
      </c>
      <c r="C31" s="966" t="s">
        <v>2263</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14582</v>
      </c>
      <c r="N50" s="281">
        <f>K50*M50</f>
        <v>29164</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100895</v>
      </c>
      <c r="N51" s="281">
        <f>K51*M51</f>
        <v>50447.5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153240.6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0"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0"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170643.47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34128.694000000003</v>
      </c>
      <c r="M84" s="861"/>
      <c r="N84" s="57"/>
    </row>
    <row r="85" spans="1:14">
      <c r="B85" s="95" t="s">
        <v>1057</v>
      </c>
      <c r="C85" s="96"/>
      <c r="D85" s="96"/>
      <c r="E85" s="96"/>
      <c r="F85" s="96"/>
      <c r="G85" s="96"/>
      <c r="H85" s="96"/>
      <c r="I85" s="93"/>
      <c r="J85" s="94"/>
      <c r="K85" s="313">
        <v>0.05</v>
      </c>
      <c r="L85" s="860">
        <f>N79*K85</f>
        <v>8532.1735000000008</v>
      </c>
      <c r="M85" s="861"/>
      <c r="N85" s="57"/>
    </row>
    <row r="86" spans="1:14" ht="15" thickBot="1">
      <c r="B86" s="97" t="s">
        <v>1058</v>
      </c>
      <c r="C86" s="98"/>
      <c r="D86" s="98"/>
      <c r="E86" s="98"/>
      <c r="F86" s="98"/>
      <c r="G86" s="98"/>
      <c r="H86" s="98"/>
      <c r="I86" s="99"/>
      <c r="J86" s="100"/>
      <c r="K86" s="314">
        <v>0.05</v>
      </c>
      <c r="L86" s="862">
        <f>N79*K86</f>
        <v>8532.1735000000008</v>
      </c>
      <c r="M86" s="863"/>
      <c r="N86" s="57"/>
    </row>
    <row r="87" spans="1:14" ht="15" thickBot="1">
      <c r="B87" s="826" t="s">
        <v>1037</v>
      </c>
      <c r="C87" s="827"/>
      <c r="D87" s="827"/>
      <c r="E87" s="827"/>
      <c r="F87" s="827"/>
      <c r="G87" s="827"/>
      <c r="H87" s="827"/>
      <c r="I87" s="827"/>
      <c r="J87" s="827"/>
      <c r="K87" s="827"/>
      <c r="L87" s="827"/>
      <c r="M87" s="828"/>
      <c r="N87" s="58">
        <f>L84+L85+L86</f>
        <v>51193.041000000012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221836.511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9.25" customHeight="1" thickBot="1">
      <c r="A31" t="s">
        <v>1929</v>
      </c>
      <c r="B31" s="86" t="s">
        <v>1778</v>
      </c>
      <c r="C31" s="966" t="s">
        <v>2264</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6634</v>
      </c>
      <c r="N49" s="281">
        <f>K49*M49</f>
        <v>7629.0999999999995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14582</v>
      </c>
      <c r="N50" s="281">
        <f>K50*M50</f>
        <v>29164</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104169</v>
      </c>
      <c r="N51" s="281">
        <f>K51*M51</f>
        <v>52084.5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154877.6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172280.47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34456.094000000005</v>
      </c>
      <c r="M84" s="861"/>
      <c r="N84" s="57"/>
    </row>
    <row r="85" spans="1:14">
      <c r="B85" s="95" t="s">
        <v>1057</v>
      </c>
      <c r="C85" s="96"/>
      <c r="D85" s="96"/>
      <c r="E85" s="96"/>
      <c r="F85" s="96"/>
      <c r="G85" s="96"/>
      <c r="H85" s="96"/>
      <c r="I85" s="93"/>
      <c r="J85" s="94"/>
      <c r="K85" s="313">
        <v>0.05</v>
      </c>
      <c r="L85" s="860">
        <f>N79*K85</f>
        <v>8614.0235000000011</v>
      </c>
      <c r="M85" s="861"/>
      <c r="N85" s="57"/>
    </row>
    <row r="86" spans="1:14" ht="15" thickBot="1">
      <c r="B86" s="97" t="s">
        <v>1058</v>
      </c>
      <c r="C86" s="98"/>
      <c r="D86" s="98"/>
      <c r="E86" s="98"/>
      <c r="F86" s="98"/>
      <c r="G86" s="98"/>
      <c r="H86" s="98"/>
      <c r="I86" s="99"/>
      <c r="J86" s="100"/>
      <c r="K86" s="314">
        <v>0.05</v>
      </c>
      <c r="L86" s="862">
        <f>N79*K86</f>
        <v>8614.0235000000011</v>
      </c>
      <c r="M86" s="863"/>
      <c r="N86" s="57"/>
    </row>
    <row r="87" spans="1:14" ht="15" thickBot="1">
      <c r="B87" s="826" t="s">
        <v>1037</v>
      </c>
      <c r="C87" s="827"/>
      <c r="D87" s="827"/>
      <c r="E87" s="827"/>
      <c r="F87" s="827"/>
      <c r="G87" s="827"/>
      <c r="H87" s="827"/>
      <c r="I87" s="827"/>
      <c r="J87" s="827"/>
      <c r="K87" s="827"/>
      <c r="L87" s="827"/>
      <c r="M87" s="828"/>
      <c r="N87" s="58">
        <f>L84+L85+L86</f>
        <v>51684.141000000011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223964.611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75" customHeight="1" thickBot="1">
      <c r="A31" t="s">
        <v>1929</v>
      </c>
      <c r="B31" s="86" t="s">
        <v>1229</v>
      </c>
      <c r="C31" s="966" t="s">
        <v>1818</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6634</v>
      </c>
      <c r="N49" s="281">
        <f>K49*M49</f>
        <v>3317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14582</v>
      </c>
      <c r="N50" s="281">
        <f>K50*M50</f>
        <v>14582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250910</v>
      </c>
      <c r="N51" s="281">
        <f>K51*M51</f>
        <v>250910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334809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352211.87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70442.373999999996</v>
      </c>
      <c r="M84" s="861"/>
      <c r="N84" s="57"/>
    </row>
    <row r="85" spans="1:14">
      <c r="B85" s="95" t="s">
        <v>1057</v>
      </c>
      <c r="C85" s="96"/>
      <c r="D85" s="96"/>
      <c r="E85" s="96"/>
      <c r="F85" s="96"/>
      <c r="G85" s="96"/>
      <c r="H85" s="96"/>
      <c r="I85" s="93"/>
      <c r="J85" s="94"/>
      <c r="K85" s="313">
        <v>0.05</v>
      </c>
      <c r="L85" s="860">
        <f>N79*K85</f>
        <v>17610.593499999999</v>
      </c>
      <c r="M85" s="861"/>
      <c r="N85" s="57"/>
    </row>
    <row r="86" spans="1:14" ht="15" thickBot="1">
      <c r="B86" s="97" t="s">
        <v>1058</v>
      </c>
      <c r="C86" s="98"/>
      <c r="D86" s="98"/>
      <c r="E86" s="98"/>
      <c r="F86" s="98"/>
      <c r="G86" s="98"/>
      <c r="H86" s="98"/>
      <c r="I86" s="99"/>
      <c r="J86" s="100"/>
      <c r="K86" s="314">
        <v>0.05</v>
      </c>
      <c r="L86" s="862">
        <f>N79*K86</f>
        <v>17610.593499999999</v>
      </c>
      <c r="M86" s="863"/>
      <c r="N86" s="57"/>
    </row>
    <row r="87" spans="1:14" ht="15" thickBot="1">
      <c r="B87" s="826" t="s">
        <v>1037</v>
      </c>
      <c r="C87" s="827"/>
      <c r="D87" s="827"/>
      <c r="E87" s="827"/>
      <c r="F87" s="827"/>
      <c r="G87" s="827"/>
      <c r="H87" s="827"/>
      <c r="I87" s="827"/>
      <c r="J87" s="827"/>
      <c r="K87" s="827"/>
      <c r="L87" s="827"/>
      <c r="M87" s="828"/>
      <c r="N87" s="58">
        <f>L84+L85+L86</f>
        <v>105663.561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457875.43099999998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75" customHeight="1" thickBot="1">
      <c r="A31" t="s">
        <v>1929</v>
      </c>
      <c r="B31" s="86" t="s">
        <v>1779</v>
      </c>
      <c r="C31" s="966" t="s">
        <v>1780</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6634</v>
      </c>
      <c r="N49" s="281">
        <f>K49*M49</f>
        <v>3317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14582</v>
      </c>
      <c r="N50" s="281">
        <f>K50*M50</f>
        <v>14582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250910</v>
      </c>
      <c r="N51" s="281">
        <f>K51*M51</f>
        <v>250910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334809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352211.87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70442.373999999996</v>
      </c>
      <c r="M84" s="861"/>
      <c r="N84" s="57"/>
    </row>
    <row r="85" spans="1:14">
      <c r="B85" s="95" t="s">
        <v>1057</v>
      </c>
      <c r="C85" s="96"/>
      <c r="D85" s="96"/>
      <c r="E85" s="96"/>
      <c r="F85" s="96"/>
      <c r="G85" s="96"/>
      <c r="H85" s="96"/>
      <c r="I85" s="93"/>
      <c r="J85" s="94"/>
      <c r="K85" s="313">
        <v>0.05</v>
      </c>
      <c r="L85" s="860">
        <f>N79*K85</f>
        <v>17610.593499999999</v>
      </c>
      <c r="M85" s="861"/>
      <c r="N85" s="57"/>
    </row>
    <row r="86" spans="1:14" ht="15" thickBot="1">
      <c r="B86" s="97" t="s">
        <v>1058</v>
      </c>
      <c r="C86" s="98"/>
      <c r="D86" s="98"/>
      <c r="E86" s="98"/>
      <c r="F86" s="98"/>
      <c r="G86" s="98"/>
      <c r="H86" s="98"/>
      <c r="I86" s="99"/>
      <c r="J86" s="100"/>
      <c r="K86" s="314">
        <v>0.05</v>
      </c>
      <c r="L86" s="862">
        <f>N79*K86</f>
        <v>17610.593499999999</v>
      </c>
      <c r="M86" s="863"/>
      <c r="N86" s="57"/>
    </row>
    <row r="87" spans="1:14" ht="15" thickBot="1">
      <c r="B87" s="826" t="s">
        <v>1037</v>
      </c>
      <c r="C87" s="827"/>
      <c r="D87" s="827"/>
      <c r="E87" s="827"/>
      <c r="F87" s="827"/>
      <c r="G87" s="827"/>
      <c r="H87" s="827"/>
      <c r="I87" s="827"/>
      <c r="J87" s="827"/>
      <c r="K87" s="827"/>
      <c r="L87" s="827"/>
      <c r="M87" s="828"/>
      <c r="N87" s="58">
        <f>L84+L85+L86</f>
        <v>105663.561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457875.43099999998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75" customHeight="1" thickBot="1">
      <c r="A31" t="s">
        <v>1929</v>
      </c>
      <c r="B31" s="86" t="s">
        <v>1781</v>
      </c>
      <c r="C31" s="966" t="s">
        <v>1782</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6634</v>
      </c>
      <c r="N49" s="281">
        <f>K49*M49</f>
        <v>3317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14582</v>
      </c>
      <c r="N50" s="281">
        <f>K50*M50</f>
        <v>14582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250910</v>
      </c>
      <c r="N51" s="281">
        <f>K51*M51</f>
        <v>250910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334809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352211.87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70442.373999999996</v>
      </c>
      <c r="M84" s="861"/>
      <c r="N84" s="57"/>
    </row>
    <row r="85" spans="1:14">
      <c r="B85" s="95" t="s">
        <v>1057</v>
      </c>
      <c r="C85" s="96"/>
      <c r="D85" s="96"/>
      <c r="E85" s="96"/>
      <c r="F85" s="96"/>
      <c r="G85" s="96"/>
      <c r="H85" s="96"/>
      <c r="I85" s="93"/>
      <c r="J85" s="94"/>
      <c r="K85" s="313">
        <v>0.05</v>
      </c>
      <c r="L85" s="860">
        <f>N79*K85</f>
        <v>17610.593499999999</v>
      </c>
      <c r="M85" s="861"/>
      <c r="N85" s="57"/>
    </row>
    <row r="86" spans="1:14" ht="15" thickBot="1">
      <c r="B86" s="97" t="s">
        <v>1058</v>
      </c>
      <c r="C86" s="98"/>
      <c r="D86" s="98"/>
      <c r="E86" s="98"/>
      <c r="F86" s="98"/>
      <c r="G86" s="98"/>
      <c r="H86" s="98"/>
      <c r="I86" s="99"/>
      <c r="J86" s="100"/>
      <c r="K86" s="314">
        <v>0.05</v>
      </c>
      <c r="L86" s="862">
        <f>N79*K86</f>
        <v>17610.593499999999</v>
      </c>
      <c r="M86" s="863"/>
      <c r="N86" s="57"/>
    </row>
    <row r="87" spans="1:14" ht="15" thickBot="1">
      <c r="B87" s="826" t="s">
        <v>1037</v>
      </c>
      <c r="C87" s="827"/>
      <c r="D87" s="827"/>
      <c r="E87" s="827"/>
      <c r="F87" s="827"/>
      <c r="G87" s="827"/>
      <c r="H87" s="827"/>
      <c r="I87" s="827"/>
      <c r="J87" s="827"/>
      <c r="K87" s="827"/>
      <c r="L87" s="827"/>
      <c r="M87" s="828"/>
      <c r="N87" s="58">
        <f>L84+L85+L86</f>
        <v>105663.561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457875.43099999998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75" customHeight="1" thickBot="1">
      <c r="A31" t="s">
        <v>1929</v>
      </c>
      <c r="B31" s="86" t="s">
        <v>1783</v>
      </c>
      <c r="C31" s="966" t="s">
        <v>1784</v>
      </c>
      <c r="D31" s="967"/>
      <c r="E31" s="967"/>
      <c r="F31" s="967"/>
      <c r="G31" s="967"/>
      <c r="H31" s="967"/>
      <c r="I31" s="967"/>
      <c r="J31" s="99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762.97000000000014</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762.97000000000014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6634</v>
      </c>
      <c r="N49" s="281">
        <f>K49*M49</f>
        <v>3317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14582</v>
      </c>
      <c r="N50" s="281">
        <f>K50*M50</f>
        <v>14582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250910</v>
      </c>
      <c r="N51" s="281">
        <f>K51*M51</f>
        <v>250910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334809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30">
        <f>VLOOKUP(A60,TRANSPORTE!A1:D117,4,FALSE)</f>
        <v>1255</v>
      </c>
      <c r="M60" s="831"/>
      <c r="N60" s="296">
        <f>K60*L60</f>
        <v>1380.5</v>
      </c>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f>N60+N61+N62+N63+N64</f>
        <v>1380.5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v>
      </c>
      <c r="N71" s="404">
        <f>K71/M71</f>
        <v>10172.950000000001</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15259.400000000001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352211.87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70442.373999999996</v>
      </c>
      <c r="M84" s="861"/>
      <c r="N84" s="57"/>
    </row>
    <row r="85" spans="1:14">
      <c r="B85" s="95" t="s">
        <v>1057</v>
      </c>
      <c r="C85" s="96"/>
      <c r="D85" s="96"/>
      <c r="E85" s="96"/>
      <c r="F85" s="96"/>
      <c r="G85" s="96"/>
      <c r="H85" s="96"/>
      <c r="I85" s="93"/>
      <c r="J85" s="94"/>
      <c r="K85" s="313">
        <v>0.05</v>
      </c>
      <c r="L85" s="860">
        <f>N79*K85</f>
        <v>17610.593499999999</v>
      </c>
      <c r="M85" s="861"/>
      <c r="N85" s="57"/>
    </row>
    <row r="86" spans="1:14" ht="15" thickBot="1">
      <c r="B86" s="97" t="s">
        <v>1058</v>
      </c>
      <c r="C86" s="98"/>
      <c r="D86" s="98"/>
      <c r="E86" s="98"/>
      <c r="F86" s="98"/>
      <c r="G86" s="98"/>
      <c r="H86" s="98"/>
      <c r="I86" s="99"/>
      <c r="J86" s="100"/>
      <c r="K86" s="314">
        <v>0.05</v>
      </c>
      <c r="L86" s="862">
        <f>N79*K86</f>
        <v>17610.593499999999</v>
      </c>
      <c r="M86" s="863"/>
      <c r="N86" s="57"/>
    </row>
    <row r="87" spans="1:14" ht="15" thickBot="1">
      <c r="B87" s="826" t="s">
        <v>1037</v>
      </c>
      <c r="C87" s="827"/>
      <c r="D87" s="827"/>
      <c r="E87" s="827"/>
      <c r="F87" s="827"/>
      <c r="G87" s="827"/>
      <c r="H87" s="827"/>
      <c r="I87" s="827"/>
      <c r="J87" s="827"/>
      <c r="K87" s="827"/>
      <c r="L87" s="827"/>
      <c r="M87" s="828"/>
      <c r="N87" s="58">
        <f>L84+L85+L86</f>
        <v>105663.561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457875.43099999998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8.5" customHeight="1" thickBot="1">
      <c r="A31" t="s">
        <v>1929</v>
      </c>
      <c r="B31" s="86" t="s">
        <v>1785</v>
      </c>
      <c r="C31" s="966" t="s">
        <v>1786</v>
      </c>
      <c r="D31" s="967"/>
      <c r="E31" s="967"/>
      <c r="F31" s="967"/>
      <c r="G31" s="967"/>
      <c r="H31" s="967"/>
      <c r="I31" s="967"/>
      <c r="J31" s="99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6022</v>
      </c>
      <c r="N48" s="281">
        <f>K48*M48</f>
        <v>7828.6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7828.6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200</v>
      </c>
      <c r="N71" s="404">
        <f>K71/M71</f>
        <v>1017.295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200</v>
      </c>
      <c r="N72" s="404">
        <f>K72/M72</f>
        <v>508.64499999999998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9354.5400000000009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1870.9080000000004</v>
      </c>
      <c r="M84" s="861"/>
      <c r="N84" s="57"/>
    </row>
    <row r="85" spans="1:14">
      <c r="B85" s="95" t="s">
        <v>1057</v>
      </c>
      <c r="C85" s="96"/>
      <c r="D85" s="96"/>
      <c r="E85" s="96"/>
      <c r="F85" s="96"/>
      <c r="G85" s="96"/>
      <c r="H85" s="96"/>
      <c r="I85" s="93"/>
      <c r="J85" s="94"/>
      <c r="K85" s="313">
        <v>0.05</v>
      </c>
      <c r="L85" s="860">
        <f>N79*K85</f>
        <v>467.72700000000009</v>
      </c>
      <c r="M85" s="861"/>
      <c r="N85" s="57"/>
    </row>
    <row r="86" spans="1:14" ht="15" thickBot="1">
      <c r="B86" s="97" t="s">
        <v>1058</v>
      </c>
      <c r="C86" s="98"/>
      <c r="D86" s="98"/>
      <c r="E86" s="98"/>
      <c r="F86" s="98"/>
      <c r="G86" s="98"/>
      <c r="H86" s="98"/>
      <c r="I86" s="99"/>
      <c r="J86" s="100"/>
      <c r="K86" s="314">
        <v>0.05</v>
      </c>
      <c r="L86" s="862">
        <f>N79*K86</f>
        <v>467.72700000000009</v>
      </c>
      <c r="M86" s="863"/>
      <c r="N86" s="57"/>
    </row>
    <row r="87" spans="1:14" ht="15" thickBot="1">
      <c r="B87" s="826" t="s">
        <v>1037</v>
      </c>
      <c r="C87" s="827"/>
      <c r="D87" s="827"/>
      <c r="E87" s="827"/>
      <c r="F87" s="827"/>
      <c r="G87" s="827"/>
      <c r="H87" s="827"/>
      <c r="I87" s="827"/>
      <c r="J87" s="827"/>
      <c r="K87" s="827"/>
      <c r="L87" s="827"/>
      <c r="M87" s="828"/>
      <c r="N87" s="58">
        <f>L84+L85+L86</f>
        <v>2806.3620000000001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12160.902000000002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 customHeight="1" thickBot="1">
      <c r="A31" t="s">
        <v>1929</v>
      </c>
      <c r="B31" s="86" t="s">
        <v>1787</v>
      </c>
      <c r="C31" s="966" t="s">
        <v>1788</v>
      </c>
      <c r="D31" s="967"/>
      <c r="E31" s="967"/>
      <c r="F31" s="967"/>
      <c r="G31" s="967"/>
      <c r="H31" s="967"/>
      <c r="I31" s="967"/>
      <c r="J31" s="99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11986</v>
      </c>
      <c r="N48" s="281">
        <f>K48*M48</f>
        <v>15581.800000000001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15581.800000000001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200</v>
      </c>
      <c r="N71" s="404">
        <f>K71/M71</f>
        <v>1017.295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200</v>
      </c>
      <c r="N72" s="404">
        <f>K72/M72</f>
        <v>508.64499999999998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17107.740000000002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3421.5480000000007</v>
      </c>
      <c r="M84" s="861"/>
      <c r="N84" s="57"/>
    </row>
    <row r="85" spans="1:14">
      <c r="B85" s="95" t="s">
        <v>1057</v>
      </c>
      <c r="C85" s="96"/>
      <c r="D85" s="96"/>
      <c r="E85" s="96"/>
      <c r="F85" s="96"/>
      <c r="G85" s="96"/>
      <c r="H85" s="96"/>
      <c r="I85" s="93"/>
      <c r="J85" s="94"/>
      <c r="K85" s="313">
        <v>0.05</v>
      </c>
      <c r="L85" s="860">
        <f>N79*K85</f>
        <v>855.38700000000017</v>
      </c>
      <c r="M85" s="861"/>
      <c r="N85" s="57"/>
    </row>
    <row r="86" spans="1:14" ht="15" thickBot="1">
      <c r="B86" s="97" t="s">
        <v>1058</v>
      </c>
      <c r="C86" s="98"/>
      <c r="D86" s="98"/>
      <c r="E86" s="98"/>
      <c r="F86" s="98"/>
      <c r="G86" s="98"/>
      <c r="H86" s="98"/>
      <c r="I86" s="99"/>
      <c r="J86" s="100"/>
      <c r="K86" s="314">
        <v>0.05</v>
      </c>
      <c r="L86" s="862">
        <f>N79*K86</f>
        <v>855.38700000000017</v>
      </c>
      <c r="M86" s="863"/>
      <c r="N86" s="57"/>
    </row>
    <row r="87" spans="1:14" ht="15" thickBot="1">
      <c r="B87" s="826" t="s">
        <v>1037</v>
      </c>
      <c r="C87" s="827"/>
      <c r="D87" s="827"/>
      <c r="E87" s="827"/>
      <c r="F87" s="827"/>
      <c r="G87" s="827"/>
      <c r="H87" s="827"/>
      <c r="I87" s="827"/>
      <c r="J87" s="827"/>
      <c r="K87" s="827"/>
      <c r="L87" s="827"/>
      <c r="M87" s="828"/>
      <c r="N87" s="58">
        <f>L84+L85+L86</f>
        <v>5132.3220000000019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22240.062000000005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75" customHeight="1" thickBot="1">
      <c r="A31" t="s">
        <v>1929</v>
      </c>
      <c r="B31" s="86" t="s">
        <v>1789</v>
      </c>
      <c r="C31" s="966" t="s">
        <v>2265</v>
      </c>
      <c r="D31" s="967"/>
      <c r="E31" s="967"/>
      <c r="F31" s="967"/>
      <c r="G31" s="967"/>
      <c r="H31" s="967"/>
      <c r="I31" s="967"/>
      <c r="J31" s="99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6022</v>
      </c>
      <c r="N48" s="281">
        <f>K48*M48</f>
        <v>7828.6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7828.6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200</v>
      </c>
      <c r="N71" s="404">
        <f>K71/M71</f>
        <v>1017.295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200</v>
      </c>
      <c r="N72" s="404">
        <f>K72/M72</f>
        <v>508.64499999999998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9354.5400000000009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1870.9080000000004</v>
      </c>
      <c r="M84" s="861"/>
      <c r="N84" s="57"/>
    </row>
    <row r="85" spans="1:14">
      <c r="B85" s="95" t="s">
        <v>1057</v>
      </c>
      <c r="C85" s="96"/>
      <c r="D85" s="96"/>
      <c r="E85" s="96"/>
      <c r="F85" s="96"/>
      <c r="G85" s="96"/>
      <c r="H85" s="96"/>
      <c r="I85" s="93"/>
      <c r="J85" s="94"/>
      <c r="K85" s="313">
        <v>0.05</v>
      </c>
      <c r="L85" s="860">
        <f>N79*K85</f>
        <v>467.72700000000009</v>
      </c>
      <c r="M85" s="861"/>
      <c r="N85" s="57"/>
    </row>
    <row r="86" spans="1:14" ht="15" thickBot="1">
      <c r="B86" s="97" t="s">
        <v>1058</v>
      </c>
      <c r="C86" s="98"/>
      <c r="D86" s="98"/>
      <c r="E86" s="98"/>
      <c r="F86" s="98"/>
      <c r="G86" s="98"/>
      <c r="H86" s="98"/>
      <c r="I86" s="99"/>
      <c r="J86" s="100"/>
      <c r="K86" s="314">
        <v>0.05</v>
      </c>
      <c r="L86" s="862">
        <f>N79*K86</f>
        <v>467.72700000000009</v>
      </c>
      <c r="M86" s="863"/>
      <c r="N86" s="57"/>
    </row>
    <row r="87" spans="1:14" ht="15" thickBot="1">
      <c r="B87" s="826" t="s">
        <v>1037</v>
      </c>
      <c r="C87" s="827"/>
      <c r="D87" s="827"/>
      <c r="E87" s="827"/>
      <c r="F87" s="827"/>
      <c r="G87" s="827"/>
      <c r="H87" s="827"/>
      <c r="I87" s="827"/>
      <c r="J87" s="827"/>
      <c r="K87" s="827"/>
      <c r="L87" s="827"/>
      <c r="M87" s="828"/>
      <c r="N87" s="58">
        <f>L84+L85+L86</f>
        <v>2806.3620000000001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12160.902000000002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30" customHeight="1" thickBot="1">
      <c r="A31" t="s">
        <v>1929</v>
      </c>
      <c r="B31" s="86" t="s">
        <v>1790</v>
      </c>
      <c r="C31" s="966" t="s">
        <v>2266</v>
      </c>
      <c r="D31" s="967"/>
      <c r="E31" s="967"/>
      <c r="F31" s="967"/>
      <c r="G31" s="967"/>
      <c r="H31" s="967"/>
      <c r="I31" s="967"/>
      <c r="J31" s="99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c r="C41" s="847"/>
      <c r="D41" s="847"/>
      <c r="E41" s="44"/>
      <c r="F41" s="45"/>
      <c r="G41" s="45"/>
      <c r="H41" s="46"/>
      <c r="I41" s="42"/>
      <c r="J41" s="43"/>
      <c r="K41" s="288"/>
      <c r="L41" s="285"/>
      <c r="M41" s="410"/>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11986</v>
      </c>
      <c r="N48" s="281">
        <f>K48*M48</f>
        <v>15581.800000000001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15581.800000000001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200</v>
      </c>
      <c r="N71" s="404">
        <f>K71/M71</f>
        <v>1017.295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200</v>
      </c>
      <c r="N72" s="404">
        <f>K72/M72</f>
        <v>508.64499999999998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1525.94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17107.740000000002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3421.5480000000007</v>
      </c>
      <c r="M84" s="861"/>
      <c r="N84" s="57"/>
    </row>
    <row r="85" spans="1:14">
      <c r="B85" s="95" t="s">
        <v>1057</v>
      </c>
      <c r="C85" s="96"/>
      <c r="D85" s="96"/>
      <c r="E85" s="96"/>
      <c r="F85" s="96"/>
      <c r="G85" s="96"/>
      <c r="H85" s="96"/>
      <c r="I85" s="93"/>
      <c r="J85" s="94"/>
      <c r="K85" s="313">
        <v>0.05</v>
      </c>
      <c r="L85" s="860">
        <f>N79*K85</f>
        <v>855.38700000000017</v>
      </c>
      <c r="M85" s="861"/>
      <c r="N85" s="57"/>
    </row>
    <row r="86" spans="1:14" ht="15" thickBot="1">
      <c r="B86" s="97" t="s">
        <v>1058</v>
      </c>
      <c r="C86" s="98"/>
      <c r="D86" s="98"/>
      <c r="E86" s="98"/>
      <c r="F86" s="98"/>
      <c r="G86" s="98"/>
      <c r="H86" s="98"/>
      <c r="I86" s="99"/>
      <c r="J86" s="100"/>
      <c r="K86" s="314">
        <v>0.05</v>
      </c>
      <c r="L86" s="862">
        <f>N79*K86</f>
        <v>855.38700000000017</v>
      </c>
      <c r="M86" s="863"/>
      <c r="N86" s="57"/>
    </row>
    <row r="87" spans="1:14" ht="15" thickBot="1">
      <c r="B87" s="826" t="s">
        <v>1037</v>
      </c>
      <c r="C87" s="827"/>
      <c r="D87" s="827"/>
      <c r="E87" s="827"/>
      <c r="F87" s="827"/>
      <c r="G87" s="827"/>
      <c r="H87" s="827"/>
      <c r="I87" s="827"/>
      <c r="J87" s="827"/>
      <c r="K87" s="827"/>
      <c r="L87" s="827"/>
      <c r="M87" s="828"/>
      <c r="N87" s="58">
        <f>L84+L85+L86</f>
        <v>5132.3220000000019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22240.062000000005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152</v>
      </c>
      <c r="B36" s="839" t="str">
        <f>VLOOKUP(A36,EQUIPOS!A6:D154,3,FALSE)</f>
        <v xml:space="preserve">Carrotanque de agua(1000 Galones) </v>
      </c>
      <c r="C36" s="840"/>
      <c r="D36" s="840"/>
      <c r="E36" s="840"/>
      <c r="F36" s="840"/>
      <c r="G36" s="840"/>
      <c r="H36" s="841"/>
      <c r="I36" s="276"/>
      <c r="J36" s="277"/>
      <c r="K36" s="278">
        <f>VLOOKUP(A36,EQUIPOS!A6:D163,4,FALSE)</f>
        <v>64103</v>
      </c>
      <c r="L36" s="279"/>
      <c r="M36" s="345">
        <v>15</v>
      </c>
      <c r="N36" s="281">
        <f>K36/M36</f>
        <v>4273.5333333333338</v>
      </c>
    </row>
    <row r="37" spans="1:14">
      <c r="A37" s="119" t="s">
        <v>174</v>
      </c>
      <c r="B37" s="839" t="str">
        <f>VLOOKUP(A37,EQUIPOS!A7:D154,3,FALSE)</f>
        <v>Compactador vibratorio tipo DD-20</v>
      </c>
      <c r="C37" s="840"/>
      <c r="D37" s="840"/>
      <c r="E37" s="840"/>
      <c r="F37" s="840"/>
      <c r="G37" s="840"/>
      <c r="H37" s="841"/>
      <c r="I37" s="430"/>
      <c r="J37" s="431"/>
      <c r="K37" s="278">
        <f>VLOOKUP(A37,EQUIPOS!A7:D164,4,FALSE)</f>
        <v>89072</v>
      </c>
      <c r="L37" s="344"/>
      <c r="M37" s="345">
        <v>15</v>
      </c>
      <c r="N37" s="281">
        <f>K37/M37</f>
        <v>5938.1333333333332</v>
      </c>
    </row>
    <row r="38" spans="1:14">
      <c r="A38" s="119" t="s">
        <v>269</v>
      </c>
      <c r="B38" s="839" t="str">
        <f>VLOOKUP(A38,EQUIPOS!A8:D154,3,FALSE)</f>
        <v>Motoniveladora  potencia 215 HP, ancho de cuchilla 4,27 m, peso 18 ton.</v>
      </c>
      <c r="C38" s="840"/>
      <c r="D38" s="840"/>
      <c r="E38" s="840"/>
      <c r="F38" s="840"/>
      <c r="G38" s="840"/>
      <c r="H38" s="841"/>
      <c r="I38" s="337"/>
      <c r="J38" s="339"/>
      <c r="K38" s="278">
        <f>VLOOKUP(A38,EQUIPOS!A8:D165,4,FALSE)</f>
        <v>175544</v>
      </c>
      <c r="L38" s="432"/>
      <c r="M38" s="433">
        <v>15</v>
      </c>
      <c r="N38" s="281">
        <f>K38/M38</f>
        <v>11702.933333333332</v>
      </c>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N75*M41</f>
        <v>42.387333333333338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SUM(N36:N41)</f>
        <v>21956.987333333331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80436</v>
      </c>
      <c r="N48" s="281">
        <f>K48*M48</f>
        <v>104566.8</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82</v>
      </c>
      <c r="N49" s="281">
        <f>K49*M49</f>
        <v>2460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32" t="s">
        <v>1037</v>
      </c>
      <c r="C53" s="833"/>
      <c r="D53" s="833"/>
      <c r="E53" s="833"/>
      <c r="F53" s="833"/>
      <c r="G53" s="833"/>
      <c r="H53" s="833"/>
      <c r="I53" s="833"/>
      <c r="J53" s="833"/>
      <c r="K53" s="833"/>
      <c r="L53" s="833"/>
      <c r="M53" s="834"/>
      <c r="N53" s="110">
        <f>SUM(N48:N52)</f>
        <v>107026.8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9" t="s">
        <v>1045</v>
      </c>
      <c r="M57" s="802"/>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30">
        <f>VLOOKUP(A58,TRANSPORTE!A1:D117,4,FALSE)</f>
        <v>1255</v>
      </c>
      <c r="M58" s="831"/>
      <c r="N58" s="296">
        <f>K58*L58</f>
        <v>1631.5</v>
      </c>
    </row>
    <row r="59" spans="1:14">
      <c r="B59" s="52"/>
      <c r="C59" s="53"/>
      <c r="D59" s="53"/>
      <c r="E59" s="53"/>
      <c r="F59" s="53"/>
      <c r="G59" s="53"/>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5"/>
      <c r="M63" s="816"/>
      <c r="N63" s="133"/>
    </row>
    <row r="64" spans="1:14" ht="15" thickBot="1">
      <c r="B64" s="832" t="s">
        <v>1037</v>
      </c>
      <c r="C64" s="833"/>
      <c r="D64" s="833"/>
      <c r="E64" s="833"/>
      <c r="F64" s="833"/>
      <c r="G64" s="833"/>
      <c r="H64" s="833"/>
      <c r="I64" s="833"/>
      <c r="J64" s="833"/>
      <c r="K64" s="833"/>
      <c r="L64" s="833"/>
      <c r="M64" s="834"/>
      <c r="N64" s="110">
        <f>N58+N59+N60+N61+N62</f>
        <v>1631.5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78"/>
      <c r="N68" s="104" t="s">
        <v>1035</v>
      </c>
    </row>
    <row r="69" spans="1:15">
      <c r="A69" s="173" t="s">
        <v>9</v>
      </c>
      <c r="B69" s="55" t="str">
        <f>VLOOKUP(A69,'MANO DE OBRA'!A8:D68,3,FALSE)</f>
        <v>Obrero (3)</v>
      </c>
      <c r="C69" s="53"/>
      <c r="D69" s="53"/>
      <c r="E69" s="53"/>
      <c r="F69" s="53"/>
      <c r="G69" s="53"/>
      <c r="H69" s="53"/>
      <c r="I69" s="301">
        <f>K69/J69*100</f>
        <v>82483.783783783787</v>
      </c>
      <c r="J69" s="302">
        <v>185</v>
      </c>
      <c r="K69" s="303">
        <f>VLOOKUP(A69,'MANO DE OBRA'!A8:D99,4,FALSE)</f>
        <v>152595</v>
      </c>
      <c r="L69" s="56"/>
      <c r="M69" s="443">
        <v>120</v>
      </c>
      <c r="N69" s="404">
        <f>K69/M69</f>
        <v>1271.625</v>
      </c>
      <c r="O69" s="112"/>
    </row>
    <row r="70" spans="1:15">
      <c r="A70" s="173" t="s">
        <v>30</v>
      </c>
      <c r="B70" s="55" t="str">
        <f>VLOOKUP(A70,'MANO DE OBRA'!A8:D69,3,FALSE)</f>
        <v>Oficial</v>
      </c>
      <c r="C70" s="53"/>
      <c r="D70" s="53"/>
      <c r="E70" s="53"/>
      <c r="F70" s="53"/>
      <c r="G70" s="53"/>
      <c r="H70" s="53"/>
      <c r="I70" s="301">
        <f>K70/J70*100</f>
        <v>54988.648648648646</v>
      </c>
      <c r="J70" s="302">
        <v>185</v>
      </c>
      <c r="K70" s="303">
        <f>VLOOKUP(A70,'MANO DE OBRA'!A8:D100,4,FALSE)</f>
        <v>101729</v>
      </c>
      <c r="L70" s="56"/>
      <c r="M70" s="443">
        <v>120</v>
      </c>
      <c r="N70" s="404">
        <f>K70/M70</f>
        <v>847.74166666666667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3"/>
      <c r="C74" s="814"/>
      <c r="D74" s="814"/>
      <c r="E74" s="814"/>
      <c r="F74" s="814"/>
      <c r="G74" s="814"/>
      <c r="H74" s="814"/>
      <c r="I74" s="132"/>
      <c r="J74" s="132"/>
      <c r="K74" s="132"/>
      <c r="L74" s="914"/>
      <c r="M74" s="914"/>
      <c r="N74" s="51"/>
    </row>
    <row r="75" spans="1:15" ht="15" thickBot="1">
      <c r="B75" s="832" t="s">
        <v>1037</v>
      </c>
      <c r="C75" s="833"/>
      <c r="D75" s="833"/>
      <c r="E75" s="833"/>
      <c r="F75" s="833"/>
      <c r="G75" s="833"/>
      <c r="H75" s="833"/>
      <c r="I75" s="833"/>
      <c r="J75" s="833"/>
      <c r="K75" s="833"/>
      <c r="L75" s="833"/>
      <c r="M75" s="834"/>
      <c r="N75" s="310">
        <f>SUM(N69:N74)</f>
        <v>2119.3666666666668</v>
      </c>
    </row>
    <row r="76" spans="1:15" ht="15" thickBot="1">
      <c r="B76" s="39"/>
      <c r="C76" s="40"/>
      <c r="D76" s="40"/>
      <c r="E76" s="40"/>
      <c r="F76" s="40"/>
      <c r="G76" s="40"/>
      <c r="H76" s="40"/>
      <c r="I76" s="40"/>
      <c r="J76" s="40"/>
      <c r="K76" s="40"/>
      <c r="L76" s="40"/>
      <c r="M76" s="40"/>
      <c r="N76" s="41"/>
    </row>
    <row r="77" spans="1:15" ht="15" thickBot="1">
      <c r="B77" s="826" t="s">
        <v>1051</v>
      </c>
      <c r="C77" s="827"/>
      <c r="D77" s="827"/>
      <c r="E77" s="827"/>
      <c r="F77" s="827"/>
      <c r="G77" s="827"/>
      <c r="H77" s="827"/>
      <c r="I77" s="827"/>
      <c r="J77" s="827"/>
      <c r="K77" s="827"/>
      <c r="L77" s="827"/>
      <c r="M77" s="828"/>
      <c r="N77" s="105">
        <f>N43+N53+N64+N75</f>
        <v>132734.65400000001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7" t="s">
        <v>1053</v>
      </c>
      <c r="C81" s="818"/>
      <c r="D81" s="818"/>
      <c r="E81" s="818"/>
      <c r="F81" s="818"/>
      <c r="G81" s="818"/>
      <c r="H81" s="818"/>
      <c r="I81" s="323"/>
      <c r="J81" s="343"/>
      <c r="K81" s="311" t="s">
        <v>1054</v>
      </c>
      <c r="L81" s="856" t="s">
        <v>1055</v>
      </c>
      <c r="M81" s="857"/>
      <c r="N81" s="312"/>
    </row>
    <row r="82" spans="1:14">
      <c r="B82" s="858" t="s">
        <v>1056</v>
      </c>
      <c r="C82" s="859"/>
      <c r="D82" s="859"/>
      <c r="E82" s="859"/>
      <c r="F82" s="859"/>
      <c r="G82" s="859"/>
      <c r="H82" s="859"/>
      <c r="I82" s="93"/>
      <c r="J82" s="94"/>
      <c r="K82" s="313">
        <v>0.2</v>
      </c>
      <c r="L82" s="860">
        <f>N77*K82</f>
        <v>26546.930800000002</v>
      </c>
      <c r="M82" s="861"/>
      <c r="N82" s="57"/>
    </row>
    <row r="83" spans="1:14">
      <c r="B83" s="95" t="s">
        <v>1057</v>
      </c>
      <c r="C83" s="96"/>
      <c r="D83" s="96"/>
      <c r="E83" s="96"/>
      <c r="F83" s="96"/>
      <c r="G83" s="96"/>
      <c r="H83" s="96"/>
      <c r="I83" s="93"/>
      <c r="J83" s="94"/>
      <c r="K83" s="313">
        <v>0.05</v>
      </c>
      <c r="L83" s="860">
        <f>N77*K83</f>
        <v>6636.7327000000005</v>
      </c>
      <c r="M83" s="861"/>
      <c r="N83" s="57"/>
    </row>
    <row r="84" spans="1:14" ht="15" thickBot="1">
      <c r="B84" s="97" t="s">
        <v>1058</v>
      </c>
      <c r="C84" s="98"/>
      <c r="D84" s="98"/>
      <c r="E84" s="98"/>
      <c r="F84" s="98"/>
      <c r="G84" s="98"/>
      <c r="H84" s="98"/>
      <c r="I84" s="99"/>
      <c r="J84" s="100"/>
      <c r="K84" s="314">
        <v>0.05</v>
      </c>
      <c r="L84" s="862">
        <f>N77*K84</f>
        <v>6636.7327000000005</v>
      </c>
      <c r="M84" s="863"/>
      <c r="N84" s="57"/>
    </row>
    <row r="85" spans="1:14" ht="15" thickBot="1">
      <c r="B85" s="826" t="s">
        <v>1037</v>
      </c>
      <c r="C85" s="827"/>
      <c r="D85" s="827"/>
      <c r="E85" s="827"/>
      <c r="F85" s="827"/>
      <c r="G85" s="827"/>
      <c r="H85" s="827"/>
      <c r="I85" s="827"/>
      <c r="J85" s="827"/>
      <c r="K85" s="827"/>
      <c r="L85" s="827"/>
      <c r="M85" s="828"/>
      <c r="N85" s="58">
        <f>L82+L83+L84</f>
        <v>39820.396200000003</v>
      </c>
    </row>
    <row r="86" spans="1:14" ht="15" thickBot="1">
      <c r="B86" s="39"/>
      <c r="C86" s="40"/>
      <c r="D86" s="40"/>
      <c r="E86" s="40"/>
      <c r="F86" s="40"/>
      <c r="G86" s="40"/>
      <c r="H86" s="40"/>
      <c r="I86" s="40"/>
      <c r="J86" s="40"/>
      <c r="K86" s="40"/>
      <c r="L86" s="40"/>
      <c r="M86" s="40"/>
      <c r="N86" s="41"/>
    </row>
    <row r="87" spans="1:14" ht="15" thickBot="1">
      <c r="A87" t="s">
        <v>2122</v>
      </c>
      <c r="B87" s="826" t="s">
        <v>1059</v>
      </c>
      <c r="C87" s="827"/>
      <c r="D87" s="827"/>
      <c r="E87" s="827"/>
      <c r="F87" s="827"/>
      <c r="G87" s="827"/>
      <c r="H87" s="827"/>
      <c r="I87" s="827"/>
      <c r="J87" s="827"/>
      <c r="K87" s="827"/>
      <c r="L87" s="827"/>
      <c r="M87" s="828"/>
      <c r="N87" s="196">
        <f>N77+N85</f>
        <v>172555.0502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4"/>
      <c r="K117" s="974"/>
      <c r="L117" s="974"/>
      <c r="M117" s="974"/>
      <c r="N117" s="975"/>
    </row>
    <row r="118" spans="2:14" ht="15" thickBot="1">
      <c r="B118" s="428" t="s">
        <v>2327</v>
      </c>
      <c r="C118" s="429"/>
      <c r="D118" s="429"/>
      <c r="E118" s="268"/>
      <c r="F118" s="268"/>
      <c r="G118" s="268"/>
      <c r="H118" s="268"/>
      <c r="I118" s="268"/>
      <c r="J118" s="976"/>
      <c r="K118" s="976"/>
      <c r="L118" s="976"/>
      <c r="M118" s="976"/>
      <c r="N118"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101.729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101.729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14482</v>
      </c>
      <c r="N48" s="281">
        <f>K48*M48</f>
        <v>10137.4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10137.4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50</v>
      </c>
      <c r="N71" s="404">
        <f>K71/M71</f>
        <v>2034.58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51"/>
    </row>
    <row r="77" spans="1:15" ht="15" thickBot="1">
      <c r="B77" s="832" t="s">
        <v>1037</v>
      </c>
      <c r="C77" s="833"/>
      <c r="D77" s="833"/>
      <c r="E77" s="833"/>
      <c r="F77" s="833"/>
      <c r="G77" s="833"/>
      <c r="H77" s="833"/>
      <c r="I77" s="833"/>
      <c r="J77" s="833"/>
      <c r="K77" s="833"/>
      <c r="L77" s="833"/>
      <c r="M77" s="834"/>
      <c r="N77" s="310">
        <f>SUM(N71:N76)</f>
        <v>2034.58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12273.708999999999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2454.7417999999998</v>
      </c>
      <c r="M84" s="861"/>
      <c r="N84" s="57"/>
    </row>
    <row r="85" spans="1:14">
      <c r="B85" s="95" t="s">
        <v>1057</v>
      </c>
      <c r="C85" s="96"/>
      <c r="D85" s="96"/>
      <c r="E85" s="96"/>
      <c r="F85" s="96"/>
      <c r="G85" s="96"/>
      <c r="H85" s="96"/>
      <c r="I85" s="93"/>
      <c r="J85" s="94"/>
      <c r="K85" s="313">
        <v>0.05</v>
      </c>
      <c r="L85" s="860">
        <f>N79*K85</f>
        <v>613.68544999999995</v>
      </c>
      <c r="M85" s="861"/>
      <c r="N85" s="57"/>
    </row>
    <row r="86" spans="1:14" ht="15" thickBot="1">
      <c r="B86" s="97" t="s">
        <v>1058</v>
      </c>
      <c r="C86" s="98"/>
      <c r="D86" s="98"/>
      <c r="E86" s="98"/>
      <c r="F86" s="98"/>
      <c r="G86" s="98"/>
      <c r="H86" s="98"/>
      <c r="I86" s="99"/>
      <c r="J86" s="100"/>
      <c r="K86" s="314">
        <v>0.05</v>
      </c>
      <c r="L86" s="862">
        <f>N79*K86</f>
        <v>613.68544999999995</v>
      </c>
      <c r="M86" s="863"/>
      <c r="N86" s="57"/>
    </row>
    <row r="87" spans="1:14" ht="15" thickBot="1">
      <c r="B87" s="826" t="s">
        <v>1037</v>
      </c>
      <c r="C87" s="827"/>
      <c r="D87" s="827"/>
      <c r="E87" s="827"/>
      <c r="F87" s="827"/>
      <c r="G87" s="827"/>
      <c r="H87" s="827"/>
      <c r="I87" s="827"/>
      <c r="J87" s="827"/>
      <c r="K87" s="827"/>
      <c r="L87" s="827"/>
      <c r="M87" s="828"/>
      <c r="N87" s="58">
        <f>L84+L85+L86</f>
        <v>3682.1126999999997</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58">
        <f>N79+N87</f>
        <v>15955.821699999999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508.64499999999998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508.64499999999998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13137.666666666666</v>
      </c>
      <c r="N48" s="281">
        <f>K48*M48</f>
        <v>2627.5333333333333</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1712</v>
      </c>
      <c r="N49" s="281">
        <f>K49*M49</f>
        <v>1797.6000000000001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32" t="s">
        <v>1037</v>
      </c>
      <c r="C55" s="833"/>
      <c r="D55" s="833"/>
      <c r="E55" s="833"/>
      <c r="F55" s="833"/>
      <c r="G55" s="833"/>
      <c r="H55" s="833"/>
      <c r="I55" s="833"/>
      <c r="J55" s="833"/>
      <c r="K55" s="833"/>
      <c r="L55" s="833"/>
      <c r="M55" s="834"/>
      <c r="N55" s="110">
        <f>SUM(N48:N54)</f>
        <v>4425.1333333333332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5"/>
      <c r="M65" s="816"/>
      <c r="N65" s="133"/>
    </row>
    <row r="66" spans="1:15" ht="15" thickBot="1">
      <c r="B66" s="832" t="s">
        <v>1037</v>
      </c>
      <c r="C66" s="833"/>
      <c r="D66" s="833"/>
      <c r="E66" s="833"/>
      <c r="F66" s="833"/>
      <c r="G66" s="833"/>
      <c r="H66" s="833"/>
      <c r="I66" s="833"/>
      <c r="J66" s="833"/>
      <c r="K66" s="833"/>
      <c r="L66" s="833"/>
      <c r="M66" s="83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20</v>
      </c>
      <c r="N71" s="404">
        <f>K71/M71</f>
        <v>5086.45</v>
      </c>
      <c r="O71" s="112"/>
    </row>
    <row r="72" spans="1:15">
      <c r="A72" s="173" t="s">
        <v>7</v>
      </c>
      <c r="B72" s="55" t="str">
        <f>VLOOKUP(A72,'MANO DE OBRA'!A8:D69,3,FALSE)</f>
        <v>Obrero (2)</v>
      </c>
      <c r="C72" s="53"/>
      <c r="D72" s="53"/>
      <c r="E72" s="53"/>
      <c r="F72" s="53"/>
      <c r="G72" s="53"/>
      <c r="H72" s="53"/>
      <c r="I72" s="301">
        <f>K72/J72*100</f>
        <v>54988.648648648646</v>
      </c>
      <c r="J72" s="302">
        <v>185</v>
      </c>
      <c r="K72" s="303">
        <f>VLOOKUP(A72,'MANO DE OBRA'!A8:D100,4,FALSE)</f>
        <v>101729</v>
      </c>
      <c r="L72" s="56"/>
      <c r="M72" s="443">
        <v>20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3"/>
      <c r="C76" s="814"/>
      <c r="D76" s="814"/>
      <c r="E76" s="814"/>
      <c r="F76" s="814"/>
      <c r="G76" s="814"/>
      <c r="H76" s="814"/>
      <c r="I76" s="132"/>
      <c r="J76" s="132"/>
      <c r="K76" s="132"/>
      <c r="L76" s="914"/>
      <c r="M76" s="914"/>
      <c r="N76" s="133"/>
    </row>
    <row r="77" spans="1:15" ht="15" thickBot="1">
      <c r="B77" s="832" t="s">
        <v>1037</v>
      </c>
      <c r="C77" s="833"/>
      <c r="D77" s="833"/>
      <c r="E77" s="833"/>
      <c r="F77" s="833"/>
      <c r="G77" s="833"/>
      <c r="H77" s="833"/>
      <c r="I77" s="833"/>
      <c r="J77" s="833"/>
      <c r="K77" s="833"/>
      <c r="L77" s="833"/>
      <c r="M77" s="834"/>
      <c r="N77" s="469">
        <f>SUM(N71:N76)</f>
        <v>10172.9</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15106.678333333333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3021.3356666666668</v>
      </c>
      <c r="M84" s="861"/>
      <c r="N84" s="57"/>
    </row>
    <row r="85" spans="1:14">
      <c r="B85" s="95" t="s">
        <v>1057</v>
      </c>
      <c r="C85" s="96"/>
      <c r="D85" s="96"/>
      <c r="E85" s="96"/>
      <c r="F85" s="96"/>
      <c r="G85" s="96"/>
      <c r="H85" s="96"/>
      <c r="I85" s="93"/>
      <c r="J85" s="94"/>
      <c r="K85" s="313">
        <v>0.05</v>
      </c>
      <c r="L85" s="860">
        <f>N79*K85</f>
        <v>755.33391666666671</v>
      </c>
      <c r="M85" s="861"/>
      <c r="N85" s="57"/>
    </row>
    <row r="86" spans="1:14" ht="15" thickBot="1">
      <c r="B86" s="97" t="s">
        <v>1058</v>
      </c>
      <c r="C86" s="98"/>
      <c r="D86" s="98"/>
      <c r="E86" s="98"/>
      <c r="F86" s="98"/>
      <c r="G86" s="98"/>
      <c r="H86" s="98"/>
      <c r="I86" s="99"/>
      <c r="J86" s="100"/>
      <c r="K86" s="314">
        <v>0.05</v>
      </c>
      <c r="L86" s="862">
        <f>N79*K86</f>
        <v>755.33391666666671</v>
      </c>
      <c r="M86" s="863"/>
      <c r="N86" s="57"/>
    </row>
    <row r="87" spans="1:14" ht="15" thickBot="1">
      <c r="B87" s="826" t="s">
        <v>1037</v>
      </c>
      <c r="C87" s="827"/>
      <c r="D87" s="827"/>
      <c r="E87" s="827"/>
      <c r="F87" s="827"/>
      <c r="G87" s="827"/>
      <c r="H87" s="827"/>
      <c r="I87" s="827"/>
      <c r="J87" s="827"/>
      <c r="K87" s="827"/>
      <c r="L87" s="827"/>
      <c r="M87" s="828"/>
      <c r="N87" s="58">
        <f>L84+L85+L86</f>
        <v>4532.0034999999998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19638.681833333332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8.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1500</v>
      </c>
      <c r="N36" s="281">
        <f>K36/M36</f>
        <v>21.832666666666668</v>
      </c>
    </row>
    <row r="37" spans="1:14">
      <c r="A37" s="119" t="s">
        <v>361</v>
      </c>
      <c r="B37" s="839" t="str">
        <f>VLOOKUP(A37,EQUIPOS!A7:D154,3,FALSE)</f>
        <v>Vehículo delineador</v>
      </c>
      <c r="C37" s="840"/>
      <c r="D37" s="840"/>
      <c r="E37" s="840"/>
      <c r="F37" s="840"/>
      <c r="G37" s="840"/>
      <c r="H37" s="841"/>
      <c r="I37" s="430"/>
      <c r="J37" s="431"/>
      <c r="K37" s="278">
        <f>VLOOKUP(A37,EQUIPOS!A7:D164,4,FALSE)</f>
        <v>108159</v>
      </c>
      <c r="L37" s="344"/>
      <c r="M37" s="345">
        <v>1500</v>
      </c>
      <c r="N37" s="281">
        <f>K37/M37</f>
        <v>72.105999999999995</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0.21193666666666666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94.150603333333336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4800</v>
      </c>
      <c r="N48" s="281">
        <f>K48*M48</f>
        <v>220.79999999999998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87900</v>
      </c>
      <c r="N49" s="281">
        <f>K49*M49</f>
        <v>1230.6000000000001</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32500</v>
      </c>
      <c r="N50" s="281">
        <f>K50*M50</f>
        <v>13.975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1465.375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12000</v>
      </c>
      <c r="N71" s="404">
        <f>K71/M71</f>
        <v>12.71625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12000</v>
      </c>
      <c r="N72" s="404">
        <f>K72/M72</f>
        <v>8.4774166666666666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21.193666666666665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1580.7192699999998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316.14385399999998</v>
      </c>
      <c r="M84" s="861"/>
      <c r="N84" s="57"/>
    </row>
    <row r="85" spans="1:14">
      <c r="B85" s="95" t="s">
        <v>1057</v>
      </c>
      <c r="C85" s="96"/>
      <c r="D85" s="96"/>
      <c r="E85" s="96"/>
      <c r="F85" s="96"/>
      <c r="G85" s="96"/>
      <c r="H85" s="96"/>
      <c r="I85" s="93"/>
      <c r="J85" s="94"/>
      <c r="K85" s="313">
        <v>0.05</v>
      </c>
      <c r="L85" s="860">
        <f>N79*K85</f>
        <v>79.035963499999994</v>
      </c>
      <c r="M85" s="861"/>
      <c r="N85" s="57"/>
    </row>
    <row r="86" spans="1:14" ht="15" thickBot="1">
      <c r="B86" s="97" t="s">
        <v>1058</v>
      </c>
      <c r="C86" s="98"/>
      <c r="D86" s="98"/>
      <c r="E86" s="98"/>
      <c r="F86" s="98"/>
      <c r="G86" s="98"/>
      <c r="H86" s="98"/>
      <c r="I86" s="99"/>
      <c r="J86" s="100"/>
      <c r="K86" s="314">
        <v>0.05</v>
      </c>
      <c r="L86" s="862">
        <f>N79*K86</f>
        <v>79.035963499999994</v>
      </c>
      <c r="M86" s="863"/>
      <c r="N86" s="57"/>
    </row>
    <row r="87" spans="1:14" ht="15" thickBot="1">
      <c r="B87" s="826" t="s">
        <v>1037</v>
      </c>
      <c r="C87" s="827"/>
      <c r="D87" s="827"/>
      <c r="E87" s="827"/>
      <c r="F87" s="827"/>
      <c r="G87" s="827"/>
      <c r="H87" s="827"/>
      <c r="I87" s="827"/>
      <c r="J87" s="827"/>
      <c r="K87" s="827"/>
      <c r="L87" s="827"/>
      <c r="M87" s="828"/>
      <c r="N87" s="58">
        <f>L84+L85+L86</f>
        <v>474.21578099999994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2054.9350509999999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1200</v>
      </c>
      <c r="N36" s="281">
        <f>K36/M36</f>
        <v>27.290833333333332</v>
      </c>
    </row>
    <row r="37" spans="1:14">
      <c r="A37" s="119" t="s">
        <v>201</v>
      </c>
      <c r="B37" s="839" t="str">
        <f>VLOOKUP(A37,EQUIPOS!A7:D154,3,FALSE)</f>
        <v>Equipo autopropulsado para pintura termoplástica</v>
      </c>
      <c r="C37" s="840"/>
      <c r="D37" s="840"/>
      <c r="E37" s="840"/>
      <c r="F37" s="840"/>
      <c r="G37" s="840"/>
      <c r="H37" s="841"/>
      <c r="I37" s="430"/>
      <c r="J37" s="431"/>
      <c r="K37" s="278">
        <f>VLOOKUP(A37,EQUIPOS!A7:D164,4,FALSE)</f>
        <v>72591</v>
      </c>
      <c r="L37" s="344"/>
      <c r="M37" s="345">
        <v>1200</v>
      </c>
      <c r="N37" s="281">
        <f>K37/M37</f>
        <v>60.4925</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0.37088854166666663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88.154221875000005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4800</v>
      </c>
      <c r="N48" s="281">
        <f>K48*M48</f>
        <v>518.4</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29400</v>
      </c>
      <c r="N49" s="281">
        <f>K49*M49</f>
        <v>2293.1999999999998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2811.6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13</v>
      </c>
      <c r="B71" s="55" t="str">
        <f>VLOOKUP(A71,'MANO DE OBRA'!A8:D68,3,FALSE)</f>
        <v>Obrero (5)</v>
      </c>
      <c r="C71" s="53"/>
      <c r="D71" s="53"/>
      <c r="E71" s="53"/>
      <c r="F71" s="53"/>
      <c r="G71" s="53"/>
      <c r="H71" s="53"/>
      <c r="I71" s="301">
        <f>K71/J71*100</f>
        <v>137472.43243243243</v>
      </c>
      <c r="J71" s="302">
        <v>185</v>
      </c>
      <c r="K71" s="303">
        <f>VLOOKUP(A71,'MANO DE OBRA'!A8:D99,4,FALSE)</f>
        <v>254324</v>
      </c>
      <c r="L71" s="56"/>
      <c r="M71" s="443">
        <v>9600</v>
      </c>
      <c r="N71" s="404">
        <f>K71/M71</f>
        <v>26.492083333333333</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9600</v>
      </c>
      <c r="N72" s="404">
        <f>K72/M72</f>
        <v>10.596770833333334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37.088854166666664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2936.8430760416668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587.36861520833338</v>
      </c>
      <c r="M84" s="861"/>
      <c r="N84" s="57"/>
    </row>
    <row r="85" spans="1:14">
      <c r="B85" s="95" t="s">
        <v>1057</v>
      </c>
      <c r="C85" s="96"/>
      <c r="D85" s="96"/>
      <c r="E85" s="96"/>
      <c r="F85" s="96"/>
      <c r="G85" s="96"/>
      <c r="H85" s="96"/>
      <c r="I85" s="93"/>
      <c r="J85" s="94"/>
      <c r="K85" s="313">
        <v>0.05</v>
      </c>
      <c r="L85" s="860">
        <f>N79*K85</f>
        <v>146.84215380208335</v>
      </c>
      <c r="M85" s="861"/>
      <c r="N85" s="57"/>
    </row>
    <row r="86" spans="1:14" ht="15" thickBot="1">
      <c r="B86" s="97" t="s">
        <v>1058</v>
      </c>
      <c r="C86" s="98"/>
      <c r="D86" s="98"/>
      <c r="E86" s="98"/>
      <c r="F86" s="98"/>
      <c r="G86" s="98"/>
      <c r="H86" s="98"/>
      <c r="I86" s="99"/>
      <c r="J86" s="100"/>
      <c r="K86" s="314">
        <v>0.05</v>
      </c>
      <c r="L86" s="862">
        <f>N79*K86</f>
        <v>146.84215380208335</v>
      </c>
      <c r="M86" s="863"/>
      <c r="N86" s="57"/>
    </row>
    <row r="87" spans="1:14" ht="15" thickBot="1">
      <c r="B87" s="826" t="s">
        <v>1037</v>
      </c>
      <c r="C87" s="827"/>
      <c r="D87" s="827"/>
      <c r="E87" s="827"/>
      <c r="F87" s="827"/>
      <c r="G87" s="827"/>
      <c r="H87" s="827"/>
      <c r="I87" s="827"/>
      <c r="J87" s="827"/>
      <c r="K87" s="827"/>
      <c r="L87" s="827"/>
      <c r="M87" s="828"/>
      <c r="N87" s="58">
        <f>L84+L85+L86</f>
        <v>881.05292281250001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3817.8959988541669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199</v>
      </c>
      <c r="B36" s="839" t="str">
        <f>VLOOKUP(A36,EQUIPOS!A6:D154,3,FALSE)</f>
        <v xml:space="preserve">Equipo de pintura (Compresor), Presión máxima de trabajo 3300 psi.
</v>
      </c>
      <c r="C36" s="840"/>
      <c r="D36" s="840"/>
      <c r="E36" s="840"/>
      <c r="F36" s="840"/>
      <c r="G36" s="840"/>
      <c r="H36" s="841"/>
      <c r="I36" s="276"/>
      <c r="J36" s="277"/>
      <c r="K36" s="278">
        <f>VLOOKUP(A36,EQUIPOS!A6:D163,4,FALSE)</f>
        <v>13330</v>
      </c>
      <c r="L36" s="279"/>
      <c r="M36" s="345">
        <v>6.1</v>
      </c>
      <c r="N36" s="281">
        <f>K36/M36</f>
        <v>2185.2459016393445</v>
      </c>
    </row>
    <row r="37" spans="1:14">
      <c r="A37" s="119" t="s">
        <v>138</v>
      </c>
      <c r="B37" s="839" t="str">
        <f>VLOOKUP(A37,EQUIPOS!A7:D154,3,FALSE)</f>
        <v>Camioneta D-300</v>
      </c>
      <c r="C37" s="840"/>
      <c r="D37" s="840"/>
      <c r="E37" s="840"/>
      <c r="F37" s="840"/>
      <c r="G37" s="840"/>
      <c r="H37" s="841"/>
      <c r="I37" s="430"/>
      <c r="J37" s="431"/>
      <c r="K37" s="278">
        <f>VLOOKUP(A37,EQUIPOS!A7:D164,4,FALSE)</f>
        <v>32749</v>
      </c>
      <c r="L37" s="344"/>
      <c r="M37" s="345">
        <v>6.1</v>
      </c>
      <c r="N37" s="281">
        <f>K37/M37</f>
        <v>5368.688524590164</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72.961680327868862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7626.8961065573776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4800</v>
      </c>
      <c r="N48" s="281">
        <f>K48*M48</f>
        <v>1833.6000000000001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32500</v>
      </c>
      <c r="N49" s="281">
        <f>K49*M49</f>
        <v>1625</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87900</v>
      </c>
      <c r="N50" s="281">
        <f>K50*M50</f>
        <v>10548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14006.6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13</v>
      </c>
      <c r="B71" s="55" t="str">
        <f>VLOOKUP(A71,'MANO DE OBRA'!A8:D68,3,FALSE)</f>
        <v>Obrero (5)</v>
      </c>
      <c r="C71" s="53"/>
      <c r="D71" s="53"/>
      <c r="E71" s="53"/>
      <c r="F71" s="53"/>
      <c r="G71" s="53"/>
      <c r="H71" s="53"/>
      <c r="I71" s="301">
        <f>K71/J71*100</f>
        <v>137472.43243243243</v>
      </c>
      <c r="J71" s="302">
        <v>185</v>
      </c>
      <c r="K71" s="303">
        <f>VLOOKUP(A71,'MANO DE OBRA'!A8:D99,4,FALSE)</f>
        <v>254324</v>
      </c>
      <c r="L71" s="56"/>
      <c r="M71" s="443">
        <v>48.8</v>
      </c>
      <c r="N71" s="404">
        <f>K71/M71</f>
        <v>5211.557377049181</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48.8</v>
      </c>
      <c r="N72" s="404">
        <f>K72/M72</f>
        <v>2084.6106557377052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7296.1680327868862</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28929.664139344262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5785.9328278688527</v>
      </c>
      <c r="M84" s="861"/>
      <c r="N84" s="57"/>
    </row>
    <row r="85" spans="1:14">
      <c r="B85" s="95" t="s">
        <v>1057</v>
      </c>
      <c r="C85" s="96"/>
      <c r="D85" s="96"/>
      <c r="E85" s="96"/>
      <c r="F85" s="96"/>
      <c r="G85" s="96"/>
      <c r="H85" s="96"/>
      <c r="I85" s="93"/>
      <c r="J85" s="94"/>
      <c r="K85" s="313">
        <v>0.05</v>
      </c>
      <c r="L85" s="860">
        <f>N79*K85</f>
        <v>1446.4832069672132</v>
      </c>
      <c r="M85" s="861"/>
      <c r="N85" s="57"/>
    </row>
    <row r="86" spans="1:14" ht="15" thickBot="1">
      <c r="B86" s="97" t="s">
        <v>1058</v>
      </c>
      <c r="C86" s="98"/>
      <c r="D86" s="98"/>
      <c r="E86" s="98"/>
      <c r="F86" s="98"/>
      <c r="G86" s="98"/>
      <c r="H86" s="98"/>
      <c r="I86" s="99"/>
      <c r="J86" s="100"/>
      <c r="K86" s="314">
        <v>0.05</v>
      </c>
      <c r="L86" s="862">
        <f>N79*K86</f>
        <v>1446.4832069672132</v>
      </c>
      <c r="M86" s="863"/>
      <c r="N86" s="57"/>
    </row>
    <row r="87" spans="1:14" ht="15" thickBot="1">
      <c r="B87" s="826" t="s">
        <v>1037</v>
      </c>
      <c r="C87" s="827"/>
      <c r="D87" s="827"/>
      <c r="E87" s="827"/>
      <c r="F87" s="827"/>
      <c r="G87" s="827"/>
      <c r="H87" s="827"/>
      <c r="I87" s="827"/>
      <c r="J87" s="827"/>
      <c r="K87" s="827"/>
      <c r="L87" s="827"/>
      <c r="M87" s="828"/>
      <c r="N87" s="58">
        <f>L84+L85+L86</f>
        <v>8678.8992418032794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37608.563381147542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6</v>
      </c>
      <c r="N36" s="281">
        <f>K36/M36</f>
        <v>5458.166666666667</v>
      </c>
    </row>
    <row r="37" spans="1:14">
      <c r="A37" s="119" t="s">
        <v>1795</v>
      </c>
      <c r="B37" s="839" t="str">
        <f>VLOOKUP(A37,EQUIPOS!A7:D154,3,FALSE)</f>
        <v>Caldera para pintura termoplástica</v>
      </c>
      <c r="C37" s="840"/>
      <c r="D37" s="840"/>
      <c r="E37" s="840"/>
      <c r="F37" s="840"/>
      <c r="G37" s="840"/>
      <c r="H37" s="841"/>
      <c r="I37" s="430"/>
      <c r="J37" s="431"/>
      <c r="K37" s="278">
        <f>VLOOKUP(A37,EQUIPOS!A7:D164,4,FALSE)</f>
        <v>42451</v>
      </c>
      <c r="L37" s="344"/>
      <c r="M37" s="345">
        <v>6</v>
      </c>
      <c r="N37" s="281">
        <f>K37/M37</f>
        <v>7075.166666666667</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84.774791666666658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12618.108125000001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4800</v>
      </c>
      <c r="N48" s="281">
        <f>K48*M48</f>
        <v>4320</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29400</v>
      </c>
      <c r="N49" s="281">
        <f>K49*M49</f>
        <v>19110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23430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15</v>
      </c>
      <c r="B71" s="55" t="str">
        <f>VLOOKUP(A71,'MANO DE OBRA'!A8:D68,3,FALSE)</f>
        <v>Obrero (6)</v>
      </c>
      <c r="C71" s="53"/>
      <c r="D71" s="53"/>
      <c r="E71" s="53"/>
      <c r="F71" s="53"/>
      <c r="G71" s="53"/>
      <c r="H71" s="53"/>
      <c r="I71" s="301">
        <f>K71/J71*100</f>
        <v>164967.56756756757</v>
      </c>
      <c r="J71" s="302">
        <v>185</v>
      </c>
      <c r="K71" s="303">
        <f>VLOOKUP(A71,'MANO DE OBRA'!A8:D99,4,FALSE)</f>
        <v>305190</v>
      </c>
      <c r="L71" s="56"/>
      <c r="M71" s="443">
        <v>48</v>
      </c>
      <c r="N71" s="404">
        <f>K71/M71</f>
        <v>6358.125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48</v>
      </c>
      <c r="N72" s="404">
        <f>K72/M72</f>
        <v>2119.3541666666665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8477.4791666666661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44525.587291666663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8905.1174583333323</v>
      </c>
      <c r="M84" s="861"/>
      <c r="N84" s="57"/>
    </row>
    <row r="85" spans="1:14">
      <c r="B85" s="95" t="s">
        <v>1057</v>
      </c>
      <c r="C85" s="96"/>
      <c r="D85" s="96"/>
      <c r="E85" s="96"/>
      <c r="F85" s="96"/>
      <c r="G85" s="96"/>
      <c r="H85" s="96"/>
      <c r="I85" s="93"/>
      <c r="J85" s="94"/>
      <c r="K85" s="313">
        <v>0.05</v>
      </c>
      <c r="L85" s="860">
        <f>N79*K85</f>
        <v>2226.2793645833331</v>
      </c>
      <c r="M85" s="861"/>
      <c r="N85" s="57"/>
    </row>
    <row r="86" spans="1:14" ht="15" thickBot="1">
      <c r="B86" s="97" t="s">
        <v>1058</v>
      </c>
      <c r="C86" s="98"/>
      <c r="D86" s="98"/>
      <c r="E86" s="98"/>
      <c r="F86" s="98"/>
      <c r="G86" s="98"/>
      <c r="H86" s="98"/>
      <c r="I86" s="99"/>
      <c r="J86" s="100"/>
      <c r="K86" s="314">
        <v>0.05</v>
      </c>
      <c r="L86" s="862">
        <f>N79*K86</f>
        <v>2226.2793645833331</v>
      </c>
      <c r="M86" s="863"/>
      <c r="N86" s="57"/>
    </row>
    <row r="87" spans="1:14" ht="15" thickBot="1">
      <c r="B87" s="826" t="s">
        <v>1037</v>
      </c>
      <c r="C87" s="827"/>
      <c r="D87" s="827"/>
      <c r="E87" s="827"/>
      <c r="F87" s="827"/>
      <c r="G87" s="827"/>
      <c r="H87" s="827"/>
      <c r="I87" s="827"/>
      <c r="J87" s="827"/>
      <c r="K87" s="827"/>
      <c r="L87" s="827"/>
      <c r="M87" s="828"/>
      <c r="N87" s="58">
        <f>L84+L85+L86</f>
        <v>13357.676187499999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57883.263479166664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250</v>
      </c>
      <c r="N36" s="281">
        <f>K36/M36</f>
        <v>130.99600000000001</v>
      </c>
    </row>
    <row r="37" spans="1:14">
      <c r="A37" s="119" t="s">
        <v>251</v>
      </c>
      <c r="B37" s="839" t="str">
        <f>VLOOKUP(A37,EQUIPOS!A7:D154,3,FALSE)</f>
        <v>Maquina térmica pegatachas</v>
      </c>
      <c r="C37" s="840"/>
      <c r="D37" s="840"/>
      <c r="E37" s="840"/>
      <c r="F37" s="840"/>
      <c r="G37" s="840"/>
      <c r="H37" s="841"/>
      <c r="I37" s="430"/>
      <c r="J37" s="431"/>
      <c r="K37" s="278">
        <f>VLOOKUP(A37,EQUIPOS!A7:D164,4,FALSE)</f>
        <v>39445</v>
      </c>
      <c r="L37" s="344"/>
      <c r="M37" s="345">
        <v>250</v>
      </c>
      <c r="N37" s="281">
        <f>K37/M37</f>
        <v>157.78</v>
      </c>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1.01729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289.79329000000001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29400</v>
      </c>
      <c r="N48" s="281">
        <f>K48*M48</f>
        <v>2352</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4750</v>
      </c>
      <c r="N49" s="281">
        <f>K49*M49</f>
        <v>4750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7102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2000</v>
      </c>
      <c r="N71" s="404">
        <f>K71/M71</f>
        <v>50.8645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2000</v>
      </c>
      <c r="N72" s="404">
        <f>K72/M72</f>
        <v>50.8645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101.729</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7493.5222899999999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1498.7044580000002</v>
      </c>
      <c r="M84" s="861"/>
      <c r="N84" s="57"/>
    </row>
    <row r="85" spans="1:14">
      <c r="B85" s="95" t="s">
        <v>1057</v>
      </c>
      <c r="C85" s="96"/>
      <c r="D85" s="96"/>
      <c r="E85" s="96"/>
      <c r="F85" s="96"/>
      <c r="G85" s="96"/>
      <c r="H85" s="96"/>
      <c r="I85" s="93"/>
      <c r="J85" s="94"/>
      <c r="K85" s="313">
        <v>0.05</v>
      </c>
      <c r="L85" s="860">
        <f>N79*K85</f>
        <v>374.67611450000004</v>
      </c>
      <c r="M85" s="861"/>
      <c r="N85" s="57"/>
    </row>
    <row r="86" spans="1:14" ht="15" thickBot="1">
      <c r="B86" s="97" t="s">
        <v>1058</v>
      </c>
      <c r="C86" s="98"/>
      <c r="D86" s="98"/>
      <c r="E86" s="98"/>
      <c r="F86" s="98"/>
      <c r="G86" s="98"/>
      <c r="H86" s="98"/>
      <c r="I86" s="99"/>
      <c r="J86" s="100"/>
      <c r="K86" s="314">
        <v>0.05</v>
      </c>
      <c r="L86" s="862">
        <f>N79*K86</f>
        <v>374.67611450000004</v>
      </c>
      <c r="M86" s="863"/>
      <c r="N86" s="57"/>
    </row>
    <row r="87" spans="1:14" ht="15" thickBot="1">
      <c r="B87" s="826" t="s">
        <v>1037</v>
      </c>
      <c r="C87" s="827"/>
      <c r="D87" s="827"/>
      <c r="E87" s="827"/>
      <c r="F87" s="827"/>
      <c r="G87" s="827"/>
      <c r="H87" s="827"/>
      <c r="I87" s="827"/>
      <c r="J87" s="827"/>
      <c r="K87" s="827"/>
      <c r="L87" s="827"/>
      <c r="M87" s="828"/>
      <c r="N87" s="58">
        <f>L84+L85+L86</f>
        <v>2248.0566870000002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9741.578977000001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3.75</v>
      </c>
      <c r="N36" s="281">
        <f>K36/M36</f>
        <v>8733.0666666666675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84.774666666666675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8817.8413333333338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121348</v>
      </c>
      <c r="N48" s="281">
        <f>K48*M48</f>
        <v>121348</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294000</v>
      </c>
      <c r="N49" s="281">
        <f>K49*M49</f>
        <v>294000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315000</v>
      </c>
      <c r="N50" s="281">
        <f>K50*M50</f>
        <v>9450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424798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30</v>
      </c>
      <c r="N71" s="404">
        <f>K71/M71</f>
        <v>3390.9666666666667</v>
      </c>
      <c r="O71" s="112"/>
    </row>
    <row r="72" spans="1:15">
      <c r="A72" s="173"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30</v>
      </c>
      <c r="N72" s="404">
        <f>K72/M72</f>
        <v>5086.5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8477.4666666666672</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442093.30800000002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88418.661600000007</v>
      </c>
      <c r="M84" s="861"/>
      <c r="N84" s="57"/>
    </row>
    <row r="85" spans="1:14">
      <c r="B85" s="95" t="s">
        <v>1057</v>
      </c>
      <c r="C85" s="96"/>
      <c r="D85" s="96"/>
      <c r="E85" s="96"/>
      <c r="F85" s="96"/>
      <c r="G85" s="96"/>
      <c r="H85" s="96"/>
      <c r="I85" s="93"/>
      <c r="J85" s="94"/>
      <c r="K85" s="313">
        <v>0.05</v>
      </c>
      <c r="L85" s="860">
        <f>N79*K85</f>
        <v>22104.665400000002</v>
      </c>
      <c r="M85" s="861"/>
      <c r="N85" s="57"/>
    </row>
    <row r="86" spans="1:14" ht="15" thickBot="1">
      <c r="B86" s="97" t="s">
        <v>1058</v>
      </c>
      <c r="C86" s="98"/>
      <c r="D86" s="98"/>
      <c r="E86" s="98"/>
      <c r="F86" s="98"/>
      <c r="G86" s="98"/>
      <c r="H86" s="98"/>
      <c r="I86" s="99"/>
      <c r="J86" s="100"/>
      <c r="K86" s="314">
        <v>0.05</v>
      </c>
      <c r="L86" s="862">
        <f>N79*K86</f>
        <v>22104.665400000002</v>
      </c>
      <c r="M86" s="863"/>
      <c r="N86" s="57"/>
    </row>
    <row r="87" spans="1:14" ht="15" thickBot="1">
      <c r="B87" s="826" t="s">
        <v>1037</v>
      </c>
      <c r="C87" s="827"/>
      <c r="D87" s="827"/>
      <c r="E87" s="827"/>
      <c r="F87" s="827"/>
      <c r="G87" s="827"/>
      <c r="H87" s="827"/>
      <c r="I87" s="827"/>
      <c r="J87" s="827"/>
      <c r="K87" s="827"/>
      <c r="L87" s="827"/>
      <c r="M87" s="828"/>
      <c r="N87" s="58">
        <f>L84+L85+L86</f>
        <v>132627.99240000002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574721.30040000007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8.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3.75</v>
      </c>
      <c r="N36" s="281">
        <f>K36/M36</f>
        <v>8733.0666666666675</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84.774666666666675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8817.8413333333338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121348</v>
      </c>
      <c r="N48" s="281">
        <f>K48*M48</f>
        <v>121348</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242695</v>
      </c>
      <c r="N49" s="281">
        <f>K49*M49</f>
        <v>242695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315000</v>
      </c>
      <c r="N50" s="281">
        <f>K50*M50</f>
        <v>9450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373493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30</v>
      </c>
      <c r="N71" s="404">
        <f>K71/M71</f>
        <v>3390.9666666666667</v>
      </c>
      <c r="O71" s="112"/>
    </row>
    <row r="72" spans="1:15">
      <c r="A72" s="173"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30</v>
      </c>
      <c r="N72" s="404">
        <f>K72/M72</f>
        <v>5086.5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8477.4666666666672</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390788.30800000002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78157.661600000007</v>
      </c>
      <c r="M84" s="861"/>
      <c r="N84" s="57"/>
    </row>
    <row r="85" spans="1:14">
      <c r="B85" s="95" t="s">
        <v>1057</v>
      </c>
      <c r="C85" s="96"/>
      <c r="D85" s="96"/>
      <c r="E85" s="96"/>
      <c r="F85" s="96"/>
      <c r="G85" s="96"/>
      <c r="H85" s="96"/>
      <c r="I85" s="93"/>
      <c r="J85" s="94"/>
      <c r="K85" s="313">
        <v>0.05</v>
      </c>
      <c r="L85" s="860">
        <f>N79*K85</f>
        <v>19539.415400000002</v>
      </c>
      <c r="M85" s="861"/>
      <c r="N85" s="57"/>
    </row>
    <row r="86" spans="1:14" ht="15" thickBot="1">
      <c r="B86" s="97" t="s">
        <v>1058</v>
      </c>
      <c r="C86" s="98"/>
      <c r="D86" s="98"/>
      <c r="E86" s="98"/>
      <c r="F86" s="98"/>
      <c r="G86" s="98"/>
      <c r="H86" s="98"/>
      <c r="I86" s="99"/>
      <c r="J86" s="100"/>
      <c r="K86" s="314">
        <v>0.05</v>
      </c>
      <c r="L86" s="862">
        <f>N79*K86</f>
        <v>19539.415400000002</v>
      </c>
      <c r="M86" s="863"/>
      <c r="N86" s="57"/>
    </row>
    <row r="87" spans="1:14" ht="15" thickBot="1">
      <c r="B87" s="826" t="s">
        <v>1037</v>
      </c>
      <c r="C87" s="827"/>
      <c r="D87" s="827"/>
      <c r="E87" s="827"/>
      <c r="F87" s="827"/>
      <c r="G87" s="827"/>
      <c r="H87" s="827"/>
      <c r="I87" s="827"/>
      <c r="J87" s="827"/>
      <c r="K87" s="827"/>
      <c r="L87" s="827"/>
      <c r="M87" s="828"/>
      <c r="N87" s="58">
        <f>L84+L85+L86</f>
        <v>117236.4924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508024.80040000001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3</v>
      </c>
      <c r="N36" s="281">
        <f>K36/M36</f>
        <v>10916.333333333334</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42.387083333333329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10958.720416666667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78149</v>
      </c>
      <c r="N48" s="281">
        <f>K48*M48</f>
        <v>78149</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315000</v>
      </c>
      <c r="N49" s="281">
        <f>K49*M49</f>
        <v>18900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97049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24</v>
      </c>
      <c r="N71" s="404">
        <f>K71/M71</f>
        <v>4238.708333333333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4238.708333333333</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112246.42874999999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22449.285749999999</v>
      </c>
      <c r="M84" s="861"/>
      <c r="N84" s="57"/>
    </row>
    <row r="85" spans="1:14">
      <c r="B85" s="95" t="s">
        <v>1057</v>
      </c>
      <c r="C85" s="96"/>
      <c r="D85" s="96"/>
      <c r="E85" s="96"/>
      <c r="F85" s="96"/>
      <c r="G85" s="96"/>
      <c r="H85" s="96"/>
      <c r="I85" s="93"/>
      <c r="J85" s="94"/>
      <c r="K85" s="313">
        <v>0.05</v>
      </c>
      <c r="L85" s="860">
        <f>N79*K85</f>
        <v>5612.3214374999998</v>
      </c>
      <c r="M85" s="861"/>
      <c r="N85" s="57"/>
    </row>
    <row r="86" spans="1:14" ht="15" thickBot="1">
      <c r="B86" s="97" t="s">
        <v>1058</v>
      </c>
      <c r="C86" s="98"/>
      <c r="D86" s="98"/>
      <c r="E86" s="98"/>
      <c r="F86" s="98"/>
      <c r="G86" s="98"/>
      <c r="H86" s="98"/>
      <c r="I86" s="99"/>
      <c r="J86" s="100"/>
      <c r="K86" s="314">
        <v>0.05</v>
      </c>
      <c r="L86" s="862">
        <f>N79*K86</f>
        <v>5612.3214374999998</v>
      </c>
      <c r="M86" s="863"/>
      <c r="N86" s="57"/>
    </row>
    <row r="87" spans="1:14" ht="15" thickBot="1">
      <c r="B87" s="826" t="s">
        <v>1037</v>
      </c>
      <c r="C87" s="827"/>
      <c r="D87" s="827"/>
      <c r="E87" s="827"/>
      <c r="F87" s="827"/>
      <c r="G87" s="827"/>
      <c r="H87" s="827"/>
      <c r="I87" s="827"/>
      <c r="J87" s="827"/>
      <c r="K87" s="827"/>
      <c r="L87" s="827"/>
      <c r="M87" s="828"/>
      <c r="N87" s="58">
        <f>L84+L85+L86</f>
        <v>33673.928625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145920.35737499999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135</v>
      </c>
      <c r="B36" s="839" t="str">
        <f>VLOOKUP(A36,EQUIPOS!A6:D154,3,FALSE)</f>
        <v>Camión 350</v>
      </c>
      <c r="C36" s="840"/>
      <c r="D36" s="840"/>
      <c r="E36" s="840"/>
      <c r="F36" s="840"/>
      <c r="G36" s="840"/>
      <c r="H36" s="841"/>
      <c r="I36" s="276"/>
      <c r="J36" s="277"/>
      <c r="K36" s="278">
        <f>VLOOKUP(A36,EQUIPOS!A6:D163,4,FALSE)</f>
        <v>40355</v>
      </c>
      <c r="L36" s="279"/>
      <c r="M36" s="345">
        <v>6.25</v>
      </c>
      <c r="N36" s="281">
        <f>K36/M36</f>
        <v>6456.8</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305.18800000000005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6761.9880000000003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154000</v>
      </c>
      <c r="N48" s="281">
        <f>K48*M48</f>
        <v>38500</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245000</v>
      </c>
      <c r="N49" s="281">
        <f>K49*M49</f>
        <v>59322.033898305082</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97822.03389830509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50</v>
      </c>
      <c r="N71" s="404">
        <f>K71/M71</f>
        <v>4069.18</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50</v>
      </c>
      <c r="N72" s="404">
        <f>K72/M72</f>
        <v>2034.58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6103.76</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110687.78189830508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22137.556379661019</v>
      </c>
      <c r="M84" s="861"/>
      <c r="N84" s="57"/>
    </row>
    <row r="85" spans="1:14">
      <c r="B85" s="95" t="s">
        <v>1057</v>
      </c>
      <c r="C85" s="96"/>
      <c r="D85" s="96"/>
      <c r="E85" s="96"/>
      <c r="F85" s="96"/>
      <c r="G85" s="96"/>
      <c r="H85" s="96"/>
      <c r="I85" s="93"/>
      <c r="J85" s="94"/>
      <c r="K85" s="313">
        <v>0.05</v>
      </c>
      <c r="L85" s="860">
        <f>N79*K85</f>
        <v>5534.3890949152546</v>
      </c>
      <c r="M85" s="861"/>
      <c r="N85" s="57"/>
    </row>
    <row r="86" spans="1:14" ht="15" thickBot="1">
      <c r="B86" s="97" t="s">
        <v>1058</v>
      </c>
      <c r="C86" s="98"/>
      <c r="D86" s="98"/>
      <c r="E86" s="98"/>
      <c r="F86" s="98"/>
      <c r="G86" s="98"/>
      <c r="H86" s="98"/>
      <c r="I86" s="99"/>
      <c r="J86" s="100"/>
      <c r="K86" s="314">
        <v>0.05</v>
      </c>
      <c r="L86" s="862">
        <f>N79*K86</f>
        <v>5534.3890949152546</v>
      </c>
      <c r="M86" s="863"/>
      <c r="N86" s="57"/>
    </row>
    <row r="87" spans="1:14" ht="15" thickBot="1">
      <c r="B87" s="826" t="s">
        <v>1037</v>
      </c>
      <c r="C87" s="827"/>
      <c r="D87" s="827"/>
      <c r="E87" s="827"/>
      <c r="F87" s="827"/>
      <c r="G87" s="827"/>
      <c r="H87" s="827"/>
      <c r="I87" s="827"/>
      <c r="J87" s="827"/>
      <c r="K87" s="827"/>
      <c r="L87" s="827"/>
      <c r="M87" s="828"/>
      <c r="N87" s="58">
        <f>L84+L85+L86</f>
        <v>33206.334569491526</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143894.11646779662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33.909666666666666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33.909666666666666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55000</v>
      </c>
      <c r="N48" s="281">
        <f>K48*M48</f>
        <v>55000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55000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30</v>
      </c>
      <c r="N71" s="404">
        <f>K71/M71</f>
        <v>3390.9666666666667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3390.9666666666667</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58424.876333333334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11684.975266666668</v>
      </c>
      <c r="M84" s="861"/>
      <c r="N84" s="57"/>
    </row>
    <row r="85" spans="1:14">
      <c r="B85" s="95" t="s">
        <v>1057</v>
      </c>
      <c r="C85" s="96"/>
      <c r="D85" s="96"/>
      <c r="E85" s="96"/>
      <c r="F85" s="96"/>
      <c r="G85" s="96"/>
      <c r="H85" s="96"/>
      <c r="I85" s="93"/>
      <c r="J85" s="94"/>
      <c r="K85" s="313">
        <v>0.05</v>
      </c>
      <c r="L85" s="860">
        <f>N79*K85</f>
        <v>2921.243816666667</v>
      </c>
      <c r="M85" s="861"/>
      <c r="N85" s="57"/>
    </row>
    <row r="86" spans="1:14" ht="15" thickBot="1">
      <c r="B86" s="97" t="s">
        <v>1058</v>
      </c>
      <c r="C86" s="98"/>
      <c r="D86" s="98"/>
      <c r="E86" s="98"/>
      <c r="F86" s="98"/>
      <c r="G86" s="98"/>
      <c r="H86" s="98"/>
      <c r="I86" s="99"/>
      <c r="J86" s="100"/>
      <c r="K86" s="314">
        <v>0.05</v>
      </c>
      <c r="L86" s="862">
        <f>N79*K86</f>
        <v>2921.243816666667</v>
      </c>
      <c r="M86" s="863"/>
      <c r="N86" s="57"/>
    </row>
    <row r="87" spans="1:14" ht="15" thickBot="1">
      <c r="B87" s="826" t="s">
        <v>1037</v>
      </c>
      <c r="C87" s="827"/>
      <c r="D87" s="827"/>
      <c r="E87" s="827"/>
      <c r="F87" s="827"/>
      <c r="G87" s="827"/>
      <c r="H87" s="827"/>
      <c r="I87" s="827"/>
      <c r="J87" s="827"/>
      <c r="K87" s="827"/>
      <c r="L87" s="827"/>
      <c r="M87" s="828"/>
      <c r="N87" s="58">
        <f>L84+L85+L86</f>
        <v>17527.462900000002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75952.339233333332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35.078965517241379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35.078965517241379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38251</v>
      </c>
      <c r="N48" s="281">
        <f>K48*M48</f>
        <v>38251</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38251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9"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29</v>
      </c>
      <c r="N71" s="404">
        <f>K71/M71</f>
        <v>3507.8965517241381</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3507.8965517241381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41793.975517241379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8358.7951034482758</v>
      </c>
      <c r="M84" s="861"/>
      <c r="N84" s="57"/>
    </row>
    <row r="85" spans="1:14">
      <c r="B85" s="95" t="s">
        <v>1057</v>
      </c>
      <c r="C85" s="96"/>
      <c r="D85" s="96"/>
      <c r="E85" s="96"/>
      <c r="F85" s="96"/>
      <c r="G85" s="96"/>
      <c r="H85" s="96"/>
      <c r="I85" s="93"/>
      <c r="J85" s="94"/>
      <c r="K85" s="313">
        <v>0.05</v>
      </c>
      <c r="L85" s="860">
        <f>N79*K85</f>
        <v>2089.6987758620689</v>
      </c>
      <c r="M85" s="861"/>
      <c r="N85" s="57"/>
    </row>
    <row r="86" spans="1:14" ht="15" thickBot="1">
      <c r="B86" s="97" t="s">
        <v>1058</v>
      </c>
      <c r="C86" s="98"/>
      <c r="D86" s="98"/>
      <c r="E86" s="98"/>
      <c r="F86" s="98"/>
      <c r="G86" s="98"/>
      <c r="H86" s="98"/>
      <c r="I86" s="99"/>
      <c r="J86" s="100"/>
      <c r="K86" s="314">
        <v>0.05</v>
      </c>
      <c r="L86" s="862">
        <f>N79*K86</f>
        <v>2089.6987758620689</v>
      </c>
      <c r="M86" s="863"/>
      <c r="N86" s="57"/>
    </row>
    <row r="87" spans="1:14" ht="15" thickBot="1">
      <c r="B87" s="826" t="s">
        <v>1037</v>
      </c>
      <c r="C87" s="827"/>
      <c r="D87" s="827"/>
      <c r="E87" s="827"/>
      <c r="F87" s="827"/>
      <c r="G87" s="827"/>
      <c r="H87" s="827"/>
      <c r="I87" s="827"/>
      <c r="J87" s="827"/>
      <c r="K87" s="827"/>
      <c r="L87" s="827"/>
      <c r="M87" s="828"/>
      <c r="N87" s="58">
        <f>L84+L85+L86</f>
        <v>12538.192655172414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54332.168172413789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35.078965517241379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35.078965517241379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26429</v>
      </c>
      <c r="N48" s="281">
        <f>K48*M48</f>
        <v>26429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26429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29</v>
      </c>
      <c r="N71" s="404">
        <f>K71/M71</f>
        <v>3507.8965517241381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3507.8965517241381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29971.975517241379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5994.3951034482761</v>
      </c>
      <c r="M84" s="861"/>
      <c r="N84" s="57"/>
    </row>
    <row r="85" spans="1:14">
      <c r="B85" s="95" t="s">
        <v>1057</v>
      </c>
      <c r="C85" s="96"/>
      <c r="D85" s="96"/>
      <c r="E85" s="96"/>
      <c r="F85" s="96"/>
      <c r="G85" s="96"/>
      <c r="H85" s="96"/>
      <c r="I85" s="93"/>
      <c r="J85" s="94"/>
      <c r="K85" s="313">
        <v>0.05</v>
      </c>
      <c r="L85" s="860">
        <f>N79*K85</f>
        <v>1498.598775862069</v>
      </c>
      <c r="M85" s="861"/>
      <c r="N85" s="57"/>
    </row>
    <row r="86" spans="1:14" ht="15" thickBot="1">
      <c r="B86" s="97" t="s">
        <v>1058</v>
      </c>
      <c r="C86" s="98"/>
      <c r="D86" s="98"/>
      <c r="E86" s="98"/>
      <c r="F86" s="98"/>
      <c r="G86" s="98"/>
      <c r="H86" s="98"/>
      <c r="I86" s="99"/>
      <c r="J86" s="100"/>
      <c r="K86" s="314">
        <v>0.05</v>
      </c>
      <c r="L86" s="862">
        <f>N79*K86</f>
        <v>1498.598775862069</v>
      </c>
      <c r="M86" s="863"/>
      <c r="N86" s="57"/>
    </row>
    <row r="87" spans="1:14" ht="15" thickBot="1">
      <c r="B87" s="826" t="s">
        <v>1037</v>
      </c>
      <c r="C87" s="827"/>
      <c r="D87" s="827"/>
      <c r="E87" s="827"/>
      <c r="F87" s="827"/>
      <c r="G87" s="827"/>
      <c r="H87" s="827"/>
      <c r="I87" s="827"/>
      <c r="J87" s="827"/>
      <c r="K87" s="827"/>
      <c r="L87" s="827"/>
      <c r="M87" s="828"/>
      <c r="N87" s="58">
        <f>L84+L85+L86</f>
        <v>8991.5926551724133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38963.56817241379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363</v>
      </c>
      <c r="B36" s="839" t="str">
        <f>VLOOKUP(A36,EQUIPOS!A6:D154,3,FALSE)</f>
        <v>Vibrador de concreto, Motor de 3 hp a 18.000 rpm Mangueras de 4 mt</v>
      </c>
      <c r="C36" s="840"/>
      <c r="D36" s="840"/>
      <c r="E36" s="840"/>
      <c r="F36" s="840"/>
      <c r="G36" s="840"/>
      <c r="H36" s="841"/>
      <c r="I36" s="276"/>
      <c r="J36" s="277"/>
      <c r="K36" s="278">
        <f>VLOOKUP(A36,EQUIPOS!A6:D163,4,FALSE)</f>
        <v>5027</v>
      </c>
      <c r="L36" s="279"/>
      <c r="M36" s="345">
        <v>1.25</v>
      </c>
      <c r="N36" s="281">
        <f>K36/M36</f>
        <v>4021.6</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0.02</v>
      </c>
      <c r="N41" s="353">
        <f>N77*M41</f>
        <v>508.64800000000002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4530.2479999999996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3258</v>
      </c>
      <c r="N48" s="281">
        <f>K48*M48</f>
        <v>31276.799999999999</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335000</v>
      </c>
      <c r="N49" s="281">
        <f>K49*M49</f>
        <v>40200</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23665</v>
      </c>
      <c r="N50" s="281">
        <f>K50*M50</f>
        <v>11832.5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83309.3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10</v>
      </c>
      <c r="N71" s="404">
        <f>K71/M71</f>
        <v>15259.5</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10</v>
      </c>
      <c r="N72" s="404">
        <f>K72/M72</f>
        <v>10172.9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25432.400000000001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113271.948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22654.389600000002</v>
      </c>
      <c r="M84" s="861"/>
      <c r="N84" s="57"/>
    </row>
    <row r="85" spans="1:14">
      <c r="B85" s="95" t="s">
        <v>1057</v>
      </c>
      <c r="C85" s="96"/>
      <c r="D85" s="96"/>
      <c r="E85" s="96"/>
      <c r="F85" s="96"/>
      <c r="G85" s="96"/>
      <c r="H85" s="96"/>
      <c r="I85" s="93"/>
      <c r="J85" s="94"/>
      <c r="K85" s="313">
        <v>0.05</v>
      </c>
      <c r="L85" s="860">
        <f>N79*K85</f>
        <v>5663.5974000000006</v>
      </c>
      <c r="M85" s="861"/>
      <c r="N85" s="57"/>
    </row>
    <row r="86" spans="1:14" ht="15" thickBot="1">
      <c r="B86" s="97" t="s">
        <v>1058</v>
      </c>
      <c r="C86" s="98"/>
      <c r="D86" s="98"/>
      <c r="E86" s="98"/>
      <c r="F86" s="98"/>
      <c r="G86" s="98"/>
      <c r="H86" s="98"/>
      <c r="I86" s="99"/>
      <c r="J86" s="100"/>
      <c r="K86" s="314">
        <v>0.05</v>
      </c>
      <c r="L86" s="862">
        <f>N79*K86</f>
        <v>5663.5974000000006</v>
      </c>
      <c r="M86" s="863"/>
      <c r="N86" s="57"/>
    </row>
    <row r="87" spans="1:14" ht="15" thickBot="1">
      <c r="B87" s="826" t="s">
        <v>1037</v>
      </c>
      <c r="C87" s="827"/>
      <c r="D87" s="827"/>
      <c r="E87" s="827"/>
      <c r="F87" s="827"/>
      <c r="G87" s="827"/>
      <c r="H87" s="827"/>
      <c r="I87" s="827"/>
      <c r="J87" s="827"/>
      <c r="K87" s="827"/>
      <c r="L87" s="827"/>
      <c r="M87" s="828"/>
      <c r="N87" s="58">
        <f>L84+L85+L86</f>
        <v>33981.5844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147253.5324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7.2664285714285715</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7.2664285714285715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12249</v>
      </c>
      <c r="N48" s="281">
        <f>K48*M48</f>
        <v>12249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12249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6</v>
      </c>
      <c r="B71" s="55" t="str">
        <f>VLOOKUP(A71,'MANO DE OBRA'!A8:D68,3,FALSE)</f>
        <v xml:space="preserve">Obrero </v>
      </c>
      <c r="C71" s="53"/>
      <c r="D71" s="53"/>
      <c r="E71" s="53"/>
      <c r="F71" s="53"/>
      <c r="G71" s="53"/>
      <c r="H71" s="53"/>
      <c r="I71" s="301">
        <f>K71/J71*100</f>
        <v>27494.594594594593</v>
      </c>
      <c r="J71" s="302">
        <v>185</v>
      </c>
      <c r="K71" s="303">
        <f>VLOOKUP(A71,'MANO DE OBRA'!A8:D99,4,FALSE)</f>
        <v>50865</v>
      </c>
      <c r="L71" s="56"/>
      <c r="M71" s="443">
        <v>70</v>
      </c>
      <c r="N71" s="404">
        <f>K71/M71</f>
        <v>726.64285714285711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726.64285714285711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12982.909285714286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2596.5818571428572</v>
      </c>
      <c r="M84" s="861"/>
      <c r="N84" s="57"/>
    </row>
    <row r="85" spans="1:14">
      <c r="B85" s="95" t="s">
        <v>1057</v>
      </c>
      <c r="C85" s="96"/>
      <c r="D85" s="96"/>
      <c r="E85" s="96"/>
      <c r="F85" s="96"/>
      <c r="G85" s="96"/>
      <c r="H85" s="96"/>
      <c r="I85" s="93"/>
      <c r="J85" s="94"/>
      <c r="K85" s="313">
        <v>0.05</v>
      </c>
      <c r="L85" s="860">
        <f>N79*K85</f>
        <v>649.1454642857143</v>
      </c>
      <c r="M85" s="861"/>
      <c r="N85" s="57"/>
    </row>
    <row r="86" spans="1:14" ht="15" thickBot="1">
      <c r="B86" s="97" t="s">
        <v>1058</v>
      </c>
      <c r="C86" s="98"/>
      <c r="D86" s="98"/>
      <c r="E86" s="98"/>
      <c r="F86" s="98"/>
      <c r="G86" s="98"/>
      <c r="H86" s="98"/>
      <c r="I86" s="99"/>
      <c r="J86" s="100"/>
      <c r="K86" s="314">
        <v>0.05</v>
      </c>
      <c r="L86" s="862">
        <f>N79*K86</f>
        <v>649.1454642857143</v>
      </c>
      <c r="M86" s="863"/>
      <c r="N86" s="57"/>
    </row>
    <row r="87" spans="1:14" ht="15" thickBot="1">
      <c r="B87" s="826" t="s">
        <v>1037</v>
      </c>
      <c r="C87" s="827"/>
      <c r="D87" s="827"/>
      <c r="E87" s="827"/>
      <c r="F87" s="827"/>
      <c r="G87" s="827"/>
      <c r="H87" s="827"/>
      <c r="I87" s="827"/>
      <c r="J87" s="827"/>
      <c r="K87" s="827"/>
      <c r="L87" s="827"/>
      <c r="M87" s="828"/>
      <c r="N87" s="58">
        <f>L84+L85+L86</f>
        <v>3894.8727857142858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16877.78207142857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5"/>
      <c r="C1" s="927"/>
      <c r="D1" s="928"/>
      <c r="E1" s="928"/>
      <c r="F1" s="928"/>
      <c r="G1" s="928"/>
      <c r="H1" s="928"/>
      <c r="I1" s="928"/>
      <c r="J1" s="929"/>
      <c r="K1" s="930" t="s">
        <v>1017</v>
      </c>
      <c r="L1" s="932" t="s">
        <v>2304</v>
      </c>
      <c r="M1" s="933"/>
      <c r="N1" s="934"/>
    </row>
    <row r="2" spans="2:14" ht="24.7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160</v>
      </c>
      <c r="N36" s="281">
        <f>K36/M36</f>
        <v>204.68125000000001</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19.074249999999999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223.75550000000001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77350</v>
      </c>
      <c r="N48" s="281">
        <f>K48*M48</f>
        <v>77350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315000</v>
      </c>
      <c r="N49" s="281">
        <f>K49*M49</f>
        <v>9450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86800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80</v>
      </c>
      <c r="N71" s="404">
        <f>K71/M71</f>
        <v>1271.6125</v>
      </c>
      <c r="O71" s="112"/>
    </row>
    <row r="72" spans="1:15">
      <c r="A72" s="173" t="s">
        <v>6</v>
      </c>
      <c r="B72" s="55" t="str">
        <f>VLOOKUP(A72,'MANO DE OBRA'!A8:D69,3,FALSE)</f>
        <v xml:space="preserve">Obrero </v>
      </c>
      <c r="C72" s="53"/>
      <c r="D72" s="53"/>
      <c r="E72" s="53"/>
      <c r="F72" s="53"/>
      <c r="G72" s="53"/>
      <c r="H72" s="53"/>
      <c r="I72" s="301">
        <f>K72/J72*100</f>
        <v>27494.594594594593</v>
      </c>
      <c r="J72" s="302">
        <v>185</v>
      </c>
      <c r="K72" s="303">
        <f>VLOOKUP(A72,'MANO DE OBRA'!A8:D100,4,FALSE)</f>
        <v>50865</v>
      </c>
      <c r="L72" s="56"/>
      <c r="M72" s="443">
        <v>80</v>
      </c>
      <c r="N72" s="404">
        <f>K72/M72</f>
        <v>635.8125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1907.425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88931.180500000002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17786.236100000002</v>
      </c>
      <c r="M84" s="861"/>
      <c r="N84" s="57"/>
    </row>
    <row r="85" spans="1:14">
      <c r="B85" s="95" t="s">
        <v>1057</v>
      </c>
      <c r="C85" s="96"/>
      <c r="D85" s="96"/>
      <c r="E85" s="96"/>
      <c r="F85" s="96"/>
      <c r="G85" s="96"/>
      <c r="H85" s="96"/>
      <c r="I85" s="93"/>
      <c r="J85" s="94"/>
      <c r="K85" s="313">
        <v>0.05</v>
      </c>
      <c r="L85" s="860">
        <f>N79*K85</f>
        <v>4446.5590250000005</v>
      </c>
      <c r="M85" s="861"/>
      <c r="N85" s="57"/>
    </row>
    <row r="86" spans="1:14" ht="15" thickBot="1">
      <c r="B86" s="97" t="s">
        <v>1058</v>
      </c>
      <c r="C86" s="98"/>
      <c r="D86" s="98"/>
      <c r="E86" s="98"/>
      <c r="F86" s="98"/>
      <c r="G86" s="98"/>
      <c r="H86" s="98"/>
      <c r="I86" s="99"/>
      <c r="J86" s="100"/>
      <c r="K86" s="314">
        <v>0.05</v>
      </c>
      <c r="L86" s="862">
        <f>N79*K86</f>
        <v>4446.5590250000005</v>
      </c>
      <c r="M86" s="863"/>
      <c r="N86" s="57"/>
    </row>
    <row r="87" spans="1:14" ht="15" thickBot="1">
      <c r="B87" s="826" t="s">
        <v>1037</v>
      </c>
      <c r="C87" s="827"/>
      <c r="D87" s="827"/>
      <c r="E87" s="827"/>
      <c r="F87" s="827"/>
      <c r="G87" s="827"/>
      <c r="H87" s="827"/>
      <c r="I87" s="827"/>
      <c r="J87" s="827"/>
      <c r="K87" s="827"/>
      <c r="L87" s="827"/>
      <c r="M87" s="828"/>
      <c r="N87" s="58">
        <f>L84+L85+L86</f>
        <v>26679.354150000006</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115610.53465000002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67.819333333333347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67.819333333333347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5914</v>
      </c>
      <c r="N48" s="281">
        <f>K48*M48</f>
        <v>236.56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28552</v>
      </c>
      <c r="N49" s="281">
        <f>K49*M49</f>
        <v>11420.800000000001</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509.86285714285714</v>
      </c>
      <c r="N50" s="281">
        <f>K50*M50</f>
        <v>1529.5885714285714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13186.948571428573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150</v>
      </c>
      <c r="N71" s="404">
        <f>K71/M71</f>
        <v>678.19333333333338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678.19333333333338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13932.961238095239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2786.5922476190481</v>
      </c>
      <c r="M84" s="861"/>
      <c r="N84" s="57"/>
    </row>
    <row r="85" spans="1:14">
      <c r="B85" s="95" t="s">
        <v>1057</v>
      </c>
      <c r="C85" s="96"/>
      <c r="D85" s="96"/>
      <c r="E85" s="96"/>
      <c r="F85" s="96"/>
      <c r="G85" s="96"/>
      <c r="H85" s="96"/>
      <c r="I85" s="93"/>
      <c r="J85" s="94"/>
      <c r="K85" s="313">
        <v>0.05</v>
      </c>
      <c r="L85" s="860">
        <f>N79*K85</f>
        <v>696.64806190476202</v>
      </c>
      <c r="M85" s="861"/>
      <c r="N85" s="57"/>
    </row>
    <row r="86" spans="1:14" ht="15" thickBot="1">
      <c r="B86" s="97" t="s">
        <v>1058</v>
      </c>
      <c r="C86" s="98"/>
      <c r="D86" s="98"/>
      <c r="E86" s="98"/>
      <c r="F86" s="98"/>
      <c r="G86" s="98"/>
      <c r="H86" s="98"/>
      <c r="I86" s="99"/>
      <c r="J86" s="100"/>
      <c r="K86" s="314">
        <v>0.05</v>
      </c>
      <c r="L86" s="862">
        <f>N79*K86</f>
        <v>696.64806190476202</v>
      </c>
      <c r="M86" s="863"/>
      <c r="N86" s="57"/>
    </row>
    <row r="87" spans="1:14" ht="15" thickBot="1">
      <c r="B87" s="826" t="s">
        <v>1037</v>
      </c>
      <c r="C87" s="827"/>
      <c r="D87" s="827"/>
      <c r="E87" s="827"/>
      <c r="F87" s="827"/>
      <c r="G87" s="827"/>
      <c r="H87" s="827"/>
      <c r="I87" s="827"/>
      <c r="J87" s="827"/>
      <c r="K87" s="827"/>
      <c r="L87" s="827"/>
      <c r="M87" s="828"/>
      <c r="N87" s="58">
        <f>L84+L85+L86</f>
        <v>4179.8883714285721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18112.849609523812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67.819333333333347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67.819333333333347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29322</v>
      </c>
      <c r="N48" s="281">
        <f>K48*M48</f>
        <v>11728.800000000001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509.86285714285714</v>
      </c>
      <c r="N49" s="281">
        <f>K49*M49</f>
        <v>1529.5885714285714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13258.388571428572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150</v>
      </c>
      <c r="N71" s="404">
        <f>K71/M71</f>
        <v>678.19333333333338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678.19333333333338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14004.401238095237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2800.8802476190476</v>
      </c>
      <c r="M84" s="861"/>
      <c r="N84" s="57"/>
    </row>
    <row r="85" spans="1:14">
      <c r="B85" s="95" t="s">
        <v>1057</v>
      </c>
      <c r="C85" s="96"/>
      <c r="D85" s="96"/>
      <c r="E85" s="96"/>
      <c r="F85" s="96"/>
      <c r="G85" s="96"/>
      <c r="H85" s="96"/>
      <c r="I85" s="93"/>
      <c r="J85" s="94"/>
      <c r="K85" s="313">
        <v>0.05</v>
      </c>
      <c r="L85" s="860">
        <f>N79*K85</f>
        <v>700.22006190476191</v>
      </c>
      <c r="M85" s="861"/>
      <c r="N85" s="57"/>
    </row>
    <row r="86" spans="1:14" ht="15" thickBot="1">
      <c r="B86" s="97" t="s">
        <v>1058</v>
      </c>
      <c r="C86" s="98"/>
      <c r="D86" s="98"/>
      <c r="E86" s="98"/>
      <c r="F86" s="98"/>
      <c r="G86" s="98"/>
      <c r="H86" s="98"/>
      <c r="I86" s="99"/>
      <c r="J86" s="100"/>
      <c r="K86" s="314">
        <v>0.05</v>
      </c>
      <c r="L86" s="862">
        <f>N79*K86</f>
        <v>700.22006190476191</v>
      </c>
      <c r="M86" s="863"/>
      <c r="N86" s="57"/>
    </row>
    <row r="87" spans="1:14" ht="15" thickBot="1">
      <c r="B87" s="826" t="s">
        <v>1037</v>
      </c>
      <c r="C87" s="827"/>
      <c r="D87" s="827"/>
      <c r="E87" s="827"/>
      <c r="F87" s="827"/>
      <c r="G87" s="827"/>
      <c r="H87" s="827"/>
      <c r="I87" s="827"/>
      <c r="J87" s="827"/>
      <c r="K87" s="827"/>
      <c r="L87" s="827"/>
      <c r="M87" s="828"/>
      <c r="N87" s="58">
        <f>L84+L85+L86</f>
        <v>4201.320371428571</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18205.721609523807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271.27733333333339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271.27733333333339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5914</v>
      </c>
      <c r="N48" s="281">
        <f>K48*M48</f>
        <v>473.12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28552</v>
      </c>
      <c r="N49" s="281">
        <f>K49*M49</f>
        <v>11420.800000000001</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509.86285714285714</v>
      </c>
      <c r="N50" s="281">
        <f>K50*M50</f>
        <v>1529.5885714285714</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122367</v>
      </c>
      <c r="N51" s="281">
        <f>K51*M51</f>
        <v>183550.5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196974.00857142857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75</v>
      </c>
      <c r="N71" s="404">
        <f>K71/M71</f>
        <v>1356.3866666666668</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75</v>
      </c>
      <c r="N72" s="404">
        <f>K72/M72</f>
        <v>1356.3866666666668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51"/>
    </row>
    <row r="77" spans="1:15" ht="15" thickBot="1">
      <c r="B77" s="826" t="s">
        <v>1037</v>
      </c>
      <c r="C77" s="827"/>
      <c r="D77" s="827"/>
      <c r="E77" s="827"/>
      <c r="F77" s="827"/>
      <c r="G77" s="827"/>
      <c r="H77" s="827"/>
      <c r="I77" s="827"/>
      <c r="J77" s="827"/>
      <c r="K77" s="827"/>
      <c r="L77" s="827"/>
      <c r="M77" s="828"/>
      <c r="N77" s="310">
        <f>SUM(N71:N76)</f>
        <v>2712.7733333333335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199958.05923809524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39991.611847619053</v>
      </c>
      <c r="M84" s="861"/>
      <c r="N84" s="57"/>
    </row>
    <row r="85" spans="1:14">
      <c r="B85" s="95" t="s">
        <v>1057</v>
      </c>
      <c r="C85" s="96"/>
      <c r="D85" s="96"/>
      <c r="E85" s="96"/>
      <c r="F85" s="96"/>
      <c r="G85" s="96"/>
      <c r="H85" s="96"/>
      <c r="I85" s="93"/>
      <c r="J85" s="94"/>
      <c r="K85" s="313">
        <v>0.05</v>
      </c>
      <c r="L85" s="860">
        <f>N79*K85</f>
        <v>9997.9029619047633</v>
      </c>
      <c r="M85" s="861"/>
      <c r="N85" s="57"/>
    </row>
    <row r="86" spans="1:14" ht="15" thickBot="1">
      <c r="B86" s="97" t="s">
        <v>1058</v>
      </c>
      <c r="C86" s="98"/>
      <c r="D86" s="98"/>
      <c r="E86" s="98"/>
      <c r="F86" s="98"/>
      <c r="G86" s="98"/>
      <c r="H86" s="98"/>
      <c r="I86" s="99"/>
      <c r="J86" s="100"/>
      <c r="K86" s="314">
        <v>0.05</v>
      </c>
      <c r="L86" s="862">
        <f>N79*K86</f>
        <v>9997.9029619047633</v>
      </c>
      <c r="M86" s="863"/>
      <c r="N86" s="57"/>
    </row>
    <row r="87" spans="1:14" ht="15" thickBot="1">
      <c r="B87" s="826" t="s">
        <v>1037</v>
      </c>
      <c r="C87" s="827"/>
      <c r="D87" s="827"/>
      <c r="E87" s="827"/>
      <c r="F87" s="827"/>
      <c r="G87" s="827"/>
      <c r="H87" s="827"/>
      <c r="I87" s="827"/>
      <c r="J87" s="827"/>
      <c r="K87" s="827"/>
      <c r="L87" s="827"/>
      <c r="M87" s="828"/>
      <c r="N87" s="58">
        <f>L84+L85+L86</f>
        <v>59987.417771428583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259945.47700952383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271.27733333333339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271.27733333333339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29322</v>
      </c>
      <c r="N48" s="281">
        <f>K48*M48</f>
        <v>11728.800000000001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509.86285714285714</v>
      </c>
      <c r="N49" s="281">
        <f>K49*M49</f>
        <v>1529.5885714285714</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122367</v>
      </c>
      <c r="N50" s="281">
        <f>K50*M50</f>
        <v>183550.5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196808.88857142857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3"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75</v>
      </c>
      <c r="N71" s="404">
        <f>K71/M71</f>
        <v>1356.3866666666668</v>
      </c>
      <c r="O71" s="112"/>
    </row>
    <row r="72" spans="1:15">
      <c r="A72" s="173"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75</v>
      </c>
      <c r="N72" s="404">
        <f>K72/M72</f>
        <v>1356.3866666666668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2712.7733333333335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199792.93923809525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39958.587847619056</v>
      </c>
      <c r="M84" s="861"/>
      <c r="N84" s="57"/>
    </row>
    <row r="85" spans="1:14">
      <c r="B85" s="95" t="s">
        <v>1057</v>
      </c>
      <c r="C85" s="96"/>
      <c r="D85" s="96"/>
      <c r="E85" s="96"/>
      <c r="F85" s="96"/>
      <c r="G85" s="96"/>
      <c r="H85" s="96"/>
      <c r="I85" s="93"/>
      <c r="J85" s="94"/>
      <c r="K85" s="313">
        <v>0.05</v>
      </c>
      <c r="L85" s="860">
        <f>N79*K85</f>
        <v>9989.6469619047639</v>
      </c>
      <c r="M85" s="861"/>
      <c r="N85" s="57"/>
    </row>
    <row r="86" spans="1:14" ht="15" thickBot="1">
      <c r="B86" s="97" t="s">
        <v>1058</v>
      </c>
      <c r="C86" s="98"/>
      <c r="D86" s="98"/>
      <c r="E86" s="98"/>
      <c r="F86" s="98"/>
      <c r="G86" s="98"/>
      <c r="H86" s="98"/>
      <c r="I86" s="99"/>
      <c r="J86" s="100"/>
      <c r="K86" s="314">
        <v>0.05</v>
      </c>
      <c r="L86" s="862">
        <f>N79*K86</f>
        <v>9989.6469619047639</v>
      </c>
      <c r="M86" s="863"/>
      <c r="N86" s="57"/>
    </row>
    <row r="87" spans="1:14" ht="15" thickBot="1">
      <c r="B87" s="826" t="s">
        <v>1037</v>
      </c>
      <c r="C87" s="827"/>
      <c r="D87" s="827"/>
      <c r="E87" s="827"/>
      <c r="F87" s="827"/>
      <c r="G87" s="827"/>
      <c r="H87" s="827"/>
      <c r="I87" s="827"/>
      <c r="J87" s="827"/>
      <c r="K87" s="827"/>
      <c r="L87" s="827"/>
      <c r="M87" s="828"/>
      <c r="N87" s="58">
        <f>L84+L85+L86</f>
        <v>59937.881771428583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259730.82100952382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241</v>
      </c>
      <c r="B36" s="839" t="str">
        <f>VLOOKUP(A36,EQUIPOS!A6:D154,3,FALSE)</f>
        <v>Grúa (capacidad 15 ton)</v>
      </c>
      <c r="C36" s="840"/>
      <c r="D36" s="840"/>
      <c r="E36" s="840"/>
      <c r="F36" s="840"/>
      <c r="G36" s="840"/>
      <c r="H36" s="841"/>
      <c r="I36" s="276"/>
      <c r="J36" s="277"/>
      <c r="K36" s="278">
        <f>VLOOKUP(A36,EQUIPOS!A6:D163,4,FALSE)</f>
        <v>152695</v>
      </c>
      <c r="L36" s="279"/>
      <c r="M36" s="345">
        <v>0.75</v>
      </c>
      <c r="N36" s="281">
        <f>K36/M36</f>
        <v>203593.33333333334</v>
      </c>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0.2</v>
      </c>
      <c r="N41" s="353">
        <f>N77*M41</f>
        <v>8477.4666666666653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212070.80000000002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8819</v>
      </c>
      <c r="N48" s="281">
        <f>K48*M48</f>
        <v>8819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8819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6</v>
      </c>
      <c r="N71" s="404">
        <f>K71/M71</f>
        <v>16954.833333333332</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6</v>
      </c>
      <c r="N72" s="404">
        <f>K72/M72</f>
        <v>25432.5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42387.333333333328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263277.13333333336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52655.426666666674</v>
      </c>
      <c r="M84" s="861"/>
      <c r="N84" s="57"/>
    </row>
    <row r="85" spans="1:14">
      <c r="B85" s="95" t="s">
        <v>1057</v>
      </c>
      <c r="C85" s="96"/>
      <c r="D85" s="96"/>
      <c r="E85" s="96"/>
      <c r="F85" s="96"/>
      <c r="G85" s="96"/>
      <c r="H85" s="96"/>
      <c r="I85" s="93"/>
      <c r="J85" s="94"/>
      <c r="K85" s="313">
        <v>0.05</v>
      </c>
      <c r="L85" s="860">
        <f>N79*K85</f>
        <v>13163.856666666668</v>
      </c>
      <c r="M85" s="861"/>
      <c r="N85" s="57"/>
    </row>
    <row r="86" spans="1:14" ht="15" thickBot="1">
      <c r="B86" s="97" t="s">
        <v>1058</v>
      </c>
      <c r="C86" s="98"/>
      <c r="D86" s="98"/>
      <c r="E86" s="98"/>
      <c r="F86" s="98"/>
      <c r="G86" s="98"/>
      <c r="H86" s="98"/>
      <c r="I86" s="99"/>
      <c r="J86" s="100"/>
      <c r="K86" s="314">
        <v>0.05</v>
      </c>
      <c r="L86" s="862">
        <f>N79*K86</f>
        <v>13163.856666666668</v>
      </c>
      <c r="M86" s="863"/>
      <c r="N86" s="57"/>
    </row>
    <row r="87" spans="1:14" ht="15" thickBot="1">
      <c r="B87" s="826" t="s">
        <v>1037</v>
      </c>
      <c r="C87" s="827"/>
      <c r="D87" s="827"/>
      <c r="E87" s="827"/>
      <c r="F87" s="827"/>
      <c r="G87" s="827"/>
      <c r="H87" s="827"/>
      <c r="I87" s="827"/>
      <c r="J87" s="827"/>
      <c r="K87" s="827"/>
      <c r="L87" s="827"/>
      <c r="M87" s="828"/>
      <c r="N87" s="58">
        <f>L84+L85+L86</f>
        <v>78983.140000000014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342260.27333333337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0.2</v>
      </c>
      <c r="N41" s="353">
        <f>N77*M41</f>
        <v>6358.1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6358.1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8819</v>
      </c>
      <c r="N48" s="281">
        <f>K48*M48</f>
        <v>8819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8819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8</v>
      </c>
      <c r="N71" s="404">
        <f>K71/M71</f>
        <v>12716.125</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8</v>
      </c>
      <c r="N72" s="404">
        <f>K72/M72</f>
        <v>19074.375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51"/>
    </row>
    <row r="77" spans="1:15" ht="15" thickBot="1">
      <c r="B77" s="826" t="s">
        <v>1037</v>
      </c>
      <c r="C77" s="827"/>
      <c r="D77" s="827"/>
      <c r="E77" s="827"/>
      <c r="F77" s="827"/>
      <c r="G77" s="827"/>
      <c r="H77" s="827"/>
      <c r="I77" s="827"/>
      <c r="J77" s="827"/>
      <c r="K77" s="827"/>
      <c r="L77" s="827"/>
      <c r="M77" s="828"/>
      <c r="N77" s="310">
        <f>SUM(N71:N76)</f>
        <v>31790.5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46967.6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9393.52</v>
      </c>
      <c r="M84" s="861"/>
      <c r="N84" s="57"/>
    </row>
    <row r="85" spans="1:14">
      <c r="B85" s="95" t="s">
        <v>1057</v>
      </c>
      <c r="C85" s="96"/>
      <c r="D85" s="96"/>
      <c r="E85" s="96"/>
      <c r="F85" s="96"/>
      <c r="G85" s="96"/>
      <c r="H85" s="96"/>
      <c r="I85" s="93"/>
      <c r="J85" s="94"/>
      <c r="K85" s="313">
        <v>0.05</v>
      </c>
      <c r="L85" s="860">
        <f>N79*K85</f>
        <v>2348.38</v>
      </c>
      <c r="M85" s="861"/>
      <c r="N85" s="57"/>
    </row>
    <row r="86" spans="1:14" ht="15" thickBot="1">
      <c r="B86" s="97" t="s">
        <v>1058</v>
      </c>
      <c r="C86" s="98"/>
      <c r="D86" s="98"/>
      <c r="E86" s="98"/>
      <c r="F86" s="98"/>
      <c r="G86" s="98"/>
      <c r="H86" s="98"/>
      <c r="I86" s="99"/>
      <c r="J86" s="100"/>
      <c r="K86" s="314">
        <v>0.05</v>
      </c>
      <c r="L86" s="862">
        <f>N79*K86</f>
        <v>2348.38</v>
      </c>
      <c r="M86" s="863"/>
      <c r="N86" s="57"/>
    </row>
    <row r="87" spans="1:14" ht="15" thickBot="1">
      <c r="B87" s="826" t="s">
        <v>1037</v>
      </c>
      <c r="C87" s="827"/>
      <c r="D87" s="827"/>
      <c r="E87" s="827"/>
      <c r="F87" s="827"/>
      <c r="G87" s="827"/>
      <c r="H87" s="827"/>
      <c r="I87" s="827"/>
      <c r="J87" s="827"/>
      <c r="K87" s="827"/>
      <c r="L87" s="827"/>
      <c r="M87" s="828"/>
      <c r="N87" s="58">
        <f>L84+L85+L86</f>
        <v>14090.280000000002</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61057.880000000005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0.15</v>
      </c>
      <c r="N41" s="353">
        <f>N77*M41</f>
        <v>2543.2249999999999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2543.2249999999999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8819</v>
      </c>
      <c r="N48" s="281">
        <f>K48*M48</f>
        <v>8819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8819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12</v>
      </c>
      <c r="N71" s="404">
        <f>K71/M71</f>
        <v>8477.4166666666661</v>
      </c>
      <c r="O71" s="112"/>
    </row>
    <row r="72" spans="1:15">
      <c r="A72" s="177" t="s">
        <v>7</v>
      </c>
      <c r="B72" s="55" t="str">
        <f>VLOOKUP(A72,'MANO DE OBRA'!A8:D69,3,FALSE)</f>
        <v>Obrero (2)</v>
      </c>
      <c r="C72" s="53"/>
      <c r="D72" s="53"/>
      <c r="E72" s="53"/>
      <c r="F72" s="53"/>
      <c r="G72" s="53"/>
      <c r="H72" s="53"/>
      <c r="I72" s="301">
        <f>K72/J72*100</f>
        <v>54988.648648648646</v>
      </c>
      <c r="J72" s="302">
        <v>185</v>
      </c>
      <c r="K72" s="303">
        <f>VLOOKUP(A72,'MANO DE OBRA'!A8:D100,4,FALSE)</f>
        <v>101729</v>
      </c>
      <c r="L72" s="56"/>
      <c r="M72" s="443">
        <v>12</v>
      </c>
      <c r="N72" s="404">
        <f>K72/M72</f>
        <v>8477.4166666666661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51"/>
    </row>
    <row r="77" spans="1:15" ht="15" thickBot="1">
      <c r="B77" s="826" t="s">
        <v>1037</v>
      </c>
      <c r="C77" s="827"/>
      <c r="D77" s="827"/>
      <c r="E77" s="827"/>
      <c r="F77" s="827"/>
      <c r="G77" s="827"/>
      <c r="H77" s="827"/>
      <c r="I77" s="827"/>
      <c r="J77" s="827"/>
      <c r="K77" s="827"/>
      <c r="L77" s="827"/>
      <c r="M77" s="828"/>
      <c r="N77" s="310">
        <f>SUM(N71:N76)</f>
        <v>16954.833333333332</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28317.058333333334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5663.4116666666669</v>
      </c>
      <c r="M84" s="861"/>
      <c r="N84" s="57"/>
    </row>
    <row r="85" spans="1:14">
      <c r="B85" s="95" t="s">
        <v>1057</v>
      </c>
      <c r="C85" s="96"/>
      <c r="D85" s="96"/>
      <c r="E85" s="96"/>
      <c r="F85" s="96"/>
      <c r="G85" s="96"/>
      <c r="H85" s="96"/>
      <c r="I85" s="93"/>
      <c r="J85" s="94"/>
      <c r="K85" s="313">
        <v>0.05</v>
      </c>
      <c r="L85" s="860">
        <f>N79*K85</f>
        <v>1415.8529166666667</v>
      </c>
      <c r="M85" s="861"/>
      <c r="N85" s="57"/>
    </row>
    <row r="86" spans="1:14" ht="15" thickBot="1">
      <c r="B86" s="97" t="s">
        <v>1058</v>
      </c>
      <c r="C86" s="98"/>
      <c r="D86" s="98"/>
      <c r="E86" s="98"/>
      <c r="F86" s="98"/>
      <c r="G86" s="98"/>
      <c r="H86" s="98"/>
      <c r="I86" s="99"/>
      <c r="J86" s="100"/>
      <c r="K86" s="314">
        <v>0.05</v>
      </c>
      <c r="L86" s="862">
        <f>N79*K86</f>
        <v>1415.8529166666667</v>
      </c>
      <c r="M86" s="863"/>
      <c r="N86" s="57"/>
    </row>
    <row r="87" spans="1:14" ht="15" thickBot="1">
      <c r="B87" s="826" t="s">
        <v>1037</v>
      </c>
      <c r="C87" s="827"/>
      <c r="D87" s="827"/>
      <c r="E87" s="827"/>
      <c r="F87" s="827"/>
      <c r="G87" s="827"/>
      <c r="H87" s="827"/>
      <c r="I87" s="827"/>
      <c r="J87" s="827"/>
      <c r="K87" s="827"/>
      <c r="L87" s="827"/>
      <c r="M87" s="828"/>
      <c r="N87" s="58">
        <f>L84+L85+L86</f>
        <v>8495.1175000000003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36812.175833333335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0.15</v>
      </c>
      <c r="N41" s="353">
        <f>N77*M41</f>
        <v>1907.4187499999998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1907.4187499999998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8819</v>
      </c>
      <c r="N48" s="281">
        <f>K48*M48</f>
        <v>8819</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8819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16</v>
      </c>
      <c r="N71" s="404">
        <f>K71/M71</f>
        <v>6358.0625</v>
      </c>
      <c r="O71" s="112"/>
    </row>
    <row r="72" spans="1:15">
      <c r="A72" s="177" t="s">
        <v>7</v>
      </c>
      <c r="B72" s="55" t="str">
        <f>VLOOKUP(A72,'MANO DE OBRA'!A8:D69,3,FALSE)</f>
        <v>Obrero (2)</v>
      </c>
      <c r="C72" s="53"/>
      <c r="D72" s="53"/>
      <c r="E72" s="53"/>
      <c r="F72" s="53"/>
      <c r="G72" s="53"/>
      <c r="H72" s="53"/>
      <c r="I72" s="301">
        <f>K72/J72*100</f>
        <v>54988.648648648646</v>
      </c>
      <c r="J72" s="302">
        <v>185</v>
      </c>
      <c r="K72" s="303">
        <f>VLOOKUP(A72,'MANO DE OBRA'!A8:D100,4,FALSE)</f>
        <v>101729</v>
      </c>
      <c r="L72" s="56"/>
      <c r="M72" s="443">
        <v>16</v>
      </c>
      <c r="N72" s="404">
        <f>K72/M72</f>
        <v>6358.0625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12716.125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23442.543750000001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4688.50875</v>
      </c>
      <c r="M84" s="861"/>
      <c r="N84" s="57"/>
    </row>
    <row r="85" spans="1:14">
      <c r="B85" s="95" t="s">
        <v>1057</v>
      </c>
      <c r="C85" s="96"/>
      <c r="D85" s="96"/>
      <c r="E85" s="96"/>
      <c r="F85" s="96"/>
      <c r="G85" s="96"/>
      <c r="H85" s="96"/>
      <c r="I85" s="93"/>
      <c r="J85" s="94"/>
      <c r="K85" s="313">
        <v>0.05</v>
      </c>
      <c r="L85" s="860">
        <f>N79*K85</f>
        <v>1172.1271875</v>
      </c>
      <c r="M85" s="861"/>
      <c r="N85" s="57"/>
    </row>
    <row r="86" spans="1:14" ht="15" thickBot="1">
      <c r="B86" s="97" t="s">
        <v>1058</v>
      </c>
      <c r="C86" s="98"/>
      <c r="D86" s="98"/>
      <c r="E86" s="98"/>
      <c r="F86" s="98"/>
      <c r="G86" s="98"/>
      <c r="H86" s="98"/>
      <c r="I86" s="99"/>
      <c r="J86" s="100"/>
      <c r="K86" s="314">
        <v>0.05</v>
      </c>
      <c r="L86" s="862">
        <f>N79*K86</f>
        <v>1172.1271875</v>
      </c>
      <c r="M86" s="863"/>
      <c r="N86" s="57"/>
    </row>
    <row r="87" spans="1:14" ht="15" thickBot="1">
      <c r="B87" s="826" t="s">
        <v>1037</v>
      </c>
      <c r="C87" s="827"/>
      <c r="D87" s="827"/>
      <c r="E87" s="827"/>
      <c r="F87" s="827"/>
      <c r="G87" s="827"/>
      <c r="H87" s="827"/>
      <c r="I87" s="827"/>
      <c r="J87" s="827"/>
      <c r="K87" s="827"/>
      <c r="L87" s="827"/>
      <c r="M87" s="828"/>
      <c r="N87" s="58">
        <f>L84+L85+L86</f>
        <v>7032.7631250000004</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30475.306875000002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0.15</v>
      </c>
      <c r="N41" s="353">
        <f>N77*M41</f>
        <v>10685.882352941177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10685.882352941177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54439</v>
      </c>
      <c r="N48" s="281">
        <f>K48*M48</f>
        <v>114321.90000000001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8819</v>
      </c>
      <c r="N49" s="281">
        <f>K49*M49</f>
        <v>8819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123140.90000000001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3.57</v>
      </c>
      <c r="N71" s="404">
        <f>K71/M71</f>
        <v>28495.518207282916</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3.57</v>
      </c>
      <c r="N72" s="404">
        <f>K72/M72</f>
        <v>42743.697478991598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71239.215686274518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205065.99803921572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41013.199607843148</v>
      </c>
      <c r="M84" s="861"/>
      <c r="N84" s="57"/>
    </row>
    <row r="85" spans="1:14">
      <c r="B85" s="95" t="s">
        <v>1057</v>
      </c>
      <c r="C85" s="96"/>
      <c r="D85" s="96"/>
      <c r="E85" s="96"/>
      <c r="F85" s="96"/>
      <c r="G85" s="96"/>
      <c r="H85" s="96"/>
      <c r="I85" s="93"/>
      <c r="J85" s="94"/>
      <c r="K85" s="313">
        <v>0.05</v>
      </c>
      <c r="L85" s="860">
        <f>N79*K85</f>
        <v>10253.299901960787</v>
      </c>
      <c r="M85" s="861"/>
      <c r="N85" s="57"/>
    </row>
    <row r="86" spans="1:14" ht="15" thickBot="1">
      <c r="B86" s="97" t="s">
        <v>1058</v>
      </c>
      <c r="C86" s="98"/>
      <c r="D86" s="98"/>
      <c r="E86" s="98"/>
      <c r="F86" s="98"/>
      <c r="G86" s="98"/>
      <c r="H86" s="98"/>
      <c r="I86" s="99"/>
      <c r="J86" s="100"/>
      <c r="K86" s="314">
        <v>0.05</v>
      </c>
      <c r="L86" s="862">
        <f>N79*K86</f>
        <v>10253.299901960787</v>
      </c>
      <c r="M86" s="863"/>
      <c r="N86" s="57"/>
    </row>
    <row r="87" spans="1:14" ht="15" thickBot="1">
      <c r="B87" s="826" t="s">
        <v>1037</v>
      </c>
      <c r="C87" s="827"/>
      <c r="D87" s="827"/>
      <c r="E87" s="827"/>
      <c r="F87" s="827"/>
      <c r="G87" s="827"/>
      <c r="H87" s="827"/>
      <c r="I87" s="827"/>
      <c r="J87" s="827"/>
      <c r="K87" s="827"/>
      <c r="L87" s="827"/>
      <c r="M87" s="828"/>
      <c r="N87" s="58">
        <f>L84+L85+L86</f>
        <v>61519.799411764725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266585.79745098046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0.15</v>
      </c>
      <c r="N41" s="353">
        <f>N77*M41</f>
        <v>10685.882352941177</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10685.882352941177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54439</v>
      </c>
      <c r="N48" s="281">
        <f>K48*M48</f>
        <v>108878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8819</v>
      </c>
      <c r="N49" s="281">
        <f>K49*M49</f>
        <v>8819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117697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3.57</v>
      </c>
      <c r="N71" s="404">
        <f>K71/M71</f>
        <v>28495.518207282916</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3.57</v>
      </c>
      <c r="N72" s="404">
        <f>K72/M72</f>
        <v>42743.697478991598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71239.215686274518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199622.09803921569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39924.419607843141</v>
      </c>
      <c r="M84" s="861"/>
      <c r="N84" s="57"/>
    </row>
    <row r="85" spans="1:14">
      <c r="B85" s="95" t="s">
        <v>1057</v>
      </c>
      <c r="C85" s="96"/>
      <c r="D85" s="96"/>
      <c r="E85" s="96"/>
      <c r="F85" s="96"/>
      <c r="G85" s="96"/>
      <c r="H85" s="96"/>
      <c r="I85" s="93"/>
      <c r="J85" s="94"/>
      <c r="K85" s="313">
        <v>0.05</v>
      </c>
      <c r="L85" s="860">
        <f>N79*K85</f>
        <v>9981.1049019607854</v>
      </c>
      <c r="M85" s="861"/>
      <c r="N85" s="57"/>
    </row>
    <row r="86" spans="1:14" ht="15" thickBot="1">
      <c r="B86" s="97" t="s">
        <v>1058</v>
      </c>
      <c r="C86" s="98"/>
      <c r="D86" s="98"/>
      <c r="E86" s="98"/>
      <c r="F86" s="98"/>
      <c r="G86" s="98"/>
      <c r="H86" s="98"/>
      <c r="I86" s="99"/>
      <c r="J86" s="100"/>
      <c r="K86" s="314">
        <v>0.05</v>
      </c>
      <c r="L86" s="862">
        <f>N79*K86</f>
        <v>9981.1049019607854</v>
      </c>
      <c r="M86" s="863"/>
      <c r="N86" s="57"/>
    </row>
    <row r="87" spans="1:14" ht="15" thickBot="1">
      <c r="B87" s="826" t="s">
        <v>1037</v>
      </c>
      <c r="C87" s="827"/>
      <c r="D87" s="827"/>
      <c r="E87" s="827"/>
      <c r="F87" s="827"/>
      <c r="G87" s="827"/>
      <c r="H87" s="827"/>
      <c r="I87" s="827"/>
      <c r="J87" s="827"/>
      <c r="K87" s="827"/>
      <c r="L87" s="827"/>
      <c r="M87" s="828"/>
      <c r="N87" s="58">
        <f>L84+L85+L86</f>
        <v>59886.629411764719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259508.7274509804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4461.8245614035086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4461.8245614035086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54439</v>
      </c>
      <c r="N48" s="281">
        <f>K48*M48</f>
        <v>71315.09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8819</v>
      </c>
      <c r="N49" s="281">
        <f>K49*M49</f>
        <v>8819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80134.09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5.7</v>
      </c>
      <c r="N71" s="404">
        <f>K71/M71</f>
        <v>17847.192982456141</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5.7</v>
      </c>
      <c r="N72" s="404">
        <f>K72/M72</f>
        <v>26771.052631578947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44618.245614035084</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129214.16017543859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25842.832035087718</v>
      </c>
      <c r="M84" s="861"/>
      <c r="N84" s="57"/>
    </row>
    <row r="85" spans="1:14">
      <c r="B85" s="95" t="s">
        <v>1057</v>
      </c>
      <c r="C85" s="96"/>
      <c r="D85" s="96"/>
      <c r="E85" s="96"/>
      <c r="F85" s="96"/>
      <c r="G85" s="96"/>
      <c r="H85" s="96"/>
      <c r="I85" s="93"/>
      <c r="J85" s="94"/>
      <c r="K85" s="313">
        <v>0.05</v>
      </c>
      <c r="L85" s="860">
        <f>N79*K85</f>
        <v>6460.7080087719296</v>
      </c>
      <c r="M85" s="861"/>
      <c r="N85" s="57"/>
    </row>
    <row r="86" spans="1:14" ht="15" thickBot="1">
      <c r="B86" s="97" t="s">
        <v>1058</v>
      </c>
      <c r="C86" s="98"/>
      <c r="D86" s="98"/>
      <c r="E86" s="98"/>
      <c r="F86" s="98"/>
      <c r="G86" s="98"/>
      <c r="H86" s="98"/>
      <c r="I86" s="99"/>
      <c r="J86" s="100"/>
      <c r="K86" s="314">
        <v>0.05</v>
      </c>
      <c r="L86" s="862">
        <f>N79*K86</f>
        <v>6460.7080087719296</v>
      </c>
      <c r="M86" s="863"/>
      <c r="N86" s="57"/>
    </row>
    <row r="87" spans="1:14" ht="15" thickBot="1">
      <c r="B87" s="826" t="s">
        <v>1037</v>
      </c>
      <c r="C87" s="827"/>
      <c r="D87" s="827"/>
      <c r="E87" s="827"/>
      <c r="F87" s="827"/>
      <c r="G87" s="827"/>
      <c r="H87" s="827"/>
      <c r="I87" s="827"/>
      <c r="J87" s="827"/>
      <c r="K87" s="827"/>
      <c r="L87" s="827"/>
      <c r="M87" s="828"/>
      <c r="N87" s="58">
        <f>L84+L85+L86</f>
        <v>38764.248052631578</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167978.40822807018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3740.0588235294122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3740.0588235294122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54439</v>
      </c>
      <c r="N48" s="281">
        <f>K48*M48</f>
        <v>59882.9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8819</v>
      </c>
      <c r="N49" s="281">
        <f>K49*M49</f>
        <v>8819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68701.899999999994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6.8</v>
      </c>
      <c r="N71" s="404">
        <f>K71/M71</f>
        <v>14960.14705882353</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6.8</v>
      </c>
      <c r="N72" s="404">
        <f>K72/M72</f>
        <v>22440.441176470587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37400.588235294119</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109842.54705882352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21968.509411764706</v>
      </c>
      <c r="M84" s="861"/>
      <c r="N84" s="57"/>
    </row>
    <row r="85" spans="1:14">
      <c r="B85" s="95" t="s">
        <v>1057</v>
      </c>
      <c r="C85" s="96"/>
      <c r="D85" s="96"/>
      <c r="E85" s="96"/>
      <c r="F85" s="96"/>
      <c r="G85" s="96"/>
      <c r="H85" s="96"/>
      <c r="I85" s="93"/>
      <c r="J85" s="94"/>
      <c r="K85" s="313">
        <v>0.05</v>
      </c>
      <c r="L85" s="860">
        <f>N79*K85</f>
        <v>5492.1273529411765</v>
      </c>
      <c r="M85" s="861"/>
      <c r="N85" s="57"/>
    </row>
    <row r="86" spans="1:14" ht="15" thickBot="1">
      <c r="B86" s="97" t="s">
        <v>1058</v>
      </c>
      <c r="C86" s="98"/>
      <c r="D86" s="98"/>
      <c r="E86" s="98"/>
      <c r="F86" s="98"/>
      <c r="G86" s="98"/>
      <c r="H86" s="98"/>
      <c r="I86" s="99"/>
      <c r="J86" s="100"/>
      <c r="K86" s="314">
        <v>0.05</v>
      </c>
      <c r="L86" s="862">
        <f>N79*K86</f>
        <v>5492.1273529411765</v>
      </c>
      <c r="M86" s="863"/>
      <c r="N86" s="57"/>
    </row>
    <row r="87" spans="1:14" ht="15" thickBot="1">
      <c r="B87" s="826" t="s">
        <v>1037</v>
      </c>
      <c r="C87" s="827"/>
      <c r="D87" s="827"/>
      <c r="E87" s="827"/>
      <c r="F87" s="827"/>
      <c r="G87" s="827"/>
      <c r="H87" s="827"/>
      <c r="I87" s="827"/>
      <c r="J87" s="827"/>
      <c r="K87" s="827"/>
      <c r="L87" s="827"/>
      <c r="M87" s="828"/>
      <c r="N87" s="58">
        <f>L84+L85+L86</f>
        <v>32952.764117647057</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142795.31117647057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A38" s="119"/>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254.32399999999998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254.32399999999998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54439</v>
      </c>
      <c r="N48" s="281">
        <f>K48*M48</f>
        <v>2721.9500000000003</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82</v>
      </c>
      <c r="N49" s="281">
        <f>K49*M49</f>
        <v>410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4287</v>
      </c>
      <c r="N50" s="281">
        <f>K50*M50</f>
        <v>4287</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7418.9500000000007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30</v>
      </c>
      <c r="B71" s="55" t="str">
        <f>VLOOKUP(A71,'MANO DE OBRA'!A8:D68,3,FALSE)</f>
        <v>Oficial</v>
      </c>
      <c r="C71" s="53"/>
      <c r="D71" s="53"/>
      <c r="E71" s="53"/>
      <c r="F71" s="53"/>
      <c r="G71" s="53"/>
      <c r="H71" s="53"/>
      <c r="I71" s="301">
        <f>K71/J71*100</f>
        <v>54988.648648648646</v>
      </c>
      <c r="J71" s="302">
        <v>185</v>
      </c>
      <c r="K71" s="303">
        <f>VLOOKUP(A71,'MANO DE OBRA'!A8:D99,4,FALSE)</f>
        <v>101729</v>
      </c>
      <c r="L71" s="56"/>
      <c r="M71" s="443">
        <v>100</v>
      </c>
      <c r="N71" s="404">
        <f>K71/M71</f>
        <v>1017.29</v>
      </c>
      <c r="O71" s="112"/>
    </row>
    <row r="72" spans="1:15">
      <c r="A72" s="177" t="s">
        <v>9</v>
      </c>
      <c r="B72" s="55" t="str">
        <f>VLOOKUP(A72,'MANO DE OBRA'!A8:D69,3,FALSE)</f>
        <v>Obrero (3)</v>
      </c>
      <c r="C72" s="53"/>
      <c r="D72" s="53"/>
      <c r="E72" s="53"/>
      <c r="F72" s="53"/>
      <c r="G72" s="53"/>
      <c r="H72" s="53"/>
      <c r="I72" s="301">
        <f>K72/J72*100</f>
        <v>82483.783783783787</v>
      </c>
      <c r="J72" s="302">
        <v>185</v>
      </c>
      <c r="K72" s="303">
        <f>VLOOKUP(A72,'MANO DE OBRA'!A8:D100,4,FALSE)</f>
        <v>152595</v>
      </c>
      <c r="L72" s="56"/>
      <c r="M72" s="443">
        <v>100</v>
      </c>
      <c r="N72" s="404">
        <f>K72/M72</f>
        <v>1525.95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2543.2399999999998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10216.513999999999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2043.3027999999999</v>
      </c>
      <c r="M84" s="861"/>
      <c r="N84" s="57"/>
    </row>
    <row r="85" spans="1:14">
      <c r="B85" s="95" t="s">
        <v>1057</v>
      </c>
      <c r="C85" s="96"/>
      <c r="D85" s="96"/>
      <c r="E85" s="96"/>
      <c r="F85" s="96"/>
      <c r="G85" s="96"/>
      <c r="H85" s="96"/>
      <c r="I85" s="93"/>
      <c r="J85" s="94"/>
      <c r="K85" s="313">
        <v>0.05</v>
      </c>
      <c r="L85" s="860">
        <f>N79*K85</f>
        <v>510.82569999999998</v>
      </c>
      <c r="M85" s="861"/>
      <c r="N85" s="57"/>
    </row>
    <row r="86" spans="1:14" ht="15" thickBot="1">
      <c r="B86" s="97" t="s">
        <v>1058</v>
      </c>
      <c r="C86" s="98"/>
      <c r="D86" s="98"/>
      <c r="E86" s="98"/>
      <c r="F86" s="98"/>
      <c r="G86" s="98"/>
      <c r="H86" s="98"/>
      <c r="I86" s="99"/>
      <c r="J86" s="100"/>
      <c r="K86" s="314">
        <v>0.05</v>
      </c>
      <c r="L86" s="862">
        <f>N79*K86</f>
        <v>510.82569999999998</v>
      </c>
      <c r="M86" s="863"/>
      <c r="N86" s="57"/>
    </row>
    <row r="87" spans="1:14" ht="15" thickBot="1">
      <c r="B87" s="826" t="s">
        <v>1037</v>
      </c>
      <c r="C87" s="827"/>
      <c r="D87" s="827"/>
      <c r="E87" s="827"/>
      <c r="F87" s="827"/>
      <c r="G87" s="827"/>
      <c r="H87" s="827"/>
      <c r="I87" s="827"/>
      <c r="J87" s="827"/>
      <c r="K87" s="827"/>
      <c r="L87" s="827"/>
      <c r="M87" s="828"/>
      <c r="N87" s="58">
        <f>L84+L85+L86</f>
        <v>3064.9541999999997</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13281.468199999999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7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0.1</v>
      </c>
      <c r="N41" s="353">
        <f>N77*M41</f>
        <v>101.729</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101.729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1544</v>
      </c>
      <c r="N48" s="281">
        <f>K48*M48</f>
        <v>1544</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28939</v>
      </c>
      <c r="N49" s="281">
        <f>K49*M49</f>
        <v>1446.95</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54439</v>
      </c>
      <c r="N50" s="281">
        <f>K50*M50</f>
        <v>4082.9249999999997</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82</v>
      </c>
      <c r="N51" s="281">
        <f>K51*M51</f>
        <v>410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7483.875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7</v>
      </c>
      <c r="B71" s="55" t="str">
        <f>VLOOKUP(A71,'MANO DE OBRA'!A8:D68,3,FALSE)</f>
        <v>Obrero (2)</v>
      </c>
      <c r="C71" s="53"/>
      <c r="D71" s="53"/>
      <c r="E71" s="53"/>
      <c r="F71" s="53"/>
      <c r="G71" s="53"/>
      <c r="H71" s="53"/>
      <c r="I71" s="301">
        <f>K71/J71*100</f>
        <v>54988.648648648646</v>
      </c>
      <c r="J71" s="302">
        <v>185</v>
      </c>
      <c r="K71" s="303">
        <f>VLOOKUP(A71,'MANO DE OBRA'!A8:D99,4,FALSE)</f>
        <v>101729</v>
      </c>
      <c r="L71" s="56"/>
      <c r="M71" s="443">
        <v>100</v>
      </c>
      <c r="N71" s="404">
        <f>K71/M71</f>
        <v>1017.29</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1017.29</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8602.8940000000002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1720.5788000000002</v>
      </c>
      <c r="M84" s="861"/>
      <c r="N84" s="57"/>
    </row>
    <row r="85" spans="1:14">
      <c r="B85" s="95" t="s">
        <v>1057</v>
      </c>
      <c r="C85" s="96"/>
      <c r="D85" s="96"/>
      <c r="E85" s="96"/>
      <c r="F85" s="96"/>
      <c r="G85" s="96"/>
      <c r="H85" s="96"/>
      <c r="I85" s="93"/>
      <c r="J85" s="94"/>
      <c r="K85" s="313">
        <v>0.05</v>
      </c>
      <c r="L85" s="860">
        <f>N79*K85</f>
        <v>430.14470000000006</v>
      </c>
      <c r="M85" s="861"/>
      <c r="N85" s="57"/>
    </row>
    <row r="86" spans="1:14" ht="15" thickBot="1">
      <c r="B86" s="97" t="s">
        <v>1058</v>
      </c>
      <c r="C86" s="98"/>
      <c r="D86" s="98"/>
      <c r="E86" s="98"/>
      <c r="F86" s="98"/>
      <c r="G86" s="98"/>
      <c r="H86" s="98"/>
      <c r="I86" s="99"/>
      <c r="J86" s="100"/>
      <c r="K86" s="314">
        <v>0.05</v>
      </c>
      <c r="L86" s="862">
        <f>N79*K86</f>
        <v>430.14470000000006</v>
      </c>
      <c r="M86" s="863"/>
      <c r="N86" s="57"/>
    </row>
    <row r="87" spans="1:14" ht="15" thickBot="1">
      <c r="B87" s="826" t="s">
        <v>1037</v>
      </c>
      <c r="C87" s="827"/>
      <c r="D87" s="827"/>
      <c r="E87" s="827"/>
      <c r="F87" s="827"/>
      <c r="G87" s="827"/>
      <c r="H87" s="827"/>
      <c r="I87" s="827"/>
      <c r="J87" s="827"/>
      <c r="K87" s="827"/>
      <c r="L87" s="827"/>
      <c r="M87" s="828"/>
      <c r="N87" s="58">
        <f>L84+L85+L86</f>
        <v>2580.8681999999999</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11183.762200000001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253</v>
      </c>
      <c r="B36" s="839" t="str">
        <f>VLOOKUP(A36,EQUIPOS!A6:D154,3,FALSE)</f>
        <v>Máquina hidrosembradora</v>
      </c>
      <c r="C36" s="840"/>
      <c r="D36" s="840"/>
      <c r="E36" s="840"/>
      <c r="F36" s="840"/>
      <c r="G36" s="840"/>
      <c r="H36" s="841"/>
      <c r="I36" s="276"/>
      <c r="J36" s="277"/>
      <c r="K36" s="278">
        <f>VLOOKUP(A36,EQUIPOS!A6:D163,4,FALSE)</f>
        <v>16415</v>
      </c>
      <c r="L36" s="279"/>
      <c r="M36" s="345">
        <v>350</v>
      </c>
      <c r="N36" s="281">
        <f>K36/M36</f>
        <v>46.9</v>
      </c>
    </row>
    <row r="37" spans="1:14">
      <c r="A37" s="119" t="s">
        <v>138</v>
      </c>
      <c r="B37" s="839" t="str">
        <f>VLOOKUP(A37,EQUIPOS!A7:D154,3,FALSE)</f>
        <v>Camioneta D-300</v>
      </c>
      <c r="C37" s="840"/>
      <c r="D37" s="840"/>
      <c r="E37" s="840"/>
      <c r="F37" s="840"/>
      <c r="G37" s="840"/>
      <c r="H37" s="841"/>
      <c r="I37" s="430"/>
      <c r="J37" s="431"/>
      <c r="K37" s="278">
        <f>VLOOKUP(A37,EQUIPOS!A7:D164,4,FALSE)</f>
        <v>32749</v>
      </c>
      <c r="L37" s="344"/>
      <c r="M37" s="345">
        <v>350</v>
      </c>
      <c r="N37" s="281">
        <f>K37/M37</f>
        <v>93.568571428571431</v>
      </c>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4.5415000000000001</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145.01007142857145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1544</v>
      </c>
      <c r="N48" s="281">
        <f>K48*M48</f>
        <v>1544</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1819</v>
      </c>
      <c r="N49" s="281">
        <f>K49*M49</f>
        <v>727.6</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82</v>
      </c>
      <c r="N50" s="281">
        <f>K50*M50</f>
        <v>410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28939</v>
      </c>
      <c r="N51" s="281">
        <f>K51*M51</f>
        <v>1446.95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4128.55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2800</v>
      </c>
      <c r="N71" s="404">
        <f>K71/M71</f>
        <v>54.498214285714283</v>
      </c>
      <c r="O71" s="112"/>
    </row>
    <row r="72" spans="1:15">
      <c r="A72" s="177"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2800</v>
      </c>
      <c r="N72" s="404">
        <f>K72/M72</f>
        <v>36.331785714285715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90.83</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4364.3900714285719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872.87801428571447</v>
      </c>
      <c r="M84" s="861"/>
      <c r="N84" s="57"/>
    </row>
    <row r="85" spans="1:14">
      <c r="B85" s="95" t="s">
        <v>1057</v>
      </c>
      <c r="C85" s="96"/>
      <c r="D85" s="96"/>
      <c r="E85" s="96"/>
      <c r="F85" s="96"/>
      <c r="G85" s="96"/>
      <c r="H85" s="96"/>
      <c r="I85" s="93"/>
      <c r="J85" s="94"/>
      <c r="K85" s="313">
        <v>0.05</v>
      </c>
      <c r="L85" s="860">
        <f>N79*K85</f>
        <v>218.21950357142862</v>
      </c>
      <c r="M85" s="861"/>
      <c r="N85" s="57"/>
    </row>
    <row r="86" spans="1:14" ht="15" thickBot="1">
      <c r="B86" s="97" t="s">
        <v>1058</v>
      </c>
      <c r="C86" s="98"/>
      <c r="D86" s="98"/>
      <c r="E86" s="98"/>
      <c r="F86" s="98"/>
      <c r="G86" s="98"/>
      <c r="H86" s="98"/>
      <c r="I86" s="99"/>
      <c r="J86" s="100"/>
      <c r="K86" s="314">
        <v>0.05</v>
      </c>
      <c r="L86" s="862">
        <f>N79*K86</f>
        <v>218.21950357142862</v>
      </c>
      <c r="M86" s="863"/>
      <c r="N86" s="57"/>
    </row>
    <row r="87" spans="1:14" ht="15" thickBot="1">
      <c r="B87" s="826" t="s">
        <v>1037</v>
      </c>
      <c r="C87" s="827"/>
      <c r="D87" s="827"/>
      <c r="E87" s="827"/>
      <c r="F87" s="827"/>
      <c r="G87" s="827"/>
      <c r="H87" s="827"/>
      <c r="I87" s="827"/>
      <c r="J87" s="827"/>
      <c r="K87" s="827"/>
      <c r="L87" s="827"/>
      <c r="M87" s="828"/>
      <c r="N87" s="58">
        <f>L84+L85+L86</f>
        <v>1309.3170214285715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5673.7070928571429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9.25" customHeight="1" thickBot="1">
      <c r="A31" t="s">
        <v>1929</v>
      </c>
      <c r="B31" s="86" t="s">
        <v>1810</v>
      </c>
      <c r="C31" s="966" t="s">
        <v>2155</v>
      </c>
      <c r="D31" s="967"/>
      <c r="E31" s="967"/>
      <c r="F31" s="967"/>
      <c r="G31" s="967"/>
      <c r="H31" s="967"/>
      <c r="I31" s="967"/>
      <c r="J31" s="967"/>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8000</v>
      </c>
      <c r="N36" s="281">
        <f>K36/M36</f>
        <v>4.0936250000000003</v>
      </c>
    </row>
    <row r="37" spans="1:14">
      <c r="A37" s="119"/>
      <c r="B37" s="839"/>
      <c r="C37" s="840"/>
      <c r="D37" s="840"/>
      <c r="E37" s="840"/>
      <c r="F37" s="840"/>
      <c r="G37" s="840"/>
      <c r="H37" s="841"/>
      <c r="I37" s="430"/>
      <c r="J37" s="431"/>
      <c r="K37" s="278"/>
      <c r="L37" s="344"/>
      <c r="M37" s="345"/>
      <c r="N37" s="281"/>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25.432399999999998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29.526024999999997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3689</v>
      </c>
      <c r="N48" s="281">
        <f>K48*M48</f>
        <v>3873.4500000000003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13163</v>
      </c>
      <c r="N49" s="281">
        <f>K49*M49</f>
        <v>13163</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677</v>
      </c>
      <c r="N50" s="281">
        <f>K50*M50</f>
        <v>1354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18390.45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100</v>
      </c>
      <c r="N71" s="404">
        <f>K71/M71</f>
        <v>1525.95</v>
      </c>
      <c r="O71" s="112"/>
    </row>
    <row r="72" spans="1:15">
      <c r="A72" s="177"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100</v>
      </c>
      <c r="N72" s="404">
        <f>K72/M72</f>
        <v>1017.29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2543.2399999999998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20963.216025000002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4192.6432050000003</v>
      </c>
      <c r="M84" s="861"/>
      <c r="N84" s="57"/>
    </row>
    <row r="85" spans="1:14">
      <c r="B85" s="95" t="s">
        <v>1057</v>
      </c>
      <c r="C85" s="96"/>
      <c r="D85" s="96"/>
      <c r="E85" s="96"/>
      <c r="F85" s="96"/>
      <c r="G85" s="96"/>
      <c r="H85" s="96"/>
      <c r="I85" s="93"/>
      <c r="J85" s="94"/>
      <c r="K85" s="313">
        <v>0.05</v>
      </c>
      <c r="L85" s="860">
        <f>N79*K85</f>
        <v>1048.1608012500001</v>
      </c>
      <c r="M85" s="861"/>
      <c r="N85" s="57"/>
    </row>
    <row r="86" spans="1:14" ht="15" thickBot="1">
      <c r="B86" s="97" t="s">
        <v>1058</v>
      </c>
      <c r="C86" s="98"/>
      <c r="D86" s="98"/>
      <c r="E86" s="98"/>
      <c r="F86" s="98"/>
      <c r="G86" s="98"/>
      <c r="H86" s="98"/>
      <c r="I86" s="99"/>
      <c r="J86" s="100"/>
      <c r="K86" s="314">
        <v>0.05</v>
      </c>
      <c r="L86" s="862">
        <f>N79*K86</f>
        <v>1048.1608012500001</v>
      </c>
      <c r="M86" s="863"/>
      <c r="N86" s="57"/>
    </row>
    <row r="87" spans="1:14" ht="15" thickBot="1">
      <c r="B87" s="826" t="s">
        <v>1037</v>
      </c>
      <c r="C87" s="827"/>
      <c r="D87" s="827"/>
      <c r="E87" s="827"/>
      <c r="F87" s="827"/>
      <c r="G87" s="827"/>
      <c r="H87" s="827"/>
      <c r="I87" s="827"/>
      <c r="J87" s="827"/>
      <c r="K87" s="827"/>
      <c r="L87" s="827"/>
      <c r="M87" s="828"/>
      <c r="N87" s="58">
        <f>L84+L85+L86</f>
        <v>6288.9648075000005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27252.180832500002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28.5" customHeight="1" thickBot="1">
      <c r="A31" t="s">
        <v>1929</v>
      </c>
      <c r="B31" s="86" t="s">
        <v>1811</v>
      </c>
      <c r="C31" s="966" t="s">
        <v>2158</v>
      </c>
      <c r="D31" s="967"/>
      <c r="E31" s="967"/>
      <c r="F31" s="967"/>
      <c r="G31" s="967"/>
      <c r="H31" s="967"/>
      <c r="I31" s="967"/>
      <c r="J31" s="967"/>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138</v>
      </c>
      <c r="B36" s="839" t="str">
        <f>VLOOKUP(A36,EQUIPOS!A6:D154,3,FALSE)</f>
        <v>Camioneta D-300</v>
      </c>
      <c r="C36" s="840"/>
      <c r="D36" s="840"/>
      <c r="E36" s="840"/>
      <c r="F36" s="840"/>
      <c r="G36" s="840"/>
      <c r="H36" s="841"/>
      <c r="I36" s="276"/>
      <c r="J36" s="277"/>
      <c r="K36" s="278">
        <f>VLOOKUP(A36,EQUIPOS!A6:D163,4,FALSE)</f>
        <v>32749</v>
      </c>
      <c r="L36" s="279"/>
      <c r="M36" s="345">
        <v>8000</v>
      </c>
      <c r="N36" s="281">
        <f>K36/M36</f>
        <v>4.0936250000000003</v>
      </c>
    </row>
    <row r="37" spans="1:14">
      <c r="A37" s="119"/>
      <c r="B37" s="839"/>
      <c r="C37" s="840"/>
      <c r="D37" s="840"/>
      <c r="E37" s="840"/>
      <c r="F37" s="840"/>
      <c r="G37" s="840"/>
      <c r="H37" s="841"/>
      <c r="I37" s="430"/>
      <c r="J37" s="431"/>
      <c r="K37" s="278"/>
      <c r="L37" s="344"/>
      <c r="M37" s="345"/>
      <c r="N37" s="281"/>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25.432399999999998</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29.526024999999997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11840.5</v>
      </c>
      <c r="N48" s="281">
        <f>K48*M48</f>
        <v>12432.525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13163</v>
      </c>
      <c r="N49" s="281">
        <f>K49*M49</f>
        <v>13163</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677</v>
      </c>
      <c r="N50" s="281">
        <f>K50*M50</f>
        <v>1354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26949.525000000001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9</v>
      </c>
      <c r="B71" s="55" t="str">
        <f>VLOOKUP(A71,'MANO DE OBRA'!A8:D68,3,FALSE)</f>
        <v>Obrero (3)</v>
      </c>
      <c r="C71" s="53"/>
      <c r="D71" s="53"/>
      <c r="E71" s="53"/>
      <c r="F71" s="53"/>
      <c r="G71" s="53"/>
      <c r="H71" s="53"/>
      <c r="I71" s="301">
        <f>K71/J71*100</f>
        <v>82483.783783783787</v>
      </c>
      <c r="J71" s="302">
        <v>185</v>
      </c>
      <c r="K71" s="303">
        <f>VLOOKUP(A71,'MANO DE OBRA'!A8:D99,4,FALSE)</f>
        <v>152595</v>
      </c>
      <c r="L71" s="56"/>
      <c r="M71" s="443">
        <v>100</v>
      </c>
      <c r="N71" s="404">
        <f>K71/M71</f>
        <v>1525.95</v>
      </c>
      <c r="O71" s="112"/>
    </row>
    <row r="72" spans="1:15">
      <c r="A72" s="177"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100</v>
      </c>
      <c r="N72" s="404">
        <f>K72/M72</f>
        <v>1017.29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2543.2399999999998</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29522.291024999999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5904.4582049999999</v>
      </c>
      <c r="M84" s="861"/>
      <c r="N84" s="57"/>
    </row>
    <row r="85" spans="1:14">
      <c r="B85" s="95" t="s">
        <v>1057</v>
      </c>
      <c r="C85" s="96"/>
      <c r="D85" s="96"/>
      <c r="E85" s="96"/>
      <c r="F85" s="96"/>
      <c r="G85" s="96"/>
      <c r="H85" s="96"/>
      <c r="I85" s="93"/>
      <c r="J85" s="94"/>
      <c r="K85" s="313">
        <v>0.05</v>
      </c>
      <c r="L85" s="860">
        <f>N79*K85</f>
        <v>1476.11455125</v>
      </c>
      <c r="M85" s="861"/>
      <c r="N85" s="57"/>
    </row>
    <row r="86" spans="1:14" ht="15" thickBot="1">
      <c r="B86" s="97" t="s">
        <v>1058</v>
      </c>
      <c r="C86" s="98"/>
      <c r="D86" s="98"/>
      <c r="E86" s="98"/>
      <c r="F86" s="98"/>
      <c r="G86" s="98"/>
      <c r="H86" s="98"/>
      <c r="I86" s="99"/>
      <c r="J86" s="100"/>
      <c r="K86" s="314">
        <v>0.05</v>
      </c>
      <c r="L86" s="862">
        <f>N79*K86</f>
        <v>1476.11455125</v>
      </c>
      <c r="M86" s="863"/>
      <c r="N86" s="57"/>
    </row>
    <row r="87" spans="1:14" ht="15" thickBot="1">
      <c r="B87" s="826" t="s">
        <v>1037</v>
      </c>
      <c r="C87" s="827"/>
      <c r="D87" s="827"/>
      <c r="E87" s="827"/>
      <c r="F87" s="827"/>
      <c r="G87" s="827"/>
      <c r="H87" s="827"/>
      <c r="I87" s="827"/>
      <c r="J87" s="827"/>
      <c r="K87" s="827"/>
      <c r="L87" s="827"/>
      <c r="M87" s="828"/>
      <c r="N87" s="58">
        <f>L84+L85+L86</f>
        <v>8856.6873075000003</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38378.978332500003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30"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t="s">
        <v>119</v>
      </c>
      <c r="B36" s="839" t="str">
        <f>VLOOKUP(A36,EQUIPOS!A6:D154,3,FALSE)</f>
        <v xml:space="preserve">Bomba de concreto, Producción: 30 m3/h, POTENCIA: 67 HP, MAX PRESION DE CONCRETO: 1150 PSI
</v>
      </c>
      <c r="C36" s="840"/>
      <c r="D36" s="840"/>
      <c r="E36" s="840"/>
      <c r="F36" s="840"/>
      <c r="G36" s="840"/>
      <c r="H36" s="841"/>
      <c r="I36" s="276"/>
      <c r="J36" s="277"/>
      <c r="K36" s="278">
        <f>VLOOKUP(A36,EQUIPOS!A6:D163,4,FALSE)</f>
        <v>42415</v>
      </c>
      <c r="L36" s="279"/>
      <c r="M36" s="345">
        <v>100</v>
      </c>
      <c r="N36" s="281">
        <f>K36/M36</f>
        <v>424.15</v>
      </c>
    </row>
    <row r="37" spans="1:14">
      <c r="A37" s="119" t="s">
        <v>138</v>
      </c>
      <c r="B37" s="839" t="str">
        <f>VLOOKUP(A37,EQUIPOS!A7:D154,3,FALSE)</f>
        <v>Camioneta D-300</v>
      </c>
      <c r="C37" s="840"/>
      <c r="D37" s="840"/>
      <c r="E37" s="840"/>
      <c r="F37" s="840"/>
      <c r="G37" s="840"/>
      <c r="H37" s="841"/>
      <c r="I37" s="430"/>
      <c r="J37" s="431"/>
      <c r="K37" s="278">
        <f>VLOOKUP(A37,EQUIPOS!A7:D164,4,FALSE)</f>
        <v>32749</v>
      </c>
      <c r="L37" s="344"/>
      <c r="M37" s="345">
        <v>1000</v>
      </c>
      <c r="N37" s="281">
        <f>K37/M37</f>
        <v>32.749000000000002</v>
      </c>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0.01</v>
      </c>
      <c r="N41" s="353">
        <f>N77*M41</f>
        <v>3.8148500000000003</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460.71384999999998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353586</v>
      </c>
      <c r="N48" s="281">
        <f>K48*M48</f>
        <v>35358.6</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3258</v>
      </c>
      <c r="N49" s="281">
        <f>K49*M49</f>
        <v>3583.8</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12593</v>
      </c>
      <c r="N50" s="281">
        <f>K50*M50</f>
        <v>12593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51535.4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11</v>
      </c>
      <c r="B71" s="55" t="str">
        <f>VLOOKUP(A71,'MANO DE OBRA'!A8:D68,3,FALSE)</f>
        <v>Obrero (4)</v>
      </c>
      <c r="C71" s="53"/>
      <c r="D71" s="53"/>
      <c r="E71" s="53"/>
      <c r="F71" s="53"/>
      <c r="G71" s="53"/>
      <c r="H71" s="53"/>
      <c r="I71" s="301">
        <f>K71/J71*100</f>
        <v>109977.83783783784</v>
      </c>
      <c r="J71" s="302">
        <v>185</v>
      </c>
      <c r="K71" s="303">
        <f>VLOOKUP(A71,'MANO DE OBRA'!A8:D99,4,FALSE)</f>
        <v>203459</v>
      </c>
      <c r="L71" s="56"/>
      <c r="M71" s="443">
        <v>800</v>
      </c>
      <c r="N71" s="404">
        <f>K71/M71</f>
        <v>254.32374999999999</v>
      </c>
      <c r="O71" s="112"/>
    </row>
    <row r="72" spans="1:15">
      <c r="A72" s="177" t="s">
        <v>30</v>
      </c>
      <c r="B72" s="55" t="str">
        <f>VLOOKUP(A72,'MANO DE OBRA'!A8:D69,3,FALSE)</f>
        <v>Oficial</v>
      </c>
      <c r="C72" s="53"/>
      <c r="D72" s="53"/>
      <c r="E72" s="53"/>
      <c r="F72" s="53"/>
      <c r="G72" s="53"/>
      <c r="H72" s="53"/>
      <c r="I72" s="301">
        <f>K72/J72*100</f>
        <v>54988.648648648646</v>
      </c>
      <c r="J72" s="302">
        <v>185</v>
      </c>
      <c r="K72" s="303">
        <f>VLOOKUP(A72,'MANO DE OBRA'!A8:D100,4,FALSE)</f>
        <v>101729</v>
      </c>
      <c r="L72" s="56"/>
      <c r="M72" s="443">
        <v>800</v>
      </c>
      <c r="N72" s="404">
        <f>K72/M72</f>
        <v>127.16125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381.48500000000001</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52377.598850000002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10475.519770000001</v>
      </c>
      <c r="M84" s="861"/>
      <c r="N84" s="57"/>
    </row>
    <row r="85" spans="1:14">
      <c r="B85" s="95" t="s">
        <v>1057</v>
      </c>
      <c r="C85" s="96"/>
      <c r="D85" s="96"/>
      <c r="E85" s="96"/>
      <c r="F85" s="96"/>
      <c r="G85" s="96"/>
      <c r="H85" s="96"/>
      <c r="I85" s="93"/>
      <c r="J85" s="94"/>
      <c r="K85" s="313">
        <v>0.05</v>
      </c>
      <c r="L85" s="860">
        <f>N79*K85</f>
        <v>2618.8799425000002</v>
      </c>
      <c r="M85" s="861"/>
      <c r="N85" s="57"/>
    </row>
    <row r="86" spans="1:14" ht="15" thickBot="1">
      <c r="B86" s="97" t="s">
        <v>1058</v>
      </c>
      <c r="C86" s="98"/>
      <c r="D86" s="98"/>
      <c r="E86" s="98"/>
      <c r="F86" s="98"/>
      <c r="G86" s="98"/>
      <c r="H86" s="98"/>
      <c r="I86" s="99"/>
      <c r="J86" s="100"/>
      <c r="K86" s="314">
        <v>0.05</v>
      </c>
      <c r="L86" s="862">
        <f>N79*K86</f>
        <v>2618.8799425000002</v>
      </c>
      <c r="M86" s="863"/>
      <c r="N86" s="57"/>
    </row>
    <row r="87" spans="1:14" ht="15" thickBot="1">
      <c r="B87" s="826" t="s">
        <v>1037</v>
      </c>
      <c r="C87" s="827"/>
      <c r="D87" s="827"/>
      <c r="E87" s="827"/>
      <c r="F87" s="827"/>
      <c r="G87" s="827"/>
      <c r="H87" s="827"/>
      <c r="I87" s="827"/>
      <c r="J87" s="827"/>
      <c r="K87" s="827"/>
      <c r="L87" s="827"/>
      <c r="M87" s="828"/>
      <c r="N87" s="58">
        <f>L84+L85+L86</f>
        <v>15713.279655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68090.878505000001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9.25" customHeight="1" thickBot="1">
      <c r="B29" s="77" t="s">
        <v>1027</v>
      </c>
      <c r="C29" s="835" t="s">
        <v>1028</v>
      </c>
      <c r="D29" s="836"/>
      <c r="E29" s="836"/>
      <c r="F29" s="836"/>
      <c r="G29" s="836"/>
      <c r="H29" s="836"/>
      <c r="I29" s="836"/>
      <c r="J29" s="78"/>
      <c r="K29" s="351" t="s">
        <v>2321</v>
      </c>
      <c r="L29" s="837" t="s">
        <v>1029</v>
      </c>
      <c r="M29" s="838"/>
      <c r="N29" s="77" t="s">
        <v>1030</v>
      </c>
    </row>
    <row r="30" spans="1:14" ht="17.25" hidden="1" customHeight="1">
      <c r="B30" s="77" t="s">
        <v>1027</v>
      </c>
      <c r="C30" s="835" t="s">
        <v>1028</v>
      </c>
      <c r="D30" s="836"/>
      <c r="E30" s="836"/>
      <c r="F30" s="836"/>
      <c r="G30" s="836"/>
      <c r="H30" s="836"/>
      <c r="I30" s="836"/>
      <c r="J30" s="78"/>
      <c r="K30" s="316"/>
      <c r="L30" s="837" t="s">
        <v>1029</v>
      </c>
      <c r="M30" s="838"/>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N77*M41</f>
        <v>254.32500000000002</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254.32500000000002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54439</v>
      </c>
      <c r="N48" s="281">
        <f>K48*M48</f>
        <v>27219.5</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51408</v>
      </c>
      <c r="N49" s="281">
        <f>K49*M49</f>
        <v>51408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6" t="s">
        <v>1037</v>
      </c>
      <c r="C55" s="827"/>
      <c r="D55" s="827"/>
      <c r="E55" s="827"/>
      <c r="F55" s="827"/>
      <c r="G55" s="827"/>
      <c r="H55" s="827"/>
      <c r="I55" s="827"/>
      <c r="J55" s="827"/>
      <c r="K55" s="827"/>
      <c r="L55" s="827"/>
      <c r="M55" s="828"/>
      <c r="N55" s="403">
        <f>SUM(N48:N54)</f>
        <v>78627.5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9" t="s">
        <v>1045</v>
      </c>
      <c r="M59" s="802"/>
      <c r="N59" s="82" t="s">
        <v>1035</v>
      </c>
    </row>
    <row r="60" spans="1:14">
      <c r="B60" s="52"/>
      <c r="C60" s="326"/>
      <c r="D60" s="326"/>
      <c r="E60" s="326"/>
      <c r="F60" s="326"/>
      <c r="G60" s="326"/>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320"/>
      <c r="I63" s="288"/>
      <c r="J63" s="295"/>
      <c r="K63" s="288"/>
      <c r="L63" s="830"/>
      <c r="M63" s="83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8"/>
      <c r="M65" s="999"/>
      <c r="N65" s="494"/>
    </row>
    <row r="66" spans="1:15" ht="15" thickBot="1">
      <c r="B66" s="826" t="s">
        <v>1037</v>
      </c>
      <c r="C66" s="827"/>
      <c r="D66" s="827"/>
      <c r="E66" s="827"/>
      <c r="F66" s="827"/>
      <c r="G66" s="827"/>
      <c r="H66" s="827"/>
      <c r="I66" s="827"/>
      <c r="J66" s="827"/>
      <c r="K66" s="827"/>
      <c r="L66" s="827"/>
      <c r="M66" s="82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78"/>
      <c r="N70" s="104" t="s">
        <v>1035</v>
      </c>
    </row>
    <row r="71" spans="1:15">
      <c r="A71" s="177" t="s">
        <v>6</v>
      </c>
      <c r="B71" s="55" t="str">
        <f>VLOOKUP(A71,'MANO DE OBRA'!A8:D68,3,FALSE)</f>
        <v xml:space="preserve">Obrero </v>
      </c>
      <c r="C71" s="53"/>
      <c r="D71" s="53"/>
      <c r="E71" s="53"/>
      <c r="F71" s="53"/>
      <c r="G71" s="53"/>
      <c r="H71" s="53"/>
      <c r="I71" s="301">
        <f>K71/J71*100</f>
        <v>27494.594594594593</v>
      </c>
      <c r="J71" s="302">
        <v>185</v>
      </c>
      <c r="K71" s="303">
        <f>VLOOKUP(A71,'MANO DE OBRA'!A8:D99,4,FALSE)</f>
        <v>50865</v>
      </c>
      <c r="L71" s="56"/>
      <c r="M71" s="496">
        <v>10</v>
      </c>
      <c r="N71" s="404">
        <f>K71/M71</f>
        <v>5086.5</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4"/>
      <c r="C76" s="995"/>
      <c r="D76" s="995"/>
      <c r="E76" s="995"/>
      <c r="F76" s="995"/>
      <c r="G76" s="995"/>
      <c r="H76" s="995"/>
      <c r="I76" s="175"/>
      <c r="J76" s="175"/>
      <c r="K76" s="175"/>
      <c r="L76" s="996"/>
      <c r="M76" s="997"/>
      <c r="N76" s="494"/>
    </row>
    <row r="77" spans="1:15" ht="15" thickBot="1">
      <c r="B77" s="826" t="s">
        <v>1037</v>
      </c>
      <c r="C77" s="827"/>
      <c r="D77" s="827"/>
      <c r="E77" s="827"/>
      <c r="F77" s="827"/>
      <c r="G77" s="827"/>
      <c r="H77" s="827"/>
      <c r="I77" s="827"/>
      <c r="J77" s="827"/>
      <c r="K77" s="827"/>
      <c r="L77" s="827"/>
      <c r="M77" s="828"/>
      <c r="N77" s="310">
        <f>SUM(N71:N76)</f>
        <v>5086.5</v>
      </c>
    </row>
    <row r="78" spans="1:15" ht="15" thickBot="1">
      <c r="B78" s="39"/>
      <c r="C78" s="40"/>
      <c r="D78" s="40"/>
      <c r="E78" s="40"/>
      <c r="F78" s="40"/>
      <c r="G78" s="40"/>
      <c r="H78" s="40"/>
      <c r="I78" s="40"/>
      <c r="J78" s="40"/>
      <c r="K78" s="40"/>
      <c r="L78" s="40"/>
      <c r="M78" s="40"/>
      <c r="N78" s="41"/>
    </row>
    <row r="79" spans="1:15" ht="15" thickBot="1">
      <c r="B79" s="826" t="s">
        <v>1051</v>
      </c>
      <c r="C79" s="827"/>
      <c r="D79" s="827"/>
      <c r="E79" s="827"/>
      <c r="F79" s="827"/>
      <c r="G79" s="827"/>
      <c r="H79" s="827"/>
      <c r="I79" s="827"/>
      <c r="J79" s="827"/>
      <c r="K79" s="827"/>
      <c r="L79" s="827"/>
      <c r="M79" s="828"/>
      <c r="N79" s="105">
        <f>N43+N55+N66+N77</f>
        <v>83968.324999999997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7" t="s">
        <v>1053</v>
      </c>
      <c r="C83" s="818"/>
      <c r="D83" s="818"/>
      <c r="E83" s="818"/>
      <c r="F83" s="818"/>
      <c r="G83" s="818"/>
      <c r="H83" s="818"/>
      <c r="I83" s="323"/>
      <c r="J83" s="343"/>
      <c r="K83" s="311" t="s">
        <v>1054</v>
      </c>
      <c r="L83" s="856" t="s">
        <v>1055</v>
      </c>
      <c r="M83" s="857"/>
      <c r="N83" s="312"/>
    </row>
    <row r="84" spans="1:14">
      <c r="B84" s="858" t="s">
        <v>1056</v>
      </c>
      <c r="C84" s="859"/>
      <c r="D84" s="859"/>
      <c r="E84" s="859"/>
      <c r="F84" s="859"/>
      <c r="G84" s="859"/>
      <c r="H84" s="859"/>
      <c r="I84" s="93"/>
      <c r="J84" s="94"/>
      <c r="K84" s="313">
        <v>0.2</v>
      </c>
      <c r="L84" s="860">
        <f>N79*K84</f>
        <v>16793.665000000001</v>
      </c>
      <c r="M84" s="861"/>
      <c r="N84" s="57"/>
    </row>
    <row r="85" spans="1:14">
      <c r="B85" s="95" t="s">
        <v>1057</v>
      </c>
      <c r="C85" s="96"/>
      <c r="D85" s="96"/>
      <c r="E85" s="96"/>
      <c r="F85" s="96"/>
      <c r="G85" s="96"/>
      <c r="H85" s="96"/>
      <c r="I85" s="93"/>
      <c r="J85" s="94"/>
      <c r="K85" s="313">
        <v>0.05</v>
      </c>
      <c r="L85" s="860">
        <f>N79*K85</f>
        <v>4198.4162500000002</v>
      </c>
      <c r="M85" s="861"/>
      <c r="N85" s="57"/>
    </row>
    <row r="86" spans="1:14" ht="15" thickBot="1">
      <c r="B86" s="97" t="s">
        <v>1058</v>
      </c>
      <c r="C86" s="98"/>
      <c r="D86" s="98"/>
      <c r="E86" s="98"/>
      <c r="F86" s="98"/>
      <c r="G86" s="98"/>
      <c r="H86" s="98"/>
      <c r="I86" s="99"/>
      <c r="J86" s="100"/>
      <c r="K86" s="314">
        <v>0.05</v>
      </c>
      <c r="L86" s="862">
        <f>N79*K86</f>
        <v>4198.4162500000002</v>
      </c>
      <c r="M86" s="863"/>
      <c r="N86" s="57"/>
    </row>
    <row r="87" spans="1:14" ht="15" thickBot="1">
      <c r="B87" s="826" t="s">
        <v>1037</v>
      </c>
      <c r="C87" s="827"/>
      <c r="D87" s="827"/>
      <c r="E87" s="827"/>
      <c r="F87" s="827"/>
      <c r="G87" s="827"/>
      <c r="H87" s="827"/>
      <c r="I87" s="827"/>
      <c r="J87" s="827"/>
      <c r="K87" s="827"/>
      <c r="L87" s="827"/>
      <c r="M87" s="828"/>
      <c r="N87" s="58">
        <f>L84+L85+L86</f>
        <v>25190.497500000005</v>
      </c>
    </row>
    <row r="88" spans="1:14" ht="15" thickBot="1">
      <c r="B88" s="39"/>
      <c r="C88" s="40"/>
      <c r="D88" s="40"/>
      <c r="E88" s="40"/>
      <c r="F88" s="40"/>
      <c r="G88" s="40"/>
      <c r="H88" s="40"/>
      <c r="I88" s="40"/>
      <c r="J88" s="40"/>
      <c r="K88" s="40"/>
      <c r="L88" s="40"/>
      <c r="M88" s="40"/>
      <c r="N88" s="41"/>
    </row>
    <row r="89" spans="1:14" ht="15" thickBot="1">
      <c r="A89" t="s">
        <v>2122</v>
      </c>
      <c r="B89" s="826" t="s">
        <v>1059</v>
      </c>
      <c r="C89" s="827"/>
      <c r="D89" s="827"/>
      <c r="E89" s="827"/>
      <c r="F89" s="827"/>
      <c r="G89" s="827"/>
      <c r="H89" s="827"/>
      <c r="I89" s="827"/>
      <c r="J89" s="827"/>
      <c r="K89" s="827"/>
      <c r="L89" s="827"/>
      <c r="M89" s="828"/>
      <c r="N89" s="196">
        <f>N79+N87</f>
        <v>109158.82250000001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4"/>
      <c r="K119" s="974"/>
      <c r="L119" s="974"/>
      <c r="M119" s="974"/>
      <c r="N119" s="975"/>
    </row>
    <row r="120" spans="2:14" ht="15" thickBot="1">
      <c r="B120" s="428" t="s">
        <v>2327</v>
      </c>
      <c r="C120" s="429"/>
      <c r="D120" s="429"/>
      <c r="E120" s="268"/>
      <c r="F120" s="268"/>
      <c r="G120" s="268"/>
      <c r="H120" s="268"/>
      <c r="I120" s="268"/>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t="17.25" hidden="1" customHeight="1" thickBot="1">
      <c r="B30" s="77" t="s">
        <v>1027</v>
      </c>
      <c r="C30" s="835" t="s">
        <v>1028</v>
      </c>
      <c r="D30" s="836"/>
      <c r="E30" s="836"/>
      <c r="F30" s="836"/>
      <c r="G30" s="836"/>
      <c r="H30" s="836"/>
      <c r="I30" s="836"/>
      <c r="J30" s="78"/>
      <c r="K30" s="316"/>
      <c r="L30" s="837" t="s">
        <v>1029</v>
      </c>
      <c r="M30" s="838"/>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19"/>
      <c r="B36" s="839"/>
      <c r="C36" s="840"/>
      <c r="D36" s="840"/>
      <c r="E36" s="840"/>
      <c r="F36" s="840"/>
      <c r="G36" s="840"/>
      <c r="H36" s="841"/>
      <c r="I36" s="276"/>
      <c r="J36" s="277"/>
      <c r="K36" s="278"/>
      <c r="L36" s="279"/>
      <c r="M36" s="345"/>
      <c r="N36" s="281"/>
    </row>
    <row r="37" spans="1:14">
      <c r="A37" s="119"/>
      <c r="B37" s="839"/>
      <c r="C37" s="840"/>
      <c r="D37" s="840"/>
      <c r="E37" s="840"/>
      <c r="F37" s="840"/>
      <c r="G37" s="840"/>
      <c r="H37" s="841"/>
      <c r="I37" s="430"/>
      <c r="J37" s="431"/>
      <c r="K37" s="278"/>
      <c r="L37" s="344"/>
      <c r="M37" s="345"/>
      <c r="N37" s="281"/>
    </row>
    <row r="38" spans="1:14">
      <c r="B38" s="839"/>
      <c r="C38" s="840"/>
      <c r="D38" s="840"/>
      <c r="E38" s="840"/>
      <c r="F38" s="840"/>
      <c r="G38" s="840"/>
      <c r="H38" s="841"/>
      <c r="I38" s="337"/>
      <c r="J38" s="339"/>
      <c r="K38" s="278"/>
      <c r="L38" s="432"/>
      <c r="M38" s="433"/>
      <c r="N38" s="281"/>
    </row>
    <row r="39" spans="1:14">
      <c r="B39" s="839"/>
      <c r="C39" s="840"/>
      <c r="D39" s="840"/>
      <c r="E39" s="840"/>
      <c r="F39" s="840"/>
      <c r="G39" s="840"/>
      <c r="H39" s="841"/>
      <c r="I39" s="42"/>
      <c r="J39" s="43"/>
      <c r="K39" s="278"/>
      <c r="L39" s="285"/>
      <c r="M39" s="345"/>
      <c r="N39" s="281"/>
    </row>
    <row r="40" spans="1:14">
      <c r="B40" s="329"/>
      <c r="C40" s="330"/>
      <c r="D40" s="330"/>
      <c r="E40" s="330"/>
      <c r="F40" s="332"/>
      <c r="G40" s="332"/>
      <c r="H40" s="131"/>
      <c r="I40" s="42"/>
      <c r="J40" s="43"/>
      <c r="K40" s="278"/>
      <c r="L40" s="285"/>
      <c r="M40" s="286"/>
      <c r="N40" s="282"/>
    </row>
    <row r="41" spans="1:14">
      <c r="B41" s="846" t="s">
        <v>1036</v>
      </c>
      <c r="C41" s="847"/>
      <c r="D41" s="847"/>
      <c r="E41" s="44"/>
      <c r="F41" s="45"/>
      <c r="G41" s="45"/>
      <c r="H41" s="46"/>
      <c r="I41" s="42"/>
      <c r="J41" s="43"/>
      <c r="K41" s="288"/>
      <c r="L41" s="285"/>
      <c r="M41" s="410">
        <v>0.05</v>
      </c>
      <c r="N41" s="353">
        <f>N76*M41</f>
        <v>84774.666666666686</v>
      </c>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403">
        <f>SUM(N36:N42)</f>
        <v>84774.666666666686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11024</v>
      </c>
      <c r="N48" s="281">
        <f>K48*M48</f>
        <v>12126400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6" t="s">
        <v>1037</v>
      </c>
      <c r="C54" s="827"/>
      <c r="D54" s="827"/>
      <c r="E54" s="827"/>
      <c r="F54" s="827"/>
      <c r="G54" s="827"/>
      <c r="H54" s="827"/>
      <c r="I54" s="827"/>
      <c r="J54" s="827"/>
      <c r="K54" s="827"/>
      <c r="L54" s="827"/>
      <c r="M54" s="828"/>
      <c r="N54" s="403">
        <f>SUM(N48:N53)</f>
        <v>12126400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9" t="s">
        <v>1045</v>
      </c>
      <c r="M58" s="802"/>
      <c r="N58" s="82" t="s">
        <v>1035</v>
      </c>
    </row>
    <row r="59" spans="1:14">
      <c r="B59" s="52"/>
      <c r="C59" s="326"/>
      <c r="D59" s="326"/>
      <c r="E59" s="326"/>
      <c r="F59" s="326"/>
      <c r="G59" s="326"/>
      <c r="H59" s="320"/>
      <c r="I59" s="288"/>
      <c r="J59" s="295"/>
      <c r="K59" s="288"/>
      <c r="L59" s="830"/>
      <c r="M59" s="831"/>
      <c r="N59" s="296"/>
    </row>
    <row r="60" spans="1:14">
      <c r="B60" s="52"/>
      <c r="C60" s="53"/>
      <c r="D60" s="53"/>
      <c r="E60" s="53"/>
      <c r="F60" s="53"/>
      <c r="G60" s="53"/>
      <c r="H60" s="320"/>
      <c r="I60" s="288"/>
      <c r="J60" s="295"/>
      <c r="K60" s="288"/>
      <c r="L60" s="830"/>
      <c r="M60" s="831"/>
      <c r="N60" s="296"/>
    </row>
    <row r="61" spans="1:14">
      <c r="B61" s="52"/>
      <c r="C61" s="53"/>
      <c r="D61" s="53"/>
      <c r="E61" s="53"/>
      <c r="F61" s="53"/>
      <c r="G61" s="53"/>
      <c r="H61" s="320"/>
      <c r="I61" s="288"/>
      <c r="J61" s="295"/>
      <c r="K61" s="288"/>
      <c r="L61" s="830"/>
      <c r="M61" s="831"/>
      <c r="N61" s="296"/>
    </row>
    <row r="62" spans="1:14">
      <c r="B62" s="52"/>
      <c r="C62" s="53"/>
      <c r="D62" s="53"/>
      <c r="E62" s="53"/>
      <c r="F62" s="53"/>
      <c r="G62" s="53"/>
      <c r="H62" s="320"/>
      <c r="I62" s="288"/>
      <c r="J62" s="295"/>
      <c r="K62" s="288"/>
      <c r="L62" s="830"/>
      <c r="M62" s="831"/>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8"/>
      <c r="M64" s="999"/>
      <c r="N64" s="494"/>
    </row>
    <row r="65" spans="1:15" ht="15" thickBot="1">
      <c r="B65" s="826" t="s">
        <v>1037</v>
      </c>
      <c r="C65" s="827"/>
      <c r="D65" s="827"/>
      <c r="E65" s="827"/>
      <c r="F65" s="827"/>
      <c r="G65" s="827"/>
      <c r="H65" s="827"/>
      <c r="I65" s="827"/>
      <c r="J65" s="827"/>
      <c r="K65" s="827"/>
      <c r="L65" s="827"/>
      <c r="M65" s="82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978"/>
      <c r="N69" s="104" t="s">
        <v>1035</v>
      </c>
    </row>
    <row r="70" spans="1:15">
      <c r="A70" s="177" t="s">
        <v>13</v>
      </c>
      <c r="B70" s="55" t="str">
        <f>VLOOKUP(A70,'MANO DE OBRA'!A8:D68,3,FALSE)</f>
        <v>Obrero (5)</v>
      </c>
      <c r="C70" s="53"/>
      <c r="D70" s="53"/>
      <c r="E70" s="53"/>
      <c r="F70" s="53"/>
      <c r="G70" s="53"/>
      <c r="H70" s="53"/>
      <c r="I70" s="301">
        <f>K70/J70*100</f>
        <v>137472.43243243243</v>
      </c>
      <c r="J70" s="302">
        <v>185</v>
      </c>
      <c r="K70" s="303">
        <f>VLOOKUP(A70,'MANO DE OBRA'!A8:D99,4,FALSE)</f>
        <v>254324</v>
      </c>
      <c r="L70" s="56"/>
      <c r="M70" s="496">
        <v>0.15</v>
      </c>
      <c r="N70" s="404">
        <f>K70/M70</f>
        <v>1695493.3333333335</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94"/>
      <c r="C75" s="995"/>
      <c r="D75" s="995"/>
      <c r="E75" s="995"/>
      <c r="F75" s="995"/>
      <c r="G75" s="995"/>
      <c r="H75" s="995"/>
      <c r="I75" s="175"/>
      <c r="J75" s="175"/>
      <c r="K75" s="175"/>
      <c r="L75" s="996"/>
      <c r="M75" s="997"/>
      <c r="N75" s="51"/>
    </row>
    <row r="76" spans="1:15" ht="15" thickBot="1">
      <c r="B76" s="826" t="s">
        <v>1037</v>
      </c>
      <c r="C76" s="827"/>
      <c r="D76" s="827"/>
      <c r="E76" s="827"/>
      <c r="F76" s="827"/>
      <c r="G76" s="827"/>
      <c r="H76" s="827"/>
      <c r="I76" s="827"/>
      <c r="J76" s="827"/>
      <c r="K76" s="827"/>
      <c r="L76" s="827"/>
      <c r="M76" s="828"/>
      <c r="N76" s="310">
        <f>SUM(N70:N75)</f>
        <v>1695493.3333333335</v>
      </c>
    </row>
    <row r="77" spans="1:15" ht="15" thickBot="1">
      <c r="B77" s="39"/>
      <c r="C77" s="40"/>
      <c r="D77" s="40"/>
      <c r="E77" s="40"/>
      <c r="F77" s="40"/>
      <c r="G77" s="40"/>
      <c r="H77" s="40"/>
      <c r="I77" s="40"/>
      <c r="J77" s="40"/>
      <c r="K77" s="40"/>
      <c r="L77" s="40"/>
      <c r="M77" s="40"/>
      <c r="N77" s="41"/>
    </row>
    <row r="78" spans="1:15" ht="15" thickBot="1">
      <c r="B78" s="826" t="s">
        <v>1051</v>
      </c>
      <c r="C78" s="827"/>
      <c r="D78" s="827"/>
      <c r="E78" s="827"/>
      <c r="F78" s="827"/>
      <c r="G78" s="827"/>
      <c r="H78" s="827"/>
      <c r="I78" s="827"/>
      <c r="J78" s="827"/>
      <c r="K78" s="827"/>
      <c r="L78" s="827"/>
      <c r="M78" s="828"/>
      <c r="N78" s="105">
        <f>N43+N54+N65+N76</f>
        <v>13906668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2781333.6</v>
      </c>
      <c r="M83" s="861"/>
      <c r="N83" s="57"/>
    </row>
    <row r="84" spans="1:14">
      <c r="B84" s="95" t="s">
        <v>1057</v>
      </c>
      <c r="C84" s="96"/>
      <c r="D84" s="96"/>
      <c r="E84" s="96"/>
      <c r="F84" s="96"/>
      <c r="G84" s="96"/>
      <c r="H84" s="96"/>
      <c r="I84" s="93"/>
      <c r="J84" s="94"/>
      <c r="K84" s="313">
        <v>0.05</v>
      </c>
      <c r="L84" s="860">
        <f>N78*K84</f>
        <v>695333.4</v>
      </c>
      <c r="M84" s="861"/>
      <c r="N84" s="57"/>
    </row>
    <row r="85" spans="1:14" ht="15" thickBot="1">
      <c r="B85" s="97" t="s">
        <v>1058</v>
      </c>
      <c r="C85" s="98"/>
      <c r="D85" s="98"/>
      <c r="E85" s="98"/>
      <c r="F85" s="98"/>
      <c r="G85" s="98"/>
      <c r="H85" s="98"/>
      <c r="I85" s="99"/>
      <c r="J85" s="100"/>
      <c r="K85" s="314">
        <v>0.05</v>
      </c>
      <c r="L85" s="862">
        <f>N78*K85</f>
        <v>695333.4</v>
      </c>
      <c r="M85" s="863"/>
      <c r="N85" s="57"/>
    </row>
    <row r="86" spans="1:14" ht="15" thickBot="1">
      <c r="B86" s="826" t="s">
        <v>1037</v>
      </c>
      <c r="C86" s="827"/>
      <c r="D86" s="827"/>
      <c r="E86" s="827"/>
      <c r="F86" s="827"/>
      <c r="G86" s="827"/>
      <c r="H86" s="827"/>
      <c r="I86" s="827"/>
      <c r="J86" s="827"/>
      <c r="K86" s="827"/>
      <c r="L86" s="827"/>
      <c r="M86" s="828"/>
      <c r="N86" s="58">
        <f>L83+L84+L85</f>
        <v>4172000.4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18078668.399999999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28.5" customHeight="1" thickBot="1">
      <c r="A31" t="s">
        <v>1929</v>
      </c>
      <c r="B31" s="113" t="s">
        <v>1250</v>
      </c>
      <c r="C31" s="1000" t="s">
        <v>2299</v>
      </c>
      <c r="D31" s="1001"/>
      <c r="E31" s="1001"/>
      <c r="F31" s="1001"/>
      <c r="G31" s="1001"/>
      <c r="H31" s="1001"/>
      <c r="I31" s="1001"/>
      <c r="J31" s="1001"/>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s="177" t="s">
        <v>373</v>
      </c>
      <c r="B36" s="839" t="str">
        <f>VLOOKUP(A36,EQUIPOS!A6:D154,3,FALSE)</f>
        <v>Volqueta 6 m3</v>
      </c>
      <c r="C36" s="840"/>
      <c r="D36" s="840"/>
      <c r="E36" s="840"/>
      <c r="F36" s="840"/>
      <c r="G36" s="840"/>
      <c r="H36" s="841"/>
      <c r="I36" s="276"/>
      <c r="J36" s="277"/>
      <c r="K36" s="278">
        <f>VLOOKUP(A36,EQUIPOS!A6:D161,4,FALSE)</f>
        <v>59500</v>
      </c>
      <c r="L36" s="279"/>
      <c r="M36" s="464">
        <v>81</v>
      </c>
      <c r="N36" s="281">
        <f>K36/M36</f>
        <v>734.5679012345679</v>
      </c>
    </row>
    <row r="37" span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2"/>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105">
        <f>SUM(N36:N42)</f>
        <v>734.5679012345679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1"/>
      <c r="C53" s="822"/>
      <c r="D53" s="822"/>
      <c r="E53" s="822"/>
      <c r="F53" s="822"/>
      <c r="G53" s="822"/>
      <c r="H53" s="822"/>
      <c r="I53" s="823"/>
      <c r="J53" s="48"/>
      <c r="K53" s="50"/>
      <c r="L53" s="824"/>
      <c r="M53" s="825"/>
      <c r="N53" s="51"/>
    </row>
    <row r="54" spans="2:14" ht="15" thickBot="1">
      <c r="B54" s="826" t="s">
        <v>1037</v>
      </c>
      <c r="C54" s="827"/>
      <c r="D54" s="827"/>
      <c r="E54" s="827"/>
      <c r="F54" s="827"/>
      <c r="G54" s="827"/>
      <c r="H54" s="827"/>
      <c r="I54" s="827"/>
      <c r="J54" s="827"/>
      <c r="K54" s="827"/>
      <c r="L54" s="827"/>
      <c r="M54" s="82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9" t="s">
        <v>1045</v>
      </c>
      <c r="M58" s="802"/>
      <c r="N58" s="82" t="s">
        <v>1035</v>
      </c>
    </row>
    <row r="59" spans="2:14">
      <c r="B59" s="52"/>
      <c r="C59" s="326"/>
      <c r="D59" s="326"/>
      <c r="E59" s="326"/>
      <c r="F59" s="326"/>
      <c r="G59" s="326"/>
      <c r="H59" s="320"/>
      <c r="I59" s="288"/>
      <c r="J59" s="295"/>
      <c r="K59" s="288"/>
      <c r="L59" s="830"/>
      <c r="M59" s="83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8"/>
      <c r="M64" s="999"/>
      <c r="N64" s="494"/>
    </row>
    <row r="65" spans="2:15" ht="15" thickBot="1">
      <c r="B65" s="826" t="s">
        <v>1037</v>
      </c>
      <c r="C65" s="827"/>
      <c r="D65" s="827"/>
      <c r="E65" s="827"/>
      <c r="F65" s="827"/>
      <c r="G65" s="827"/>
      <c r="H65" s="827"/>
      <c r="I65" s="827"/>
      <c r="J65" s="827"/>
      <c r="K65" s="827"/>
      <c r="L65" s="827"/>
      <c r="M65" s="82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4"/>
      <c r="C75" s="995"/>
      <c r="D75" s="995"/>
      <c r="E75" s="995"/>
      <c r="F75" s="995"/>
      <c r="G75" s="995"/>
      <c r="H75" s="995"/>
      <c r="I75" s="175"/>
      <c r="J75" s="175"/>
      <c r="K75" s="175"/>
      <c r="L75" s="996"/>
      <c r="M75" s="997"/>
      <c r="N75" s="51"/>
    </row>
    <row r="76" spans="2:15" ht="15" thickBot="1">
      <c r="B76" s="826" t="s">
        <v>1037</v>
      </c>
      <c r="C76" s="827"/>
      <c r="D76" s="827"/>
      <c r="E76" s="827"/>
      <c r="F76" s="827"/>
      <c r="G76" s="827"/>
      <c r="H76" s="827"/>
      <c r="I76" s="827"/>
      <c r="J76" s="827"/>
      <c r="K76" s="827"/>
      <c r="L76" s="827"/>
      <c r="M76" s="828"/>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734.5679012345679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146.9135802469136</v>
      </c>
      <c r="M83" s="861"/>
      <c r="N83" s="57"/>
    </row>
    <row r="84" spans="1:14">
      <c r="B84" s="95" t="s">
        <v>1057</v>
      </c>
      <c r="C84" s="96"/>
      <c r="D84" s="96"/>
      <c r="E84" s="96"/>
      <c r="F84" s="96"/>
      <c r="G84" s="96"/>
      <c r="H84" s="96"/>
      <c r="I84" s="93"/>
      <c r="J84" s="94"/>
      <c r="K84" s="313">
        <v>0.05</v>
      </c>
      <c r="L84" s="860">
        <f>N78*K84</f>
        <v>36.728395061728399</v>
      </c>
      <c r="M84" s="861"/>
      <c r="N84" s="57"/>
    </row>
    <row r="85" spans="1:14" ht="15" thickBot="1">
      <c r="B85" s="97" t="s">
        <v>1058</v>
      </c>
      <c r="C85" s="98"/>
      <c r="D85" s="98"/>
      <c r="E85" s="98"/>
      <c r="F85" s="98"/>
      <c r="G85" s="98"/>
      <c r="H85" s="98"/>
      <c r="I85" s="99"/>
      <c r="J85" s="100"/>
      <c r="K85" s="314">
        <v>0.05</v>
      </c>
      <c r="L85" s="862">
        <f>N78*K85</f>
        <v>36.728395061728399</v>
      </c>
      <c r="M85" s="863"/>
      <c r="N85" s="57"/>
    </row>
    <row r="86" spans="1:14" ht="15" thickBot="1">
      <c r="B86" s="826" t="s">
        <v>1037</v>
      </c>
      <c r="C86" s="827"/>
      <c r="D86" s="827"/>
      <c r="E86" s="827"/>
      <c r="F86" s="827"/>
      <c r="G86" s="827"/>
      <c r="H86" s="827"/>
      <c r="I86" s="827"/>
      <c r="J86" s="827"/>
      <c r="K86" s="827"/>
      <c r="L86" s="827"/>
      <c r="M86" s="828"/>
      <c r="N86" s="58">
        <f>L83+L84+L85</f>
        <v>220.37037037037041</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954.93827160493834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8"/>
      <c r="H25" s="90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1" t="s">
        <v>1026</v>
      </c>
      <c r="C27" s="912"/>
      <c r="D27" s="912"/>
      <c r="E27" s="912"/>
      <c r="F27" s="912"/>
      <c r="G27" s="912"/>
      <c r="H27" s="912"/>
      <c r="I27" s="912"/>
      <c r="J27" s="912"/>
      <c r="K27" s="912"/>
      <c r="L27" s="912"/>
      <c r="M27" s="912"/>
      <c r="N27" s="913"/>
    </row>
    <row r="28" spans="1:14" ht="15" thickBot="1">
      <c r="B28" s="39"/>
      <c r="C28" s="40"/>
      <c r="D28" s="40"/>
      <c r="E28" s="40"/>
      <c r="F28" s="40"/>
      <c r="G28" s="40"/>
      <c r="H28" s="40"/>
      <c r="I28" s="40"/>
      <c r="J28" s="40"/>
      <c r="K28" s="40"/>
      <c r="L28" s="40"/>
      <c r="M28" s="40"/>
      <c r="N28" s="41"/>
    </row>
    <row r="29" spans="1:14" ht="27" thickBot="1">
      <c r="B29" s="77" t="s">
        <v>1027</v>
      </c>
      <c r="C29" s="835" t="s">
        <v>1028</v>
      </c>
      <c r="D29" s="836"/>
      <c r="E29" s="836"/>
      <c r="F29" s="836"/>
      <c r="G29" s="836"/>
      <c r="H29" s="836"/>
      <c r="I29" s="836"/>
      <c r="J29" s="78"/>
      <c r="K29" s="351" t="s">
        <v>2321</v>
      </c>
      <c r="L29" s="837" t="s">
        <v>1029</v>
      </c>
      <c r="M29" s="838"/>
      <c r="N29" s="77" t="s">
        <v>1030</v>
      </c>
    </row>
    <row r="30" spans="1:14" hidden="1">
      <c r="B30" s="77" t="s">
        <v>1027</v>
      </c>
      <c r="C30" s="835" t="s">
        <v>1028</v>
      </c>
      <c r="D30" s="836"/>
      <c r="E30" s="836"/>
      <c r="F30" s="836"/>
      <c r="G30" s="836"/>
      <c r="H30" s="836"/>
      <c r="I30" s="836"/>
      <c r="J30" s="78"/>
      <c r="K30" s="316"/>
      <c r="L30" s="837" t="s">
        <v>1029</v>
      </c>
      <c r="M30" s="838"/>
      <c r="N30" s="77" t="s">
        <v>1030</v>
      </c>
    </row>
    <row r="31" spans="1:14" ht="41.25" customHeight="1" thickBot="1">
      <c r="A31" t="s">
        <v>1929</v>
      </c>
      <c r="B31" s="113" t="s">
        <v>1251</v>
      </c>
      <c r="C31" s="1000" t="s">
        <v>2302</v>
      </c>
      <c r="D31" s="1001"/>
      <c r="E31" s="1001"/>
      <c r="F31" s="1001"/>
      <c r="G31" s="1001"/>
      <c r="H31" s="1001"/>
      <c r="I31" s="1001"/>
      <c r="J31" s="1001"/>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373</v>
      </c>
      <c r="B36" s="839" t="str">
        <f>VLOOKUP(A36,EQUIPOS!A6:D154,3,FALSE)</f>
        <v>Volqueta 6 m3</v>
      </c>
      <c r="C36" s="840"/>
      <c r="D36" s="840"/>
      <c r="E36" s="840"/>
      <c r="F36" s="840"/>
      <c r="G36" s="840"/>
      <c r="H36" s="841"/>
      <c r="I36" s="276"/>
      <c r="J36" s="277"/>
      <c r="K36" s="278">
        <f>VLOOKUP(A36,EQUIPOS!A6:D161,4,FALSE)</f>
        <v>59500</v>
      </c>
      <c r="L36" s="279"/>
      <c r="M36" s="292">
        <v>66</v>
      </c>
      <c r="N36" s="281">
        <f>K36/M36</f>
        <v>901.5151515151515</v>
      </c>
    </row>
    <row r="37" span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2"/>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105">
        <f>SUM(N36:N42)</f>
        <v>901.5151515151515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1"/>
      <c r="C53" s="822"/>
      <c r="D53" s="822"/>
      <c r="E53" s="822"/>
      <c r="F53" s="822"/>
      <c r="G53" s="822"/>
      <c r="H53" s="822"/>
      <c r="I53" s="823"/>
      <c r="J53" s="48"/>
      <c r="K53" s="50"/>
      <c r="L53" s="824"/>
      <c r="M53" s="825"/>
      <c r="N53" s="51"/>
    </row>
    <row r="54" spans="2:14" ht="15" thickBot="1">
      <c r="B54" s="826" t="s">
        <v>1037</v>
      </c>
      <c r="C54" s="827"/>
      <c r="D54" s="827"/>
      <c r="E54" s="827"/>
      <c r="F54" s="827"/>
      <c r="G54" s="827"/>
      <c r="H54" s="827"/>
      <c r="I54" s="827"/>
      <c r="J54" s="827"/>
      <c r="K54" s="827"/>
      <c r="L54" s="827"/>
      <c r="M54" s="82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9" t="s">
        <v>1045</v>
      </c>
      <c r="M58" s="802"/>
      <c r="N58" s="82" t="s">
        <v>1035</v>
      </c>
    </row>
    <row r="59" spans="2:14">
      <c r="B59" s="52"/>
      <c r="C59" s="326"/>
      <c r="D59" s="326"/>
      <c r="E59" s="326"/>
      <c r="F59" s="326"/>
      <c r="G59" s="326"/>
      <c r="H59" s="320"/>
      <c r="I59" s="288"/>
      <c r="J59" s="295"/>
      <c r="K59" s="288"/>
      <c r="L59" s="830"/>
      <c r="M59" s="83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8"/>
      <c r="M64" s="999"/>
      <c r="N64" s="494"/>
    </row>
    <row r="65" spans="2:15" ht="15" thickBot="1">
      <c r="B65" s="826" t="s">
        <v>1037</v>
      </c>
      <c r="C65" s="827"/>
      <c r="D65" s="827"/>
      <c r="E65" s="827"/>
      <c r="F65" s="827"/>
      <c r="G65" s="827"/>
      <c r="H65" s="827"/>
      <c r="I65" s="827"/>
      <c r="J65" s="827"/>
      <c r="K65" s="827"/>
      <c r="L65" s="827"/>
      <c r="M65" s="82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4"/>
      <c r="C75" s="995"/>
      <c r="D75" s="995"/>
      <c r="E75" s="995"/>
      <c r="F75" s="995"/>
      <c r="G75" s="995"/>
      <c r="H75" s="995"/>
      <c r="I75" s="175"/>
      <c r="J75" s="175"/>
      <c r="K75" s="175"/>
      <c r="L75" s="996"/>
      <c r="M75" s="997"/>
      <c r="N75" s="51"/>
    </row>
    <row r="76" spans="2:15" ht="15" thickBot="1">
      <c r="B76" s="826" t="s">
        <v>1037</v>
      </c>
      <c r="C76" s="827"/>
      <c r="D76" s="827"/>
      <c r="E76" s="827"/>
      <c r="F76" s="827"/>
      <c r="G76" s="827"/>
      <c r="H76" s="827"/>
      <c r="I76" s="827"/>
      <c r="J76" s="827"/>
      <c r="K76" s="827"/>
      <c r="L76" s="827"/>
      <c r="M76" s="828"/>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901.5151515151515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180.30303030303031</v>
      </c>
      <c r="M83" s="861"/>
      <c r="N83" s="57"/>
    </row>
    <row r="84" spans="1:14">
      <c r="B84" s="95" t="s">
        <v>1057</v>
      </c>
      <c r="C84" s="96"/>
      <c r="D84" s="96"/>
      <c r="E84" s="96"/>
      <c r="F84" s="96"/>
      <c r="G84" s="96"/>
      <c r="H84" s="96"/>
      <c r="I84" s="93"/>
      <c r="J84" s="94"/>
      <c r="K84" s="313">
        <v>0.05</v>
      </c>
      <c r="L84" s="860">
        <f>N78*K84</f>
        <v>45.075757575757578</v>
      </c>
      <c r="M84" s="861"/>
      <c r="N84" s="57"/>
    </row>
    <row r="85" spans="1:14" ht="15" thickBot="1">
      <c r="B85" s="97" t="s">
        <v>1058</v>
      </c>
      <c r="C85" s="98"/>
      <c r="D85" s="98"/>
      <c r="E85" s="98"/>
      <c r="F85" s="98"/>
      <c r="G85" s="98"/>
      <c r="H85" s="98"/>
      <c r="I85" s="99"/>
      <c r="J85" s="100"/>
      <c r="K85" s="314">
        <v>0.05</v>
      </c>
      <c r="L85" s="862">
        <f>N78*K85</f>
        <v>45.075757575757578</v>
      </c>
      <c r="M85" s="863"/>
      <c r="N85" s="57"/>
    </row>
    <row r="86" spans="1:14" ht="15" thickBot="1">
      <c r="B86" s="826" t="s">
        <v>1037</v>
      </c>
      <c r="C86" s="827"/>
      <c r="D86" s="827"/>
      <c r="E86" s="827"/>
      <c r="F86" s="827"/>
      <c r="G86" s="827"/>
      <c r="H86" s="827"/>
      <c r="I86" s="827"/>
      <c r="J86" s="827"/>
      <c r="K86" s="827"/>
      <c r="L86" s="827"/>
      <c r="M86" s="828"/>
      <c r="N86" s="58">
        <f>L83+L84+L85</f>
        <v>270.45454545454544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1171.969696969697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8" t="s">
        <v>2311</v>
      </c>
      <c r="C10" s="949"/>
      <c r="D10" s="949"/>
      <c r="E10" s="949"/>
      <c r="F10" s="397" t="s">
        <v>2312</v>
      </c>
      <c r="G10" s="392"/>
      <c r="H10" s="398"/>
      <c r="I10" s="950" t="s">
        <v>2313</v>
      </c>
      <c r="J10" s="950"/>
      <c r="K10" s="399" t="s">
        <v>2312</v>
      </c>
      <c r="L10" s="395"/>
      <c r="M10" s="395"/>
      <c r="N10" s="396"/>
    </row>
    <row r="11" spans="2:14">
      <c r="B11" s="370" t="s">
        <v>1023</v>
      </c>
      <c r="C11" s="371"/>
      <c r="D11" s="897"/>
      <c r="E11" s="897"/>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9"/>
      <c r="M12" s="909"/>
      <c r="N12" s="9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7" t="s">
        <v>2328</v>
      </c>
      <c r="G25" s="907"/>
      <c r="H25" s="9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04" t="s">
        <v>1026</v>
      </c>
      <c r="C27" s="1005"/>
      <c r="D27" s="1005"/>
      <c r="E27" s="1005"/>
      <c r="F27" s="1005"/>
      <c r="G27" s="1005"/>
      <c r="H27" s="1005"/>
      <c r="I27" s="1005"/>
      <c r="J27" s="1005"/>
      <c r="K27" s="1005"/>
      <c r="L27" s="1005"/>
      <c r="M27" s="1005"/>
      <c r="N27" s="1006"/>
    </row>
    <row r="28" spans="1:14" ht="15" thickBot="1">
      <c r="B28" s="39"/>
      <c r="C28" s="40"/>
      <c r="D28" s="40"/>
      <c r="E28" s="40"/>
      <c r="F28" s="40"/>
      <c r="G28" s="40"/>
      <c r="H28" s="40"/>
      <c r="I28" s="40"/>
      <c r="J28" s="40"/>
      <c r="K28" s="40"/>
      <c r="L28" s="40"/>
      <c r="M28" s="40"/>
      <c r="N28" s="41"/>
    </row>
    <row r="29" spans="1:14" ht="27" thickBot="1">
      <c r="B29" s="77" t="s">
        <v>1027</v>
      </c>
      <c r="C29" s="1002" t="s">
        <v>1028</v>
      </c>
      <c r="D29" s="1003"/>
      <c r="E29" s="1003"/>
      <c r="F29" s="1003"/>
      <c r="G29" s="1003"/>
      <c r="H29" s="1003"/>
      <c r="I29" s="1003"/>
      <c r="J29" s="78"/>
      <c r="K29" s="351" t="s">
        <v>2321</v>
      </c>
      <c r="L29" s="1007" t="s">
        <v>1029</v>
      </c>
      <c r="M29" s="1008"/>
      <c r="N29" s="77" t="s">
        <v>1030</v>
      </c>
    </row>
    <row r="30" spans="1:14" hidden="1">
      <c r="B30" s="77" t="s">
        <v>1027</v>
      </c>
      <c r="C30" s="835" t="s">
        <v>1028</v>
      </c>
      <c r="D30" s="836"/>
      <c r="E30" s="836"/>
      <c r="F30" s="836"/>
      <c r="G30" s="836"/>
      <c r="H30" s="836"/>
      <c r="I30" s="836"/>
      <c r="J30" s="78"/>
      <c r="K30" s="316"/>
      <c r="L30" s="837" t="s">
        <v>1029</v>
      </c>
      <c r="M30" s="838"/>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7" t="s">
        <v>1028</v>
      </c>
      <c r="C35" s="808"/>
      <c r="D35" s="808"/>
      <c r="E35" s="808"/>
      <c r="F35" s="808"/>
      <c r="G35" s="808"/>
      <c r="H35" s="809"/>
      <c r="I35" s="810" t="s">
        <v>1032</v>
      </c>
      <c r="J35" s="811"/>
      <c r="K35" s="75" t="s">
        <v>1033</v>
      </c>
      <c r="L35" s="812" t="s">
        <v>1034</v>
      </c>
      <c r="M35" s="809"/>
      <c r="N35" s="76" t="s">
        <v>1035</v>
      </c>
    </row>
    <row r="36" spans="1:14">
      <c r="A36" t="s">
        <v>373</v>
      </c>
      <c r="B36" s="839" t="str">
        <f>VLOOKUP(A36,EQUIPOS!A6:D154,3,FALSE)</f>
        <v>Volqueta 6 m3</v>
      </c>
      <c r="C36" s="840"/>
      <c r="D36" s="840"/>
      <c r="E36" s="840"/>
      <c r="F36" s="840"/>
      <c r="G36" s="840"/>
      <c r="H36" s="841"/>
      <c r="I36" s="276"/>
      <c r="J36" s="277"/>
      <c r="K36" s="278">
        <f>VLOOKUP(A36,EQUIPOS!A6:D161,4,FALSE)</f>
        <v>59500</v>
      </c>
      <c r="L36" s="279"/>
      <c r="M36" s="292">
        <v>66</v>
      </c>
      <c r="N36" s="281">
        <f>K36/M36</f>
        <v>901.5151515151515</v>
      </c>
    </row>
    <row r="37" spans="1:14">
      <c r="B37" s="839"/>
      <c r="C37" s="840"/>
      <c r="D37" s="840"/>
      <c r="E37" s="840"/>
      <c r="F37" s="840"/>
      <c r="G37" s="840"/>
      <c r="H37" s="841"/>
      <c r="I37" s="276"/>
      <c r="J37" s="277"/>
      <c r="K37" s="278"/>
      <c r="L37" s="279"/>
      <c r="M37" s="280"/>
      <c r="N37" s="281"/>
    </row>
    <row r="38" spans="1:14">
      <c r="B38" s="839"/>
      <c r="C38" s="840"/>
      <c r="D38" s="840"/>
      <c r="E38" s="840"/>
      <c r="F38" s="840"/>
      <c r="G38" s="840"/>
      <c r="H38" s="841"/>
      <c r="I38" s="276"/>
      <c r="J38" s="277"/>
      <c r="K38" s="278"/>
      <c r="L38" s="279"/>
      <c r="M38" s="280"/>
      <c r="N38" s="282"/>
    </row>
    <row r="39" spans="1:14">
      <c r="B39" s="839"/>
      <c r="C39" s="840"/>
      <c r="D39" s="840"/>
      <c r="E39" s="840"/>
      <c r="F39" s="840"/>
      <c r="G39" s="840"/>
      <c r="H39" s="841"/>
      <c r="I39" s="842"/>
      <c r="J39" s="823"/>
      <c r="K39" s="283"/>
      <c r="L39" s="843"/>
      <c r="M39" s="844"/>
      <c r="N39" s="284"/>
    </row>
    <row r="40" spans="1:14">
      <c r="B40" s="839"/>
      <c r="C40" s="840"/>
      <c r="D40" s="840"/>
      <c r="E40" s="845"/>
      <c r="F40" s="840"/>
      <c r="G40" s="840"/>
      <c r="H40" s="841"/>
      <c r="I40" s="42"/>
      <c r="J40" s="43"/>
      <c r="K40" s="283"/>
      <c r="L40" s="285"/>
      <c r="M40" s="286"/>
      <c r="N40" s="287"/>
    </row>
    <row r="41" spans="1:14">
      <c r="B41" s="846"/>
      <c r="C41" s="847"/>
      <c r="D41" s="847"/>
      <c r="E41" s="44"/>
      <c r="F41" s="45"/>
      <c r="G41" s="45"/>
      <c r="H41" s="46"/>
      <c r="I41" s="42"/>
      <c r="J41" s="43"/>
      <c r="K41" s="288"/>
      <c r="L41" s="285"/>
      <c r="M41" s="286"/>
      <c r="N41" s="353"/>
    </row>
    <row r="42" spans="1:14" ht="15" thickBot="1">
      <c r="B42" s="839"/>
      <c r="C42" s="840"/>
      <c r="D42" s="840"/>
      <c r="E42" s="840"/>
      <c r="F42" s="840"/>
      <c r="G42" s="840"/>
      <c r="H42" s="841"/>
      <c r="I42" s="848"/>
      <c r="J42" s="849"/>
      <c r="K42" s="47"/>
      <c r="L42" s="850"/>
      <c r="M42" s="851"/>
      <c r="N42" s="111"/>
    </row>
    <row r="43" spans="1:14" ht="15" thickBot="1">
      <c r="B43" s="826" t="s">
        <v>1037</v>
      </c>
      <c r="C43" s="827"/>
      <c r="D43" s="827"/>
      <c r="E43" s="827"/>
      <c r="F43" s="827"/>
      <c r="G43" s="827"/>
      <c r="H43" s="827"/>
      <c r="I43" s="827"/>
      <c r="J43" s="827"/>
      <c r="K43" s="827"/>
      <c r="L43" s="827"/>
      <c r="M43" s="828"/>
      <c r="N43" s="105">
        <f>SUM(N36:N42)</f>
        <v>901.5151515151515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7" t="s">
        <v>1028</v>
      </c>
      <c r="C47" s="818"/>
      <c r="D47" s="818"/>
      <c r="E47" s="818"/>
      <c r="F47" s="818"/>
      <c r="G47" s="818"/>
      <c r="H47" s="818"/>
      <c r="I47" s="819"/>
      <c r="J47" s="324" t="s">
        <v>1029</v>
      </c>
      <c r="K47" s="91" t="s">
        <v>1030</v>
      </c>
      <c r="L47" s="820" t="s">
        <v>1039</v>
      </c>
      <c r="M47" s="81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21"/>
      <c r="C53" s="822"/>
      <c r="D53" s="822"/>
      <c r="E53" s="822"/>
      <c r="F53" s="822"/>
      <c r="G53" s="822"/>
      <c r="H53" s="822"/>
      <c r="I53" s="823"/>
      <c r="J53" s="48"/>
      <c r="K53" s="50"/>
      <c r="L53" s="824"/>
      <c r="M53" s="825"/>
      <c r="N53" s="51"/>
    </row>
    <row r="54" spans="2:14" ht="15" thickBot="1">
      <c r="B54" s="826" t="s">
        <v>1037</v>
      </c>
      <c r="C54" s="827"/>
      <c r="D54" s="827"/>
      <c r="E54" s="827"/>
      <c r="F54" s="827"/>
      <c r="G54" s="827"/>
      <c r="H54" s="827"/>
      <c r="I54" s="827"/>
      <c r="J54" s="827"/>
      <c r="K54" s="827"/>
      <c r="L54" s="827"/>
      <c r="M54" s="82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9" t="s">
        <v>1045</v>
      </c>
      <c r="M58" s="802"/>
      <c r="N58" s="82" t="s">
        <v>1035</v>
      </c>
    </row>
    <row r="59" spans="2:14">
      <c r="B59" s="52"/>
      <c r="C59" s="326"/>
      <c r="D59" s="326"/>
      <c r="E59" s="326"/>
      <c r="F59" s="326"/>
      <c r="G59" s="326"/>
      <c r="H59" s="320"/>
      <c r="I59" s="288"/>
      <c r="J59" s="295"/>
      <c r="K59" s="288"/>
      <c r="L59" s="830"/>
      <c r="M59" s="83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8"/>
      <c r="M64" s="999"/>
      <c r="N64" s="494"/>
    </row>
    <row r="65" spans="2:15" ht="15" thickBot="1">
      <c r="B65" s="826" t="s">
        <v>1037</v>
      </c>
      <c r="C65" s="827"/>
      <c r="D65" s="827"/>
      <c r="E65" s="827"/>
      <c r="F65" s="827"/>
      <c r="G65" s="827"/>
      <c r="H65" s="827"/>
      <c r="I65" s="827"/>
      <c r="J65" s="827"/>
      <c r="K65" s="827"/>
      <c r="L65" s="827"/>
      <c r="M65" s="82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4"/>
      <c r="C75" s="995"/>
      <c r="D75" s="995"/>
      <c r="E75" s="995"/>
      <c r="F75" s="995"/>
      <c r="G75" s="995"/>
      <c r="H75" s="995"/>
      <c r="I75" s="175"/>
      <c r="J75" s="175"/>
      <c r="K75" s="175"/>
      <c r="L75" s="996"/>
      <c r="M75" s="997"/>
      <c r="N75" s="51"/>
    </row>
    <row r="76" spans="2:15" ht="15" thickBot="1">
      <c r="B76" s="826" t="s">
        <v>1037</v>
      </c>
      <c r="C76" s="827"/>
      <c r="D76" s="827"/>
      <c r="E76" s="827"/>
      <c r="F76" s="827"/>
      <c r="G76" s="827"/>
      <c r="H76" s="827"/>
      <c r="I76" s="827"/>
      <c r="J76" s="827"/>
      <c r="K76" s="827"/>
      <c r="L76" s="827"/>
      <c r="M76" s="828"/>
      <c r="N76" s="310"/>
    </row>
    <row r="77" spans="2:15" ht="15" thickBot="1">
      <c r="B77" s="39"/>
      <c r="C77" s="40"/>
      <c r="D77" s="40"/>
      <c r="E77" s="40"/>
      <c r="F77" s="40"/>
      <c r="G77" s="40"/>
      <c r="H77" s="40"/>
      <c r="I77" s="40"/>
      <c r="J77" s="40"/>
      <c r="K77" s="40"/>
      <c r="L77" s="40"/>
      <c r="M77" s="40"/>
      <c r="N77" s="41"/>
    </row>
    <row r="78" spans="2:15" ht="15" thickBot="1">
      <c r="B78" s="826" t="s">
        <v>1051</v>
      </c>
      <c r="C78" s="827"/>
      <c r="D78" s="827"/>
      <c r="E78" s="827"/>
      <c r="F78" s="827"/>
      <c r="G78" s="827"/>
      <c r="H78" s="827"/>
      <c r="I78" s="827"/>
      <c r="J78" s="827"/>
      <c r="K78" s="827"/>
      <c r="L78" s="827"/>
      <c r="M78" s="828"/>
      <c r="N78" s="105">
        <f>N43+N54+N65+N76</f>
        <v>901.5151515151515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7" t="s">
        <v>1053</v>
      </c>
      <c r="C82" s="818"/>
      <c r="D82" s="818"/>
      <c r="E82" s="818"/>
      <c r="F82" s="818"/>
      <c r="G82" s="818"/>
      <c r="H82" s="818"/>
      <c r="I82" s="323"/>
      <c r="J82" s="343"/>
      <c r="K82" s="311" t="s">
        <v>1054</v>
      </c>
      <c r="L82" s="856" t="s">
        <v>1055</v>
      </c>
      <c r="M82" s="857"/>
      <c r="N82" s="312"/>
    </row>
    <row r="83" spans="1:14">
      <c r="B83" s="858" t="s">
        <v>1056</v>
      </c>
      <c r="C83" s="859"/>
      <c r="D83" s="859"/>
      <c r="E83" s="859"/>
      <c r="F83" s="859"/>
      <c r="G83" s="859"/>
      <c r="H83" s="859"/>
      <c r="I83" s="93"/>
      <c r="J83" s="94"/>
      <c r="K83" s="313">
        <v>0.2</v>
      </c>
      <c r="L83" s="860">
        <f>N78*K83</f>
        <v>180.30303030303031</v>
      </c>
      <c r="M83" s="861"/>
      <c r="N83" s="57"/>
    </row>
    <row r="84" spans="1:14">
      <c r="B84" s="95" t="s">
        <v>1057</v>
      </c>
      <c r="C84" s="96"/>
      <c r="D84" s="96"/>
      <c r="E84" s="96"/>
      <c r="F84" s="96"/>
      <c r="G84" s="96"/>
      <c r="H84" s="96"/>
      <c r="I84" s="93"/>
      <c r="J84" s="94"/>
      <c r="K84" s="313">
        <v>0.05</v>
      </c>
      <c r="L84" s="860">
        <f>N78*K84</f>
        <v>45.075757575757578</v>
      </c>
      <c r="M84" s="861"/>
      <c r="N84" s="57"/>
    </row>
    <row r="85" spans="1:14" ht="15" thickBot="1">
      <c r="B85" s="97" t="s">
        <v>1058</v>
      </c>
      <c r="C85" s="98"/>
      <c r="D85" s="98"/>
      <c r="E85" s="98"/>
      <c r="F85" s="98"/>
      <c r="G85" s="98"/>
      <c r="H85" s="98"/>
      <c r="I85" s="99"/>
      <c r="J85" s="100"/>
      <c r="K85" s="314">
        <v>0.05</v>
      </c>
      <c r="L85" s="862">
        <f>N78*K85</f>
        <v>45.075757575757578</v>
      </c>
      <c r="M85" s="863"/>
      <c r="N85" s="57"/>
    </row>
    <row r="86" spans="1:14" ht="15" thickBot="1">
      <c r="B86" s="826" t="s">
        <v>1037</v>
      </c>
      <c r="C86" s="827"/>
      <c r="D86" s="827"/>
      <c r="E86" s="827"/>
      <c r="F86" s="827"/>
      <c r="G86" s="827"/>
      <c r="H86" s="827"/>
      <c r="I86" s="827"/>
      <c r="J86" s="827"/>
      <c r="K86" s="827"/>
      <c r="L86" s="827"/>
      <c r="M86" s="828"/>
      <c r="N86" s="58">
        <f>L83+L84+L85</f>
        <v>270.45454545454544</v>
      </c>
    </row>
    <row r="87" spans="1:14" ht="15" thickBot="1">
      <c r="B87" s="39"/>
      <c r="C87" s="40"/>
      <c r="D87" s="40"/>
      <c r="E87" s="40"/>
      <c r="F87" s="40"/>
      <c r="G87" s="40"/>
      <c r="H87" s="40"/>
      <c r="I87" s="40"/>
      <c r="J87" s="40"/>
      <c r="K87" s="40"/>
      <c r="L87" s="40"/>
      <c r="M87" s="40"/>
      <c r="N87" s="41"/>
    </row>
    <row r="88" spans="1:14" ht="15" thickBot="1">
      <c r="A88" t="s">
        <v>2122</v>
      </c>
      <c r="B88" s="826" t="s">
        <v>1059</v>
      </c>
      <c r="C88" s="827"/>
      <c r="D88" s="827"/>
      <c r="E88" s="827"/>
      <c r="F88" s="827"/>
      <c r="G88" s="827"/>
      <c r="H88" s="827"/>
      <c r="I88" s="827"/>
      <c r="J88" s="827"/>
      <c r="K88" s="827"/>
      <c r="L88" s="827"/>
      <c r="M88" s="828"/>
      <c r="N88" s="196">
        <f>N78+N86</f>
        <v>1171.969696969697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4"/>
      <c r="K118" s="974"/>
      <c r="L118" s="974"/>
      <c r="M118" s="974"/>
      <c r="N118" s="975"/>
    </row>
    <row r="119" spans="2:14" ht="15" thickBot="1">
      <c r="B119" s="428" t="s">
        <v>2327</v>
      </c>
      <c r="C119" s="429"/>
      <c r="D119" s="429"/>
      <c r="E119" s="268"/>
      <c r="F119" s="268"/>
      <c r="G119" s="268"/>
      <c r="H119" s="268"/>
      <c r="I119" s="268"/>
      <c r="J119" s="976"/>
      <c r="K119" s="976"/>
      <c r="L119" s="976"/>
      <c r="M119" s="976"/>
      <c r="N119" s="977"/>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2019-06-28T16:31:57Z</dcterms:modified>
</cp:coreProperties>
</file>