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126"/>
  <workbookPr codeName="ThisWorkbook"/>
  <mc:AlternateContent xmlns:mc="http://schemas.openxmlformats.org/markup-compatibility/2006">
    <mc:Choice Requires="x15">
      <x15ac:absPath xmlns:x15ac="http://schemas.microsoft.com/office/spreadsheetml/2010/11/ac" url="D:\jmantilla\MisDoc\APUS 2019-1\"/>
    </mc:Choice>
  </mc:AlternateContent>
  <xr:revisionPtr revIDLastSave="0" documentId="13_ncr:1_{AC415730-7E53-4E1C-82AF-F8C2BF5E71DF}" xr6:coauthVersionLast="40" xr6:coauthVersionMax="40" xr10:uidLastSave="{00000000-0000-0000-0000-000000000000}"/>
  <bookViews>
    <workbookView xWindow="0" yWindow="0" windowWidth="16296" windowHeight="5556" tabRatio="879"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70" i="374" l="1"/>
  <c r="B79" i="244" l="1"/>
  <c r="M58" i="244"/>
  <c r="N58" i="244" s="1"/>
  <c r="J58" i="244"/>
  <c r="B58" i="244"/>
  <c r="B57" i="244"/>
  <c r="K44" i="244"/>
  <c r="N44" i="244" s="1"/>
  <c r="B44" i="244"/>
  <c r="K79" i="244" l="1"/>
  <c r="N79" i="244" l="1"/>
  <c r="I79"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N77" i="308" s="1"/>
  <c r="N4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N75" i="289" s="1"/>
  <c r="N41" i="289" s="1"/>
  <c r="N43"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N77" i="250" s="1"/>
  <c r="N4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N78" i="232" s="1"/>
  <c r="N41"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N84" i="220" s="1"/>
  <c r="N46"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N77" i="193" s="1"/>
  <c r="N43"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6" i="92" l="1"/>
  <c r="N41" i="92" s="1"/>
  <c r="N76" i="96"/>
  <c r="N41" i="96" s="1"/>
  <c r="N76" i="107"/>
  <c r="N41" i="107" s="1"/>
  <c r="N83" i="221"/>
  <c r="N46" i="221" s="1"/>
  <c r="N72" i="227"/>
  <c r="N41" i="227" s="1"/>
  <c r="N76" i="242"/>
  <c r="N40" i="242" s="1"/>
  <c r="N75" i="72"/>
  <c r="N41" i="72" s="1"/>
  <c r="N75" i="74"/>
  <c r="N41" i="74" s="1"/>
  <c r="N43" i="74" s="1"/>
  <c r="N77" i="74" s="1"/>
  <c r="N76" i="79"/>
  <c r="N41" i="79" s="1"/>
  <c r="N76" i="234"/>
  <c r="N40" i="234" s="1"/>
  <c r="N76" i="98"/>
  <c r="N41" i="98" s="1"/>
  <c r="N76" i="101"/>
  <c r="N41" i="101" s="1"/>
  <c r="N78" i="273"/>
  <c r="N41" i="273" s="1"/>
  <c r="N75" i="293"/>
  <c r="N41" i="293" s="1"/>
  <c r="N43" i="293" s="1"/>
  <c r="N80" i="160"/>
  <c r="N46" i="160" s="1"/>
  <c r="N81" i="244"/>
  <c r="N45" i="244" s="1"/>
  <c r="N47" i="244" s="1"/>
  <c r="N87" i="246"/>
  <c r="N45" i="246" s="1"/>
  <c r="N77" i="333"/>
  <c r="N41" i="333" s="1"/>
  <c r="N43" i="333" s="1"/>
  <c r="N77" i="362"/>
  <c r="N41" i="362" s="1"/>
  <c r="N81" i="282"/>
  <c r="N44" i="282" s="1"/>
  <c r="N76" i="26"/>
  <c r="N42" i="26" s="1"/>
  <c r="N77" i="323"/>
  <c r="N77" i="328"/>
  <c r="N41" i="328" s="1"/>
  <c r="N43" i="328" s="1"/>
  <c r="N77" i="337"/>
  <c r="N41" i="337" s="1"/>
  <c r="N43" i="337" s="1"/>
  <c r="N61" i="221"/>
  <c r="N76" i="65"/>
  <c r="N41" i="65" s="1"/>
  <c r="N43" i="65" s="1"/>
  <c r="N78" i="65" s="1"/>
  <c r="N75" i="133"/>
  <c r="N41" i="133" s="1"/>
  <c r="N76" i="134"/>
  <c r="N41" i="134" s="1"/>
  <c r="N76" i="135"/>
  <c r="N41" i="135" s="1"/>
  <c r="N76" i="136"/>
  <c r="N41" i="136" s="1"/>
  <c r="N76" i="137"/>
  <c r="N41" i="137" s="1"/>
  <c r="N76" i="146"/>
  <c r="N41" i="146" s="1"/>
  <c r="N43" i="146" s="1"/>
  <c r="N76" i="144"/>
  <c r="N41" i="144" s="1"/>
  <c r="N77" i="295"/>
  <c r="N41" i="295" s="1"/>
  <c r="N43" i="295" s="1"/>
  <c r="N75" i="325"/>
  <c r="N41" i="325" s="1"/>
  <c r="N77" i="329"/>
  <c r="N41" i="329" s="1"/>
  <c r="N76" i="24"/>
  <c r="N42" i="24" s="1"/>
  <c r="N76" i="25"/>
  <c r="N42" i="25" s="1"/>
  <c r="N76" i="61"/>
  <c r="N42" i="61" s="1"/>
  <c r="N76" i="64"/>
  <c r="N41" i="64" s="1"/>
  <c r="N43" i="64" s="1"/>
  <c r="N78" i="64" s="1"/>
  <c r="L83" i="64" s="1"/>
  <c r="N76" i="81"/>
  <c r="N41" i="81" s="1"/>
  <c r="N76" i="83"/>
  <c r="N41" i="83" s="1"/>
  <c r="N43" i="83" s="1"/>
  <c r="N76" i="85"/>
  <c r="N41" i="85" s="1"/>
  <c r="N76" i="87"/>
  <c r="N41" i="87" s="1"/>
  <c r="N76" i="89"/>
  <c r="N41" i="89" s="1"/>
  <c r="N76" i="91"/>
  <c r="N41" i="91" s="1"/>
  <c r="N76" i="100"/>
  <c r="N41" i="100" s="1"/>
  <c r="N76" i="106"/>
  <c r="N41" i="106" s="1"/>
  <c r="N43" i="106" s="1"/>
  <c r="N77" i="254"/>
  <c r="N41" i="254" s="1"/>
  <c r="N91" i="260"/>
  <c r="N47" i="260" s="1"/>
  <c r="N49" i="260" s="1"/>
  <c r="N81" i="266"/>
  <c r="N41" i="266" s="1"/>
  <c r="N78" i="272"/>
  <c r="N41" i="272" s="1"/>
  <c r="N81" i="280"/>
  <c r="N44" i="280" s="1"/>
  <c r="N75" i="290"/>
  <c r="N41" i="290" s="1"/>
  <c r="N43" i="290" s="1"/>
  <c r="N77" i="294"/>
  <c r="N41" i="294" s="1"/>
  <c r="N75" i="299"/>
  <c r="N41" i="299" s="1"/>
  <c r="N43" i="299" s="1"/>
  <c r="N53" i="325"/>
  <c r="N77" i="321"/>
  <c r="N79" i="321" s="1"/>
  <c r="L85" i="321" s="1"/>
  <c r="N77" i="342"/>
  <c r="N41" i="342" s="1"/>
  <c r="N77" i="347"/>
  <c r="N41" i="347" s="1"/>
  <c r="N43" i="347" s="1"/>
  <c r="N77" i="364"/>
  <c r="N41" i="364" s="1"/>
  <c r="N43" i="31"/>
  <c r="N76" i="63"/>
  <c r="N41" i="63" s="1"/>
  <c r="N43" i="63" s="1"/>
  <c r="N76" i="95"/>
  <c r="N41" i="95" s="1"/>
  <c r="N43" i="95" s="1"/>
  <c r="N76" i="97"/>
  <c r="N41" i="97" s="1"/>
  <c r="N76" i="99"/>
  <c r="N41" i="99" s="1"/>
  <c r="N43" i="99" s="1"/>
  <c r="N76" i="103"/>
  <c r="N41" i="103" s="1"/>
  <c r="N81" i="154"/>
  <c r="N47" i="154" s="1"/>
  <c r="N73" i="229"/>
  <c r="N40" i="229" s="1"/>
  <c r="N77" i="258"/>
  <c r="N41" i="258" s="1"/>
  <c r="N77" i="262"/>
  <c r="N41" i="262" s="1"/>
  <c r="N78" i="270"/>
  <c r="N41" i="270" s="1"/>
  <c r="N43" i="270" s="1"/>
  <c r="N78" i="271"/>
  <c r="N41" i="271" s="1"/>
  <c r="N75" i="286"/>
  <c r="N41" i="286" s="1"/>
  <c r="N43" i="286" s="1"/>
  <c r="N75" i="291"/>
  <c r="N41" i="291" s="1"/>
  <c r="N43" i="291" s="1"/>
  <c r="N77" i="334"/>
  <c r="N41" i="334" s="1"/>
  <c r="N77" i="348"/>
  <c r="N41" i="348" s="1"/>
  <c r="N43" i="348" s="1"/>
  <c r="N77" i="354"/>
  <c r="N41" i="354" s="1"/>
  <c r="N43" i="354" s="1"/>
  <c r="N77" i="363"/>
  <c r="N41" i="363" s="1"/>
  <c r="N77" i="365"/>
  <c r="N41" i="365" s="1"/>
  <c r="N43" i="365" s="1"/>
  <c r="N79" i="50"/>
  <c r="N42" i="50" s="1"/>
  <c r="N76" i="67"/>
  <c r="N41" i="67" s="1"/>
  <c r="N43" i="67" s="1"/>
  <c r="N78" i="67" s="1"/>
  <c r="N76" i="68"/>
  <c r="N41" i="68" s="1"/>
  <c r="N75" i="75"/>
  <c r="N41" i="75" s="1"/>
  <c r="N76" i="80"/>
  <c r="N41" i="80" s="1"/>
  <c r="N76" i="82"/>
  <c r="N41" i="82" s="1"/>
  <c r="N76" i="84"/>
  <c r="N41" i="84" s="1"/>
  <c r="N76" i="86"/>
  <c r="N41" i="86" s="1"/>
  <c r="N76" i="88"/>
  <c r="N41" i="88" s="1"/>
  <c r="N76" i="90"/>
  <c r="N41" i="90" s="1"/>
  <c r="N43" i="90" s="1"/>
  <c r="N76" i="94"/>
  <c r="N41" i="94" s="1"/>
  <c r="N76" i="102"/>
  <c r="N41" i="102" s="1"/>
  <c r="N76" i="105"/>
  <c r="N41" i="105" s="1"/>
  <c r="N76" i="108"/>
  <c r="N41" i="108" s="1"/>
  <c r="N80" i="164"/>
  <c r="N46" i="164" s="1"/>
  <c r="N83" i="165"/>
  <c r="N49" i="165" s="1"/>
  <c r="N51" i="165" s="1"/>
  <c r="N81" i="170"/>
  <c r="N47" i="170" s="1"/>
  <c r="N81" i="176"/>
  <c r="N47" i="176" s="1"/>
  <c r="N49" i="176" s="1"/>
  <c r="N81" i="171"/>
  <c r="N47" i="171" s="1"/>
  <c r="N81" i="178"/>
  <c r="N47" i="178" s="1"/>
  <c r="N80" i="179"/>
  <c r="N46" i="179" s="1"/>
  <c r="N80" i="180"/>
  <c r="N46" i="180" s="1"/>
  <c r="N80" i="177"/>
  <c r="N46" i="177" s="1"/>
  <c r="N80" i="181"/>
  <c r="N46" i="181" s="1"/>
  <c r="N48" i="181" s="1"/>
  <c r="N80" i="183"/>
  <c r="N46" i="183" s="1"/>
  <c r="N80" i="184"/>
  <c r="N46" i="184" s="1"/>
  <c r="N81" i="185"/>
  <c r="N47" i="185" s="1"/>
  <c r="N81" i="186"/>
  <c r="N47" i="186" s="1"/>
  <c r="N80" i="188"/>
  <c r="N46" i="188" s="1"/>
  <c r="N81" i="187"/>
  <c r="N47" i="187" s="1"/>
  <c r="N76" i="231"/>
  <c r="N40" i="231" s="1"/>
  <c r="N77" i="233"/>
  <c r="N41" i="233" s="1"/>
  <c r="N76" i="243"/>
  <c r="N40" i="243" s="1"/>
  <c r="N77" i="259"/>
  <c r="N41" i="259" s="1"/>
  <c r="N43" i="259" s="1"/>
  <c r="N81" i="267"/>
  <c r="N41" i="267" s="1"/>
  <c r="N43" i="267" s="1"/>
  <c r="N83" i="279"/>
  <c r="N46" i="279" s="1"/>
  <c r="N75" i="283"/>
  <c r="N41" i="283" s="1"/>
  <c r="N75" i="292"/>
  <c r="N41" i="292" s="1"/>
  <c r="N43" i="292" s="1"/>
  <c r="N75" i="302"/>
  <c r="N41" i="302" s="1"/>
  <c r="N43" i="302" s="1"/>
  <c r="N43" i="50"/>
  <c r="N76" i="56"/>
  <c r="N42" i="56" s="1"/>
  <c r="N43" i="56" s="1"/>
  <c r="N43" i="306"/>
  <c r="N76" i="19"/>
  <c r="N42" i="19" s="1"/>
  <c r="N43" i="22"/>
  <c r="N43" i="29"/>
  <c r="N43" i="236"/>
  <c r="N43" i="238"/>
  <c r="N43" i="27"/>
  <c r="N43" i="30"/>
  <c r="N43" i="235"/>
  <c r="L84" i="11"/>
  <c r="L57" i="227"/>
  <c r="N57" i="227" s="1"/>
  <c r="N62" i="227" s="1"/>
  <c r="L61" i="150"/>
  <c r="L64" i="188"/>
  <c r="N64" i="188" s="1"/>
  <c r="L58" i="75"/>
  <c r="N58" i="75" s="1"/>
  <c r="N64" i="75" s="1"/>
  <c r="L65" i="155"/>
  <c r="N65" i="155" s="1"/>
  <c r="L65" i="186"/>
  <c r="L65" i="187"/>
  <c r="N65" i="187" s="1"/>
  <c r="L65" i="154"/>
  <c r="L65" i="170"/>
  <c r="N65" i="170" s="1"/>
  <c r="L64" i="160"/>
  <c r="N64" i="160" s="1"/>
  <c r="L65" i="182"/>
  <c r="N65" i="182" s="1"/>
  <c r="L58" i="305"/>
  <c r="L60" i="306"/>
  <c r="N60" i="306" s="1"/>
  <c r="N66" i="306" s="1"/>
  <c r="L66" i="268"/>
  <c r="N66" i="268" s="1"/>
  <c r="L64" i="174"/>
  <c r="N64" i="174" s="1"/>
  <c r="L65" i="158"/>
  <c r="N65" i="158" s="1"/>
  <c r="L65" i="185"/>
  <c r="N65" i="185" s="1"/>
  <c r="L64" i="181"/>
  <c r="N64" i="181" s="1"/>
  <c r="L63" i="247"/>
  <c r="N63" i="247" s="1"/>
  <c r="N68" i="247" s="1"/>
  <c r="L59" i="79"/>
  <c r="N75" i="297"/>
  <c r="N41" i="297" s="1"/>
  <c r="N43" i="297" s="1"/>
  <c r="N77" i="257"/>
  <c r="N41" i="257" s="1"/>
  <c r="N43" i="257" s="1"/>
  <c r="N77" i="296"/>
  <c r="N41" i="296" s="1"/>
  <c r="N43" i="296" s="1"/>
  <c r="N75" i="298"/>
  <c r="N41" i="298" s="1"/>
  <c r="N43" i="298" s="1"/>
  <c r="N77" i="322"/>
  <c r="N77" i="356"/>
  <c r="N41" i="356" s="1"/>
  <c r="N43" i="356" s="1"/>
  <c r="N77" i="264"/>
  <c r="N41" i="264" s="1"/>
  <c r="N43" i="264" s="1"/>
  <c r="N78" i="275"/>
  <c r="N41" i="275" s="1"/>
  <c r="N75" i="309"/>
  <c r="N41" i="309" s="1"/>
  <c r="N43" i="309" s="1"/>
  <c r="N77" i="312"/>
  <c r="N41" i="312" s="1"/>
  <c r="N43" i="312" s="1"/>
  <c r="N76" i="213"/>
  <c r="N42" i="213" s="1"/>
  <c r="N44" i="213" s="1"/>
  <c r="N77" i="253"/>
  <c r="N77" i="256"/>
  <c r="N41" i="256" s="1"/>
  <c r="N43" i="256" s="1"/>
  <c r="N77" i="263"/>
  <c r="N41" i="263" s="1"/>
  <c r="N43" i="263" s="1"/>
  <c r="N77" i="265"/>
  <c r="N41" i="265" s="1"/>
  <c r="N78" i="274"/>
  <c r="N41" i="274" s="1"/>
  <c r="N43" i="274" s="1"/>
  <c r="N75" i="284"/>
  <c r="N41" i="284" s="1"/>
  <c r="N43" i="284" s="1"/>
  <c r="N75" i="301"/>
  <c r="N41" i="301" s="1"/>
  <c r="N43" i="301" s="1"/>
  <c r="N83" i="207"/>
  <c r="N46" i="207" s="1"/>
  <c r="N76" i="57"/>
  <c r="N41" i="57" s="1"/>
  <c r="N43" i="57" s="1"/>
  <c r="N78" i="57" s="1"/>
  <c r="N76" i="143"/>
  <c r="N41" i="143" s="1"/>
  <c r="N83" i="245"/>
  <c r="N45"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76" i="138"/>
  <c r="N41" i="138" s="1"/>
  <c r="N43" i="138" s="1"/>
  <c r="N76" i="209"/>
  <c r="N41" i="209" s="1"/>
  <c r="N76" i="53"/>
  <c r="N76" i="58"/>
  <c r="N42" i="58" s="1"/>
  <c r="N43" i="58" s="1"/>
  <c r="N78" i="58" s="1"/>
  <c r="L83" i="58" s="1"/>
  <c r="N76" i="139"/>
  <c r="N41"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N43" i="137" s="1"/>
  <c r="I69" i="138"/>
  <c r="I70" i="138"/>
  <c r="I71" i="235"/>
  <c r="I73" i="247"/>
  <c r="I75" i="282"/>
  <c r="I76" i="282"/>
  <c r="I77" i="282"/>
  <c r="I78" i="282"/>
  <c r="N53" i="293"/>
  <c r="I70" i="7"/>
  <c r="I70" i="19"/>
  <c r="I71" i="19"/>
  <c r="I70" i="98"/>
  <c r="I71" i="98"/>
  <c r="N43" i="105"/>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2" i="242"/>
  <c r="N43" i="139"/>
  <c r="N48" i="160"/>
  <c r="N76" i="18"/>
  <c r="N42" i="18" s="1"/>
  <c r="N43" i="18" s="1"/>
  <c r="N78" i="18" s="1"/>
  <c r="L84" i="18" s="1"/>
  <c r="N43" i="25"/>
  <c r="N43" i="23"/>
  <c r="I70" i="21"/>
  <c r="I71" i="21"/>
  <c r="I70" i="25"/>
  <c r="I71" i="25"/>
  <c r="N43" i="26"/>
  <c r="I70" i="41"/>
  <c r="I70" i="43"/>
  <c r="N43" i="47"/>
  <c r="N78" i="47" s="1"/>
  <c r="L84" i="47" s="1"/>
  <c r="I70" i="47"/>
  <c r="I70" i="52"/>
  <c r="I70" i="64"/>
  <c r="I71" i="64"/>
  <c r="I70" i="65"/>
  <c r="I71" i="65"/>
  <c r="I70" i="67"/>
  <c r="I71" i="67"/>
  <c r="N43" i="68"/>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I77" i="244"/>
  <c r="I78" i="244"/>
  <c r="N74" i="247"/>
  <c r="N77" i="247" s="1"/>
  <c r="N43" i="247" s="1"/>
  <c r="N45" i="247" s="1"/>
  <c r="I74" i="247"/>
  <c r="N73" i="248"/>
  <c r="I73" i="248"/>
  <c r="N74" i="248"/>
  <c r="I74" i="248"/>
  <c r="N75" i="248"/>
  <c r="I75" i="248"/>
  <c r="N76" i="248"/>
  <c r="I76" i="248"/>
  <c r="N43" i="342"/>
  <c r="N86" i="252"/>
  <c r="N45" i="252" s="1"/>
  <c r="N47"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0" i="71"/>
  <c r="I70" i="71"/>
  <c r="N71" i="71"/>
  <c r="I71" i="71"/>
  <c r="N43" i="79"/>
  <c r="N43" i="7"/>
  <c r="N78" i="7" s="1"/>
  <c r="L84" i="7" s="1"/>
  <c r="I70" i="16"/>
  <c r="I70" i="17"/>
  <c r="I71" i="17"/>
  <c r="N43" i="19"/>
  <c r="N59" i="22"/>
  <c r="N65" i="22" s="1"/>
  <c r="N78" i="22" s="1"/>
  <c r="I70" i="22"/>
  <c r="N43" i="34"/>
  <c r="N43" i="37"/>
  <c r="N78" i="37" s="1"/>
  <c r="L85" i="37" s="1"/>
  <c r="N43" i="45"/>
  <c r="N43" i="35"/>
  <c r="N43" i="46"/>
  <c r="N78" i="46" s="1"/>
  <c r="N43" i="52"/>
  <c r="N78" i="52" s="1"/>
  <c r="N70" i="54"/>
  <c r="I70" i="54"/>
  <c r="N71" i="54"/>
  <c r="I71" i="54"/>
  <c r="N70" i="60"/>
  <c r="I70" i="60"/>
  <c r="N71" i="60"/>
  <c r="I71" i="60"/>
  <c r="N70" i="66"/>
  <c r="I70" i="66"/>
  <c r="N71" i="66"/>
  <c r="I71" i="66"/>
  <c r="N70" i="69"/>
  <c r="I70" i="69"/>
  <c r="N71" i="69"/>
  <c r="I71" i="69"/>
  <c r="N43" i="72"/>
  <c r="N77" i="72" s="1"/>
  <c r="L84" i="72" s="1"/>
  <c r="N43" i="81"/>
  <c r="N43" i="87"/>
  <c r="N43" i="97"/>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N43" i="86"/>
  <c r="I70" i="86"/>
  <c r="I71" i="86"/>
  <c r="I70" i="90"/>
  <c r="I71" i="90"/>
  <c r="N43" i="92"/>
  <c r="N43" i="94"/>
  <c r="N43" i="96"/>
  <c r="I70" i="96"/>
  <c r="I71" i="96"/>
  <c r="N43" i="100"/>
  <c r="N43" i="102"/>
  <c r="I70" i="106"/>
  <c r="I71" i="106"/>
  <c r="I70" i="107"/>
  <c r="I71" i="107"/>
  <c r="I70" i="108"/>
  <c r="I71" i="108"/>
  <c r="N43" i="134"/>
  <c r="N43" i="136"/>
  <c r="I69" i="149"/>
  <c r="I70" i="149"/>
  <c r="I70" i="148"/>
  <c r="I71" i="148"/>
  <c r="I69" i="145"/>
  <c r="I70" i="145"/>
  <c r="I69" i="144"/>
  <c r="I70" i="144"/>
  <c r="N61" i="150"/>
  <c r="N49" i="154"/>
  <c r="N65" i="154"/>
  <c r="I75" i="154"/>
  <c r="I76" i="154"/>
  <c r="I77" i="154"/>
  <c r="N77" i="157"/>
  <c r="N81" i="157" s="1"/>
  <c r="N47" i="157" s="1"/>
  <c r="N49" i="157" s="1"/>
  <c r="I77" i="157"/>
  <c r="N49" i="170"/>
  <c r="N49" i="171"/>
  <c r="N48" i="179"/>
  <c r="N48" i="177"/>
  <c r="N75" i="182"/>
  <c r="I75" i="182"/>
  <c r="N76" i="182"/>
  <c r="I76" i="182"/>
  <c r="N77" i="182"/>
  <c r="I77" i="182"/>
  <c r="N48" i="164"/>
  <c r="I74" i="164"/>
  <c r="I75" i="164"/>
  <c r="I76" i="164"/>
  <c r="I75" i="170"/>
  <c r="I76" i="170"/>
  <c r="I77" i="170"/>
  <c r="N48" i="188"/>
  <c r="I74" i="188"/>
  <c r="I75" i="188"/>
  <c r="I76" i="188"/>
  <c r="N76" i="212"/>
  <c r="N42" i="212" s="1"/>
  <c r="N44" i="212" s="1"/>
  <c r="I71" i="212"/>
  <c r="I70" i="216"/>
  <c r="I71" i="216"/>
  <c r="I78" i="220"/>
  <c r="I79" i="220"/>
  <c r="N48" i="221"/>
  <c r="N43" i="232"/>
  <c r="N55" i="233"/>
  <c r="I71" i="233"/>
  <c r="I72" i="233"/>
  <c r="I70" i="234"/>
  <c r="I71" i="234"/>
  <c r="I71" i="236"/>
  <c r="I71" i="238"/>
  <c r="I71" i="240"/>
  <c r="N42" i="243"/>
  <c r="N59" i="243"/>
  <c r="N65" i="243" s="1"/>
  <c r="I70" i="243"/>
  <c r="I71" i="243"/>
  <c r="I72" i="243"/>
  <c r="N69" i="246"/>
  <c r="N43" i="250"/>
  <c r="N79" i="250" s="1"/>
  <c r="I79" i="252"/>
  <c r="I80" i="252"/>
  <c r="I81" i="252"/>
  <c r="I82" i="252"/>
  <c r="N79" i="253"/>
  <c r="L86" i="253" s="1"/>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3" i="273"/>
  <c r="N43" i="275"/>
  <c r="N48" i="279"/>
  <c r="I69" i="293"/>
  <c r="I70" i="293"/>
  <c r="I69" i="297"/>
  <c r="I70" i="297"/>
  <c r="I69" i="299"/>
  <c r="I70" i="299"/>
  <c r="I69" i="301"/>
  <c r="I70" i="301"/>
  <c r="N53" i="302"/>
  <c r="I69" i="302"/>
  <c r="I70" i="302"/>
  <c r="I69" i="303"/>
  <c r="N58" i="305"/>
  <c r="N64" i="305" s="1"/>
  <c r="N77" i="305" s="1"/>
  <c r="I69" i="305"/>
  <c r="I71" i="312"/>
  <c r="I72" i="312"/>
  <c r="I71" i="321"/>
  <c r="I72" i="321"/>
  <c r="N79" i="323"/>
  <c r="L85" i="323" s="1"/>
  <c r="I71" i="323"/>
  <c r="I72" i="323"/>
  <c r="I69" i="325"/>
  <c r="I70" i="325"/>
  <c r="I71" i="327"/>
  <c r="I71" i="329"/>
  <c r="I72" i="329"/>
  <c r="I71" i="332"/>
  <c r="I72" i="332"/>
  <c r="N43" i="363"/>
  <c r="N43" i="364"/>
  <c r="N43" i="325"/>
  <c r="I71" i="348"/>
  <c r="I72" i="348"/>
  <c r="I71" i="354"/>
  <c r="I72" i="354"/>
  <c r="I71" i="362"/>
  <c r="I72" i="362"/>
  <c r="I71" i="363"/>
  <c r="I72" i="363"/>
  <c r="I71" i="364"/>
  <c r="I72" i="364"/>
  <c r="I71" i="365"/>
  <c r="I72" i="365"/>
  <c r="N43" i="9"/>
  <c r="N43" i="16"/>
  <c r="N43" i="41"/>
  <c r="N43" i="42"/>
  <c r="N43" i="43"/>
  <c r="N43" i="44"/>
  <c r="N43" i="59"/>
  <c r="N43" i="61"/>
  <c r="N43" i="75"/>
  <c r="N43" i="82"/>
  <c r="N43" i="84"/>
  <c r="N43" i="85"/>
  <c r="N43" i="88"/>
  <c r="N43" i="91"/>
  <c r="N43" i="98"/>
  <c r="N43" i="101"/>
  <c r="N43" i="103"/>
  <c r="N43" i="107"/>
  <c r="N43" i="108"/>
  <c r="N43" i="133"/>
  <c r="N43" i="135"/>
  <c r="N43" i="209"/>
  <c r="N43" i="144"/>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N59" i="79"/>
  <c r="N65" i="79" s="1"/>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43" i="143"/>
  <c r="N75" i="158"/>
  <c r="I75" i="158"/>
  <c r="N76" i="158"/>
  <c r="I76" i="158"/>
  <c r="N77" i="158"/>
  <c r="I77" i="158"/>
  <c r="N75" i="168"/>
  <c r="I75" i="168"/>
  <c r="N76" i="168"/>
  <c r="I76" i="168"/>
  <c r="N77" i="168"/>
  <c r="I77" i="168"/>
  <c r="N49" i="178"/>
  <c r="N48" i="180"/>
  <c r="N48" i="183"/>
  <c r="N49" i="186"/>
  <c r="N48" i="207"/>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3" i="233"/>
  <c r="N42" i="234"/>
  <c r="N41" i="239"/>
  <c r="N43" i="254"/>
  <c r="N65" i="186"/>
  <c r="I75" i="186"/>
  <c r="I76" i="186"/>
  <c r="I77" i="186"/>
  <c r="I75" i="187"/>
  <c r="I76" i="187"/>
  <c r="I77" i="187"/>
  <c r="N43" i="191"/>
  <c r="I70" i="192"/>
  <c r="I70" i="231"/>
  <c r="I71" i="231"/>
  <c r="I72" i="232"/>
  <c r="I73" i="232"/>
  <c r="N54" i="234"/>
  <c r="N54" i="242"/>
  <c r="N59" i="242"/>
  <c r="N65" i="242" s="1"/>
  <c r="I70" i="242"/>
  <c r="I71" i="242"/>
  <c r="I72" i="242"/>
  <c r="N47" i="245"/>
  <c r="N65" i="245"/>
  <c r="I76" i="245"/>
  <c r="I77" i="245"/>
  <c r="I79" i="245"/>
  <c r="I80" i="245"/>
  <c r="N43" i="262"/>
  <c r="N43" i="265"/>
  <c r="N43" i="266"/>
  <c r="N81" i="268"/>
  <c r="N41" i="268" s="1"/>
  <c r="N43" i="268" s="1"/>
  <c r="N43" i="271"/>
  <c r="N43" i="272"/>
  <c r="N46" i="280"/>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N80" i="275" s="1"/>
  <c r="L87" i="275" s="1"/>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53" i="133"/>
  <c r="N53" i="135"/>
  <c r="N53" i="209"/>
  <c r="N50" i="228"/>
  <c r="N58" i="248"/>
  <c r="N55" i="254"/>
  <c r="N56" i="271"/>
  <c r="N56" i="273"/>
  <c r="L84" i="253"/>
  <c r="N81" i="249"/>
  <c r="N43" i="249" s="1"/>
  <c r="N45" i="249" s="1"/>
  <c r="N64" i="249"/>
  <c r="N65" i="249"/>
  <c r="I73" i="249"/>
  <c r="I74" i="249"/>
  <c r="I75" i="249"/>
  <c r="I76" i="249"/>
  <c r="N47" i="246"/>
  <c r="I80" i="246"/>
  <c r="I81" i="246"/>
  <c r="I83" i="246"/>
  <c r="I84" i="246"/>
  <c r="N54" i="106"/>
  <c r="N54" i="34"/>
  <c r="N78" i="34" s="1"/>
  <c r="L83" i="34" s="1"/>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79" i="356" s="1"/>
  <c r="L84" i="356" s="1"/>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L85" i="121" s="1"/>
  <c r="N54" i="40"/>
  <c r="N54" i="35"/>
  <c r="N53" i="140"/>
  <c r="N54" i="148"/>
  <c r="N53" i="146"/>
  <c r="N59" i="162"/>
  <c r="N59" i="171"/>
  <c r="N58" i="179"/>
  <c r="N58" i="177"/>
  <c r="N59" i="182"/>
  <c r="N58" i="184"/>
  <c r="N59" i="186"/>
  <c r="N54" i="42"/>
  <c r="N78" i="42" s="1"/>
  <c r="L85" i="42" s="1"/>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79" i="328" s="1"/>
  <c r="L84" i="328" s="1"/>
  <c r="N55" i="330"/>
  <c r="N55" i="342"/>
  <c r="N55" i="344"/>
  <c r="N55" i="359"/>
  <c r="L84" i="208"/>
  <c r="N54" i="36"/>
  <c r="N54" i="39"/>
  <c r="N78" i="39" s="1"/>
  <c r="L85" i="39" s="1"/>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L82" i="289"/>
  <c r="N59" i="282"/>
  <c r="N53" i="287"/>
  <c r="N53" i="290"/>
  <c r="N53" i="292"/>
  <c r="N55" i="295"/>
  <c r="N53" i="310"/>
  <c r="N55" i="312"/>
  <c r="N55" i="314"/>
  <c r="N55" i="316"/>
  <c r="N55" i="318"/>
  <c r="L86" i="356"/>
  <c r="N55" i="354"/>
  <c r="N79" i="354" s="1"/>
  <c r="N55" i="363"/>
  <c r="N55" i="364"/>
  <c r="N79" i="364" s="1"/>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N78" i="56"/>
  <c r="L85" i="56" s="1"/>
  <c r="L83" i="51"/>
  <c r="L85" i="51"/>
  <c r="I70" i="38"/>
  <c r="N43" i="38"/>
  <c r="L84" i="28"/>
  <c r="L83" i="28"/>
  <c r="L85" i="28"/>
  <c r="N78" i="16"/>
  <c r="L84" i="16" s="1"/>
  <c r="I70" i="15"/>
  <c r="N76" i="12"/>
  <c r="N42" i="12" s="1"/>
  <c r="N43" i="12" s="1"/>
  <c r="I70" i="12"/>
  <c r="N81" i="50" l="1"/>
  <c r="L87" i="50" s="1"/>
  <c r="N78" i="31"/>
  <c r="L83" i="31" s="1"/>
  <c r="L83" i="7"/>
  <c r="L83" i="47"/>
  <c r="N78" i="21"/>
  <c r="L84" i="74"/>
  <c r="L83" i="74"/>
  <c r="L82" i="74"/>
  <c r="N81" i="248"/>
  <c r="N43" i="248" s="1"/>
  <c r="N45" i="248" s="1"/>
  <c r="N78" i="25"/>
  <c r="L85" i="25" s="1"/>
  <c r="L84" i="67"/>
  <c r="L85" i="67"/>
  <c r="L83" i="67"/>
  <c r="N86" i="67" s="1"/>
  <c r="N88" i="67" s="1"/>
  <c r="D58" i="5" s="1"/>
  <c r="L85" i="65"/>
  <c r="L83" i="65"/>
  <c r="L84" i="65"/>
  <c r="N86" i="65" s="1"/>
  <c r="N88" i="65" s="1"/>
  <c r="D56" i="5" s="1"/>
  <c r="N93" i="260"/>
  <c r="L100" i="260" s="1"/>
  <c r="N78" i="43"/>
  <c r="L85" i="43" s="1"/>
  <c r="N79" i="333"/>
  <c r="L84" i="333" s="1"/>
  <c r="N79" i="306"/>
  <c r="L86" i="306" s="1"/>
  <c r="L83" i="289"/>
  <c r="N85" i="289" s="1"/>
  <c r="N87" i="289" s="1"/>
  <c r="D245" i="5" s="1"/>
  <c r="L84" i="63"/>
  <c r="L84" i="78"/>
  <c r="L86" i="323"/>
  <c r="L84" i="226"/>
  <c r="L86" i="275"/>
  <c r="L83" i="78"/>
  <c r="L85" i="46"/>
  <c r="L83" i="46"/>
  <c r="N78" i="38"/>
  <c r="L85" i="38" s="1"/>
  <c r="L85" i="63"/>
  <c r="L82" i="72"/>
  <c r="N79" i="363"/>
  <c r="L86" i="363" s="1"/>
  <c r="L86" i="340"/>
  <c r="L86" i="327"/>
  <c r="L84" i="303"/>
  <c r="L85" i="275"/>
  <c r="N77" i="75"/>
  <c r="L84" i="75" s="1"/>
  <c r="N79" i="296"/>
  <c r="L84" i="340"/>
  <c r="L86" i="339"/>
  <c r="L84" i="327"/>
  <c r="L82" i="303"/>
  <c r="L84" i="123"/>
  <c r="N79" i="365"/>
  <c r="L85" i="365" s="1"/>
  <c r="L89" i="218"/>
  <c r="L85" i="356"/>
  <c r="N87" i="356" s="1"/>
  <c r="N89" i="356" s="1"/>
  <c r="D308" i="5" s="1"/>
  <c r="L85" i="226"/>
  <c r="L84" i="224"/>
  <c r="N79" i="254"/>
  <c r="L84" i="254" s="1"/>
  <c r="L83" i="121"/>
  <c r="N86" i="121" s="1"/>
  <c r="N88" i="121" s="1"/>
  <c r="D111" i="5" s="1"/>
  <c r="L84" i="121"/>
  <c r="L85" i="123"/>
  <c r="N86" i="123" s="1"/>
  <c r="N88" i="123" s="1"/>
  <c r="D114" i="5" s="1"/>
  <c r="L59" i="108"/>
  <c r="N59" i="108" s="1"/>
  <c r="N65" i="108" s="1"/>
  <c r="L59" i="107"/>
  <c r="N59" i="107" s="1"/>
  <c r="N65" i="107" s="1"/>
  <c r="N78" i="107" s="1"/>
  <c r="L85" i="107" s="1"/>
  <c r="L59" i="106"/>
  <c r="N59" i="106" s="1"/>
  <c r="N65" i="106" s="1"/>
  <c r="L59" i="98"/>
  <c r="N59" i="98" s="1"/>
  <c r="N65" i="98" s="1"/>
  <c r="N78" i="98" s="1"/>
  <c r="L83" i="98" s="1"/>
  <c r="L59" i="96"/>
  <c r="N59" i="96" s="1"/>
  <c r="N65" i="96" s="1"/>
  <c r="L59" i="97"/>
  <c r="N59" i="97" s="1"/>
  <c r="N65" i="97" s="1"/>
  <c r="N78" i="97" s="1"/>
  <c r="L84" i="97" s="1"/>
  <c r="L59" i="105"/>
  <c r="N59" i="105" s="1"/>
  <c r="N65" i="105" s="1"/>
  <c r="N78" i="105" s="1"/>
  <c r="L84" i="105" s="1"/>
  <c r="L59" i="103"/>
  <c r="N59" i="103" s="1"/>
  <c r="N65" i="103" s="1"/>
  <c r="N78" i="103" s="1"/>
  <c r="L83" i="103" s="1"/>
  <c r="L59" i="102"/>
  <c r="N59" i="102" s="1"/>
  <c r="N65" i="102" s="1"/>
  <c r="N78" i="102" s="1"/>
  <c r="L85" i="102" s="1"/>
  <c r="L59" i="101"/>
  <c r="N59" i="101" s="1"/>
  <c r="N65" i="101" s="1"/>
  <c r="N78" i="101" s="1"/>
  <c r="L59" i="100"/>
  <c r="N59" i="100" s="1"/>
  <c r="N65" i="100" s="1"/>
  <c r="L59" i="99"/>
  <c r="N59" i="99" s="1"/>
  <c r="N65" i="99" s="1"/>
  <c r="N78" i="99" s="1"/>
  <c r="L85" i="99" s="1"/>
  <c r="L59" i="95"/>
  <c r="N59" i="95" s="1"/>
  <c r="N65" i="95" s="1"/>
  <c r="L59" i="94"/>
  <c r="N59" i="94" s="1"/>
  <c r="N65" i="94" s="1"/>
  <c r="L59" i="92"/>
  <c r="N59" i="92" s="1"/>
  <c r="N65" i="92" s="1"/>
  <c r="N78" i="92" s="1"/>
  <c r="L83" i="92" s="1"/>
  <c r="L59" i="287"/>
  <c r="N59" i="287" s="1"/>
  <c r="N64" i="287" s="1"/>
  <c r="L59" i="286"/>
  <c r="N59" i="286" s="1"/>
  <c r="N64" i="286" s="1"/>
  <c r="N77" i="286" s="1"/>
  <c r="L84" i="286" s="1"/>
  <c r="L59" i="285"/>
  <c r="N59" i="285" s="1"/>
  <c r="N64" i="285" s="1"/>
  <c r="L58" i="191"/>
  <c r="N58" i="191" s="1"/>
  <c r="N64" i="191" s="1"/>
  <c r="L58" i="190"/>
  <c r="N58" i="190" s="1"/>
  <c r="N64" i="190" s="1"/>
  <c r="L62" i="294"/>
  <c r="N62" i="294" s="1"/>
  <c r="L65" i="268"/>
  <c r="N65" i="268" s="1"/>
  <c r="L65" i="267"/>
  <c r="N65" i="267" s="1"/>
  <c r="L65" i="266"/>
  <c r="N65" i="266" s="1"/>
  <c r="L59" i="215"/>
  <c r="N59" i="215" s="1"/>
  <c r="N65" i="215" s="1"/>
  <c r="L59" i="213"/>
  <c r="N59" i="213" s="1"/>
  <c r="N65" i="213" s="1"/>
  <c r="N78" i="213" s="1"/>
  <c r="L83" i="213" s="1"/>
  <c r="L65" i="168"/>
  <c r="N65" i="168" s="1"/>
  <c r="M65" i="157"/>
  <c r="N65" i="157" s="1"/>
  <c r="L64" i="157"/>
  <c r="N64" i="157" s="1"/>
  <c r="L64" i="187"/>
  <c r="N64" i="187" s="1"/>
  <c r="N70" i="187" s="1"/>
  <c r="N83" i="187" s="1"/>
  <c r="L88" i="187" s="1"/>
  <c r="L63" i="188"/>
  <c r="N63" i="188" s="1"/>
  <c r="L64" i="186"/>
  <c r="N64" i="186" s="1"/>
  <c r="L64" i="185"/>
  <c r="N64" i="185" s="1"/>
  <c r="L63" i="184"/>
  <c r="N63" i="184" s="1"/>
  <c r="L63" i="183"/>
  <c r="N63" i="183" s="1"/>
  <c r="L64" i="182"/>
  <c r="N64" i="182" s="1"/>
  <c r="N70"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L64" i="168"/>
  <c r="N64" i="168" s="1"/>
  <c r="L63" i="164"/>
  <c r="N63" i="164" s="1"/>
  <c r="L64" i="158"/>
  <c r="N64" i="158" s="1"/>
  <c r="N70" i="158" s="1"/>
  <c r="L64" i="155"/>
  <c r="N64" i="155" s="1"/>
  <c r="N70" i="155" s="1"/>
  <c r="L66" i="165"/>
  <c r="N66" i="165" s="1"/>
  <c r="L63" i="160"/>
  <c r="N63" i="160" s="1"/>
  <c r="L62" i="150"/>
  <c r="N62" i="150" s="1"/>
  <c r="N67" i="150" s="1"/>
  <c r="L68" i="246"/>
  <c r="N68" i="246" s="1"/>
  <c r="L59" i="234"/>
  <c r="N59" i="234" s="1"/>
  <c r="N65" i="234" s="1"/>
  <c r="N78" i="234" s="1"/>
  <c r="L61" i="232"/>
  <c r="N61" i="232" s="1"/>
  <c r="N67" i="232" s="1"/>
  <c r="N80" i="232" s="1"/>
  <c r="L87" i="232" s="1"/>
  <c r="L60" i="251"/>
  <c r="N60" i="251" s="1"/>
  <c r="N66" i="251" s="1"/>
  <c r="N79" i="251" s="1"/>
  <c r="L85" i="251" s="1"/>
  <c r="L64" i="245"/>
  <c r="N64" i="245" s="1"/>
  <c r="N70" i="245" s="1"/>
  <c r="L60" i="233"/>
  <c r="N60" i="233" s="1"/>
  <c r="N66" i="233" s="1"/>
  <c r="L59" i="231"/>
  <c r="N59" i="231" s="1"/>
  <c r="N65" i="231" s="1"/>
  <c r="L56" i="229"/>
  <c r="N56" i="229" s="1"/>
  <c r="N62" i="229" s="1"/>
  <c r="N75" i="229" s="1"/>
  <c r="L80" i="229" s="1"/>
  <c r="L63" i="217"/>
  <c r="N63" i="217" s="1"/>
  <c r="N69" i="217" s="1"/>
  <c r="N82" i="217" s="1"/>
  <c r="L89" i="217" s="1"/>
  <c r="L64" i="177"/>
  <c r="N64" i="177" s="1"/>
  <c r="N69" i="177" s="1"/>
  <c r="N82" i="177" s="1"/>
  <c r="L89" i="177" s="1"/>
  <c r="L64" i="180"/>
  <c r="N64"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L64" i="266"/>
  <c r="N64" i="266" s="1"/>
  <c r="N70" i="266" s="1"/>
  <c r="N83" i="266" s="1"/>
  <c r="L64" i="268"/>
  <c r="N64" i="268" s="1"/>
  <c r="L61" i="270"/>
  <c r="N61" i="270" s="1"/>
  <c r="N67" i="270" s="1"/>
  <c r="N80" i="270" s="1"/>
  <c r="L58" i="309"/>
  <c r="N58" i="309" s="1"/>
  <c r="N64" i="309" s="1"/>
  <c r="L58" i="301"/>
  <c r="N58" i="301" s="1"/>
  <c r="N64" i="301" s="1"/>
  <c r="N77" i="301" s="1"/>
  <c r="L82" i="301" s="1"/>
  <c r="L60" i="295"/>
  <c r="N60" i="295" s="1"/>
  <c r="N66" i="295" s="1"/>
  <c r="N79" i="295" s="1"/>
  <c r="L8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N72" i="165" s="1"/>
  <c r="N85" i="165" s="1"/>
  <c r="L91" i="165" s="1"/>
  <c r="L58" i="143"/>
  <c r="N58" i="143" s="1"/>
  <c r="N64" i="143" s="1"/>
  <c r="L58" i="147"/>
  <c r="N58" i="147" s="1"/>
  <c r="N64" i="147" s="1"/>
  <c r="N78" i="147" s="1"/>
  <c r="L83" i="147" s="1"/>
  <c r="L59" i="90"/>
  <c r="N59" i="90" s="1"/>
  <c r="N6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N69" i="183" s="1"/>
  <c r="N82" i="183" s="1"/>
  <c r="L88"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L85" i="360"/>
  <c r="N79" i="336"/>
  <c r="L86" i="336" s="1"/>
  <c r="L85" i="347"/>
  <c r="L88" i="219"/>
  <c r="L89" i="219"/>
  <c r="L87" i="219"/>
  <c r="L83" i="21"/>
  <c r="L85" i="21"/>
  <c r="N86" i="21" s="1"/>
  <c r="N88" i="21" s="1"/>
  <c r="D13" i="5" s="1"/>
  <c r="L84" i="21"/>
  <c r="L85" i="7"/>
  <c r="N86" i="7" s="1"/>
  <c r="N88" i="7" s="1"/>
  <c r="D3" i="5" s="1"/>
  <c r="L84" i="46"/>
  <c r="L86" i="50"/>
  <c r="L84" i="339"/>
  <c r="N83" i="282"/>
  <c r="L89" i="282" s="1"/>
  <c r="N79" i="256"/>
  <c r="L84" i="256" s="1"/>
  <c r="N78" i="35"/>
  <c r="N77" i="284"/>
  <c r="L84" i="284" s="1"/>
  <c r="L88" i="218"/>
  <c r="N90" i="218" s="1"/>
  <c r="N92" i="218" s="1"/>
  <c r="D180" i="5" s="1"/>
  <c r="L85" i="253"/>
  <c r="N87" i="253" s="1"/>
  <c r="N89" i="253" s="1"/>
  <c r="D213" i="5" s="1"/>
  <c r="N78" i="100"/>
  <c r="L85" i="100" s="1"/>
  <c r="N78" i="33"/>
  <c r="L83" i="33" s="1"/>
  <c r="L84" i="64"/>
  <c r="N78" i="53"/>
  <c r="L85" i="53" s="1"/>
  <c r="N78" i="215"/>
  <c r="L84" i="215" s="1"/>
  <c r="L84" i="348"/>
  <c r="L86" i="328"/>
  <c r="N69" i="172"/>
  <c r="N80" i="272"/>
  <c r="L85" i="272" s="1"/>
  <c r="L85" i="32"/>
  <c r="L84" i="31"/>
  <c r="N69" i="180"/>
  <c r="N82" i="180" s="1"/>
  <c r="L84" i="32"/>
  <c r="L85" i="31"/>
  <c r="N74" i="227"/>
  <c r="L79" i="227" s="1"/>
  <c r="N69" i="188"/>
  <c r="N82" i="188" s="1"/>
  <c r="L87" i="188" s="1"/>
  <c r="N70" i="186"/>
  <c r="N83" i="186" s="1"/>
  <c r="L88" i="186" s="1"/>
  <c r="N79" i="233"/>
  <c r="L84" i="233" s="1"/>
  <c r="N69" i="160"/>
  <c r="N82" i="160" s="1"/>
  <c r="N70" i="154"/>
  <c r="N83" i="154" s="1"/>
  <c r="L88" i="154" s="1"/>
  <c r="N79" i="261"/>
  <c r="L84" i="261" s="1"/>
  <c r="L82" i="305"/>
  <c r="L83" i="305"/>
  <c r="L83" i="25"/>
  <c r="L87" i="281"/>
  <c r="N78" i="243"/>
  <c r="L83" i="243" s="1"/>
  <c r="N70" i="185"/>
  <c r="N83" i="185" s="1"/>
  <c r="L90" i="185" s="1"/>
  <c r="N70" i="176"/>
  <c r="N83" i="176" s="1"/>
  <c r="L88" i="176" s="1"/>
  <c r="N78" i="94"/>
  <c r="L85" i="94" s="1"/>
  <c r="L83" i="39"/>
  <c r="L85" i="128"/>
  <c r="L84" i="25"/>
  <c r="L84" i="306"/>
  <c r="N78" i="231"/>
  <c r="L84" i="231" s="1"/>
  <c r="N77" i="190"/>
  <c r="L83" i="190" s="1"/>
  <c r="N70" i="267"/>
  <c r="N83" i="267" s="1"/>
  <c r="L88" i="267" s="1"/>
  <c r="N74" i="246"/>
  <c r="N89" i="246" s="1"/>
  <c r="L84" i="39"/>
  <c r="N79" i="332"/>
  <c r="L85" i="332" s="1"/>
  <c r="N78" i="9"/>
  <c r="L84" i="9" s="1"/>
  <c r="N80" i="273"/>
  <c r="L86" i="273" s="1"/>
  <c r="N78" i="19"/>
  <c r="L85" i="19" s="1"/>
  <c r="N78" i="108"/>
  <c r="L84" i="108" s="1"/>
  <c r="N79" i="334"/>
  <c r="L84" i="334" s="1"/>
  <c r="N78" i="106"/>
  <c r="L85" i="106" s="1"/>
  <c r="L83" i="132"/>
  <c r="L85" i="132"/>
  <c r="L84" i="127"/>
  <c r="L82" i="127"/>
  <c r="L83" i="22"/>
  <c r="L85" i="22"/>
  <c r="L84" i="22"/>
  <c r="L83" i="130"/>
  <c r="L85" i="130"/>
  <c r="L85" i="58"/>
  <c r="L84" i="58"/>
  <c r="L84" i="34"/>
  <c r="L85" i="47"/>
  <c r="N86" i="47" s="1"/>
  <c r="N88" i="47" s="1"/>
  <c r="D39" i="5" s="1"/>
  <c r="L83" i="72"/>
  <c r="N85" i="72" s="1"/>
  <c r="N87" i="72" s="1"/>
  <c r="D63" i="5" s="1"/>
  <c r="L86" i="360"/>
  <c r="L86" i="348"/>
  <c r="L85" i="131"/>
  <c r="N78" i="79"/>
  <c r="L83" i="79" s="1"/>
  <c r="N78" i="68"/>
  <c r="L84" i="130"/>
  <c r="L85" i="208"/>
  <c r="N86" i="208" s="1"/>
  <c r="N88" i="208" s="1"/>
  <c r="D119" i="5" s="1"/>
  <c r="N79" i="342"/>
  <c r="L85" i="342" s="1"/>
  <c r="L99" i="260"/>
  <c r="N78" i="40"/>
  <c r="L84" i="40" s="1"/>
  <c r="L85" i="105"/>
  <c r="N77" i="309"/>
  <c r="L84" i="309" s="1"/>
  <c r="L87" i="277"/>
  <c r="L86" i="277"/>
  <c r="L85" i="250"/>
  <c r="L84" i="250"/>
  <c r="N78" i="95"/>
  <c r="N69" i="181"/>
  <c r="N82" i="181" s="1"/>
  <c r="L89" i="181" s="1"/>
  <c r="N77" i="290"/>
  <c r="L84" i="290" s="1"/>
  <c r="N78" i="96"/>
  <c r="L85" i="96" s="1"/>
  <c r="N78" i="85"/>
  <c r="L83" i="85" s="1"/>
  <c r="N78" i="45"/>
  <c r="L85" i="45" s="1"/>
  <c r="N78" i="36"/>
  <c r="N80" i="274"/>
  <c r="L86" i="274" s="1"/>
  <c r="N79" i="259"/>
  <c r="L84" i="259" s="1"/>
  <c r="N78" i="143"/>
  <c r="L84" i="143" s="1"/>
  <c r="N78" i="90"/>
  <c r="L85" i="90" s="1"/>
  <c r="N77" i="283"/>
  <c r="N85" i="279"/>
  <c r="N83" i="244"/>
  <c r="L90" i="244" s="1"/>
  <c r="N79" i="346"/>
  <c r="L86" i="346" s="1"/>
  <c r="N78" i="17"/>
  <c r="N78" i="23"/>
  <c r="L85" i="367"/>
  <c r="L83" i="367"/>
  <c r="L84" i="367"/>
  <c r="N78" i="20"/>
  <c r="L83" i="20" s="1"/>
  <c r="L83" i="37"/>
  <c r="L84" i="42"/>
  <c r="L84" i="305"/>
  <c r="L91" i="221"/>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77" i="191"/>
  <c r="L83" i="191" s="1"/>
  <c r="N88" i="252"/>
  <c r="L93" i="252" s="1"/>
  <c r="L84" i="37"/>
  <c r="L83" i="42"/>
  <c r="L88" i="50"/>
  <c r="L84" i="57"/>
  <c r="L86" i="347"/>
  <c r="L85" i="371"/>
  <c r="L86" i="343"/>
  <c r="L86" i="321"/>
  <c r="L85" i="328"/>
  <c r="L84" i="323"/>
  <c r="L86" i="250"/>
  <c r="L85" i="224"/>
  <c r="L84" i="132"/>
  <c r="L83" i="131"/>
  <c r="N86" i="131" s="1"/>
  <c r="N88" i="131" s="1"/>
  <c r="D122" i="5" s="1"/>
  <c r="L83" i="127"/>
  <c r="N85" i="245"/>
  <c r="L91" i="245" s="1"/>
  <c r="L83" i="129"/>
  <c r="L84" i="129"/>
  <c r="L85" i="129"/>
  <c r="L84" i="52"/>
  <c r="L85" i="52"/>
  <c r="L83" i="52"/>
  <c r="L85" i="306"/>
  <c r="N79" i="337"/>
  <c r="N83" i="280"/>
  <c r="N78" i="44"/>
  <c r="N86" i="11"/>
  <c r="N88" i="11" s="1"/>
  <c r="D319" i="5" s="1"/>
  <c r="L85" i="14"/>
  <c r="L85" i="16"/>
  <c r="L84" i="332"/>
  <c r="N83" i="248"/>
  <c r="L88" i="248" s="1"/>
  <c r="N75" i="287"/>
  <c r="N41" i="287" s="1"/>
  <c r="N43" i="287" s="1"/>
  <c r="N77"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2" i="75"/>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83" i="155" s="1"/>
  <c r="L88"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3" i="75"/>
  <c r="L84" i="216"/>
  <c r="L83" i="216"/>
  <c r="L83" i="128"/>
  <c r="L83" i="125"/>
  <c r="L84" i="125"/>
  <c r="L84" i="124"/>
  <c r="L85" i="110"/>
  <c r="L86" i="364"/>
  <c r="L84" i="364"/>
  <c r="L85" i="364"/>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51"/>
  <c r="N88" i="51" s="1"/>
  <c r="D43" i="5" s="1"/>
  <c r="L84" i="38"/>
  <c r="N86" i="28"/>
  <c r="N88" i="28" s="1"/>
  <c r="D20" i="5" s="1"/>
  <c r="L84" i="24"/>
  <c r="L85" i="18"/>
  <c r="L83" i="18"/>
  <c r="L85" i="15"/>
  <c r="L83" i="15"/>
  <c r="N78" i="12"/>
  <c r="L85" i="12" s="1"/>
  <c r="N70" i="168" l="1"/>
  <c r="N70" i="178"/>
  <c r="N83" i="178" s="1"/>
  <c r="N87" i="323"/>
  <c r="N89" i="323" s="1"/>
  <c r="D279" i="5" s="1"/>
  <c r="N86" i="63"/>
  <c r="N88" i="63" s="1"/>
  <c r="D54" i="5" s="1"/>
  <c r="N85" i="74"/>
  <c r="N87" i="74" s="1"/>
  <c r="D65" i="5" s="1"/>
  <c r="L82" i="284"/>
  <c r="L83" i="302"/>
  <c r="L83" i="102"/>
  <c r="N86" i="102" s="1"/>
  <c r="N88" i="102" s="1"/>
  <c r="D92" i="5" s="1"/>
  <c r="L84" i="102"/>
  <c r="L90" i="282"/>
  <c r="N91" i="282" s="1"/>
  <c r="N93" i="282" s="1"/>
  <c r="D239" i="5" s="1"/>
  <c r="N87" i="327"/>
  <c r="N89" i="327" s="1"/>
  <c r="D281" i="5" s="1"/>
  <c r="N87" i="340"/>
  <c r="N89" i="340" s="1"/>
  <c r="D294" i="5" s="1"/>
  <c r="L86" i="256"/>
  <c r="L83" i="38"/>
  <c r="L85" i="69"/>
  <c r="L98" i="260"/>
  <c r="L83" i="105"/>
  <c r="L86" i="254"/>
  <c r="N85" i="303"/>
  <c r="N87" i="303" s="1"/>
  <c r="D259" i="5" s="1"/>
  <c r="L85" i="92"/>
  <c r="L85" i="254"/>
  <c r="L84" i="26"/>
  <c r="L84" i="92"/>
  <c r="N86" i="64"/>
  <c r="N88" i="64" s="1"/>
  <c r="D55" i="5" s="1"/>
  <c r="N87" i="328"/>
  <c r="N89" i="328" s="1"/>
  <c r="D282" i="5" s="1"/>
  <c r="L85" i="333"/>
  <c r="N87" i="371"/>
  <c r="N89" i="371" s="1"/>
  <c r="D293" i="5" s="1"/>
  <c r="N88" i="275"/>
  <c r="N90" i="275" s="1"/>
  <c r="D233" i="5" s="1"/>
  <c r="L86" i="333"/>
  <c r="N64" i="297"/>
  <c r="N77" i="297" s="1"/>
  <c r="L82" i="297" s="1"/>
  <c r="N69" i="164"/>
  <c r="N82" i="164" s="1"/>
  <c r="L83" i="43"/>
  <c r="N85" i="78"/>
  <c r="N87" i="78" s="1"/>
  <c r="D69" i="5" s="1"/>
  <c r="L84" i="43"/>
  <c r="L82" i="286"/>
  <c r="N70" i="268"/>
  <c r="N83" i="268" s="1"/>
  <c r="L90" i="268" s="1"/>
  <c r="N77" i="285"/>
  <c r="L84" i="285" s="1"/>
  <c r="L85" i="27"/>
  <c r="N70" i="171"/>
  <c r="N83" i="171" s="1"/>
  <c r="L90" i="171" s="1"/>
  <c r="L84" i="30"/>
  <c r="N69" i="179"/>
  <c r="N82" i="179" s="1"/>
  <c r="L84" i="342"/>
  <c r="L84" i="135"/>
  <c r="N79" i="239"/>
  <c r="N82" i="174"/>
  <c r="L89" i="174" s="1"/>
  <c r="L85" i="232"/>
  <c r="L85" i="241"/>
  <c r="L83" i="284"/>
  <c r="N85" i="284" s="1"/>
  <c r="N87" i="284" s="1"/>
  <c r="D241" i="5" s="1"/>
  <c r="N70" i="157"/>
  <c r="N83" i="157" s="1"/>
  <c r="L90" i="157" s="1"/>
  <c r="N86" i="226"/>
  <c r="N88" i="226" s="1"/>
  <c r="D187" i="5" s="1"/>
  <c r="L84" i="19"/>
  <c r="L83" i="19"/>
  <c r="L85" i="336"/>
  <c r="L84" i="363"/>
  <c r="L84" i="147"/>
  <c r="L83" i="215"/>
  <c r="L84" i="346"/>
  <c r="N86" i="224"/>
  <c r="N88" i="224" s="1"/>
  <c r="D185" i="5" s="1"/>
  <c r="L85" i="41"/>
  <c r="N86" i="46"/>
  <c r="N88" i="46" s="1"/>
  <c r="D38" i="5" s="1"/>
  <c r="L84" i="100"/>
  <c r="N90" i="219"/>
  <c r="N92" i="219" s="1"/>
  <c r="D181" i="5" s="1"/>
  <c r="L86" i="241"/>
  <c r="L82" i="302"/>
  <c r="N85" i="302" s="1"/>
  <c r="N87" i="302" s="1"/>
  <c r="L86" i="332"/>
  <c r="N79" i="316"/>
  <c r="L84" i="316" s="1"/>
  <c r="N79" i="313"/>
  <c r="L84" i="313" s="1"/>
  <c r="N79" i="317"/>
  <c r="L92" i="221"/>
  <c r="N93" i="221" s="1"/>
  <c r="N95" i="221" s="1"/>
  <c r="D184" i="5" s="1"/>
  <c r="N87" i="321"/>
  <c r="N89" i="321" s="1"/>
  <c r="D277" i="5" s="1"/>
  <c r="L83" i="59"/>
  <c r="L83" i="26"/>
  <c r="N86" i="58"/>
  <c r="N88" i="58" s="1"/>
  <c r="D49" i="5" s="1"/>
  <c r="N86" i="130"/>
  <c r="N88" i="130" s="1"/>
  <c r="D121" i="5" s="1"/>
  <c r="L83" i="286"/>
  <c r="N85" i="286" s="1"/>
  <c r="N87" i="286" s="1"/>
  <c r="D243" i="5" s="1"/>
  <c r="N87" i="339"/>
  <c r="N89" i="339" s="1"/>
  <c r="D292" i="5" s="1"/>
  <c r="L83" i="142"/>
  <c r="L84" i="142"/>
  <c r="L85" i="142"/>
  <c r="L84" i="262"/>
  <c r="L85" i="262"/>
  <c r="L86" i="262"/>
  <c r="L83" i="24"/>
  <c r="L85" i="213"/>
  <c r="N79" i="314"/>
  <c r="N79" i="318"/>
  <c r="N79" i="311"/>
  <c r="L84" i="311" s="1"/>
  <c r="N79" i="315"/>
  <c r="L84" i="315" s="1"/>
  <c r="N79" i="319"/>
  <c r="L84" i="319" s="1"/>
  <c r="L84" i="298"/>
  <c r="L84" i="103"/>
  <c r="L85" i="240"/>
  <c r="L83" i="30"/>
  <c r="L84" i="27"/>
  <c r="N86" i="27" s="1"/>
  <c r="N88" i="27" s="1"/>
  <c r="D19" i="5" s="1"/>
  <c r="N66" i="294"/>
  <c r="N79" i="294" s="1"/>
  <c r="L86" i="294" s="1"/>
  <c r="L88" i="282"/>
  <c r="L85" i="363"/>
  <c r="N86" i="124"/>
  <c r="N88" i="124" s="1"/>
  <c r="D113" i="5" s="1"/>
  <c r="L86" i="232"/>
  <c r="L85" i="147"/>
  <c r="L85" i="138"/>
  <c r="L86" i="251"/>
  <c r="L85" i="215"/>
  <c r="L87" i="274"/>
  <c r="N87" i="343"/>
  <c r="N89" i="343" s="1"/>
  <c r="D296" i="5" s="1"/>
  <c r="L84" i="365"/>
  <c r="N86" i="132"/>
  <c r="N88" i="132" s="1"/>
  <c r="D123" i="5" s="1"/>
  <c r="L86" i="240"/>
  <c r="L86" i="365"/>
  <c r="N89" i="50"/>
  <c r="N91" i="50" s="1"/>
  <c r="D42" i="5" s="1"/>
  <c r="L85" i="135"/>
  <c r="L82" i="298"/>
  <c r="L84" i="251"/>
  <c r="L82" i="325"/>
  <c r="L86" i="342"/>
  <c r="N87" i="342" s="1"/>
  <c r="N89" i="342" s="1"/>
  <c r="D295" i="5" s="1"/>
  <c r="N86" i="49"/>
  <c r="N88" i="49" s="1"/>
  <c r="D41" i="5" s="1"/>
  <c r="N86" i="55"/>
  <c r="N88" i="55" s="1"/>
  <c r="D47" i="5" s="1"/>
  <c r="N86" i="39"/>
  <c r="N88" i="39" s="1"/>
  <c r="D30" i="5" s="1"/>
  <c r="L84" i="33"/>
  <c r="N86" i="33" s="1"/>
  <c r="N88" i="33" s="1"/>
  <c r="D25" i="5" s="1"/>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256" s="1"/>
  <c r="N89" i="256" s="1"/>
  <c r="D215" i="5" s="1"/>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N86" i="53" s="1"/>
  <c r="N88" i="53" s="1"/>
  <c r="D45" i="5" s="1"/>
  <c r="N86" i="37"/>
  <c r="N88" i="37" s="1"/>
  <c r="D28" i="5" s="1"/>
  <c r="L83" i="35"/>
  <c r="L84" i="35"/>
  <c r="L85" i="35"/>
  <c r="N88" i="277"/>
  <c r="N90" i="277" s="1"/>
  <c r="D235" i="5" s="1"/>
  <c r="L85" i="261"/>
  <c r="N88" i="281"/>
  <c r="N90" i="281" s="1"/>
  <c r="D238" i="5" s="1"/>
  <c r="L84" i="243"/>
  <c r="N82" i="172"/>
  <c r="L88" i="172" s="1"/>
  <c r="L84" i="94"/>
  <c r="L84" i="85"/>
  <c r="L83" i="290"/>
  <c r="L84" i="98"/>
  <c r="L89" i="244"/>
  <c r="L84" i="139"/>
  <c r="L85" i="85"/>
  <c r="L82" i="290"/>
  <c r="L85" i="295"/>
  <c r="L85" i="79"/>
  <c r="L88" i="217"/>
  <c r="L83" i="291"/>
  <c r="L82" i="190"/>
  <c r="N83" i="182"/>
  <c r="L89" i="182" s="1"/>
  <c r="L84" i="209"/>
  <c r="L85" i="84"/>
  <c r="L85" i="265"/>
  <c r="N86" i="92"/>
  <c r="N88" i="92" s="1"/>
  <c r="D83" i="5" s="1"/>
  <c r="L85" i="87"/>
  <c r="L83" i="106"/>
  <c r="L89" i="268"/>
  <c r="L87" i="273"/>
  <c r="L84" i="312"/>
  <c r="L84" i="83"/>
  <c r="L82" i="292"/>
  <c r="L85" i="139"/>
  <c r="L82" i="299"/>
  <c r="L90" i="154"/>
  <c r="L85" i="233"/>
  <c r="N86" i="105"/>
  <c r="N88" i="105" s="1"/>
  <c r="D95" i="5" s="1"/>
  <c r="L84" i="299"/>
  <c r="L84" i="96"/>
  <c r="L89" i="176"/>
  <c r="L84" i="295"/>
  <c r="L84" i="79"/>
  <c r="L83" i="91"/>
  <c r="L85" i="98"/>
  <c r="L85" i="134"/>
  <c r="L84" i="291"/>
  <c r="L83" i="61"/>
  <c r="L84" i="88"/>
  <c r="L80" i="227"/>
  <c r="N79" i="150"/>
  <c r="L84" i="150" s="1"/>
  <c r="L83" i="143"/>
  <c r="L84" i="136"/>
  <c r="L84" i="265"/>
  <c r="N86" i="31"/>
  <c r="N88" i="31" s="1"/>
  <c r="D23" i="5" s="1"/>
  <c r="L90" i="176"/>
  <c r="L84" i="91"/>
  <c r="L87" i="217"/>
  <c r="L83" i="212"/>
  <c r="L85" i="243"/>
  <c r="L83" i="86"/>
  <c r="L84" i="138"/>
  <c r="L84" i="99"/>
  <c r="L85" i="231"/>
  <c r="L88" i="268"/>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25"/>
  <c r="N88" i="25" s="1"/>
  <c r="D17" i="5" s="1"/>
  <c r="N86" i="32"/>
  <c r="N88" i="32" s="1"/>
  <c r="D24" i="5" s="1"/>
  <c r="L88" i="244"/>
  <c r="L85" i="312"/>
  <c r="L85" i="83"/>
  <c r="L83" i="292"/>
  <c r="L90" i="155"/>
  <c r="L84" i="212"/>
  <c r="L84" i="86"/>
  <c r="L85" i="97"/>
  <c r="L90" i="245"/>
  <c r="L89" i="154"/>
  <c r="L85" i="264"/>
  <c r="N87" i="306"/>
  <c r="N89" i="306" s="1"/>
  <c r="D262" i="5" s="1"/>
  <c r="L84" i="264"/>
  <c r="L86" i="261"/>
  <c r="L84" i="257"/>
  <c r="L85" i="257"/>
  <c r="L83" i="136"/>
  <c r="L82" i="293"/>
  <c r="L83" i="99"/>
  <c r="N85" i="305"/>
  <c r="N87" i="305" s="1"/>
  <c r="D261" i="5" s="1"/>
  <c r="L89" i="180"/>
  <c r="L88" i="180"/>
  <c r="L87" i="180"/>
  <c r="L83" i="81"/>
  <c r="L83" i="89"/>
  <c r="L90" i="207"/>
  <c r="L84" i="87"/>
  <c r="L84" i="90"/>
  <c r="L83" i="144"/>
  <c r="L84" i="82"/>
  <c r="L83" i="97"/>
  <c r="L85" i="143"/>
  <c r="L84" i="133"/>
  <c r="L83" i="293"/>
  <c r="L84" i="190"/>
  <c r="N83" i="168"/>
  <c r="L90" i="168" s="1"/>
  <c r="L83" i="133"/>
  <c r="L84" i="140"/>
  <c r="L84" i="258"/>
  <c r="L85" i="273"/>
  <c r="L86" i="233"/>
  <c r="L83" i="140"/>
  <c r="L83" i="209"/>
  <c r="L83" i="90"/>
  <c r="L88" i="266"/>
  <c r="L90" i="266"/>
  <c r="L89" i="266"/>
  <c r="L89" i="267"/>
  <c r="L83" i="301"/>
  <c r="L84" i="301"/>
  <c r="L85" i="9"/>
  <c r="L83" i="9"/>
  <c r="N85" i="127"/>
  <c r="N87" i="127" s="1"/>
  <c r="D117" i="5" s="1"/>
  <c r="L88" i="188"/>
  <c r="L89" i="188"/>
  <c r="L89" i="185"/>
  <c r="L87" i="183"/>
  <c r="L88" i="177"/>
  <c r="L87" i="177"/>
  <c r="L89" i="171"/>
  <c r="L88" i="171"/>
  <c r="L89" i="170"/>
  <c r="L88" i="170"/>
  <c r="L92" i="165"/>
  <c r="L88" i="178"/>
  <c r="L89" i="178"/>
  <c r="L90" i="178"/>
  <c r="L85" i="23"/>
  <c r="L84" i="23"/>
  <c r="L83" i="23"/>
  <c r="L92" i="279"/>
  <c r="L90" i="279"/>
  <c r="L86" i="263"/>
  <c r="L84" i="263"/>
  <c r="L84" i="36"/>
  <c r="L85" i="36"/>
  <c r="L85" i="101"/>
  <c r="L84" i="101"/>
  <c r="L83" i="101"/>
  <c r="L89" i="184"/>
  <c r="L87" i="184"/>
  <c r="L83" i="68"/>
  <c r="L84" i="68"/>
  <c r="L85" i="68"/>
  <c r="L84" i="81"/>
  <c r="L84" i="89"/>
  <c r="L91" i="207"/>
  <c r="L83" i="134"/>
  <c r="L84" i="144"/>
  <c r="L83" i="82"/>
  <c r="L85" i="247"/>
  <c r="L84" i="61"/>
  <c r="L88" i="185"/>
  <c r="L90" i="187"/>
  <c r="L91" i="279"/>
  <c r="L85" i="346"/>
  <c r="N87" i="346" s="1"/>
  <c r="N89" i="346" s="1"/>
  <c r="D299" i="5" s="1"/>
  <c r="L85" i="137"/>
  <c r="L84" i="137"/>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N86" i="42"/>
  <c r="N88" i="42" s="1"/>
  <c r="D33" i="5" s="1"/>
  <c r="L90" i="267"/>
  <c r="N86" i="367"/>
  <c r="N88" i="367" s="1"/>
  <c r="D317" i="5" s="1"/>
  <c r="L89" i="155"/>
  <c r="L89" i="249"/>
  <c r="N86" i="216"/>
  <c r="N88" i="216" s="1"/>
  <c r="D178" i="5" s="1"/>
  <c r="N86" i="14"/>
  <c r="N88" i="14" s="1"/>
  <c r="D6" i="5" s="1"/>
  <c r="N85" i="75"/>
  <c r="N87" i="75" s="1"/>
  <c r="D66" i="5" s="1"/>
  <c r="N86" i="129"/>
  <c r="N88" i="129" s="1"/>
  <c r="D118" i="5" s="1"/>
  <c r="L86" i="271"/>
  <c r="L90" i="165"/>
  <c r="L88" i="249"/>
  <c r="L88" i="157"/>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N86" i="41" s="1"/>
  <c r="N88" i="41" s="1"/>
  <c r="D32" i="5" s="1"/>
  <c r="L84" i="345"/>
  <c r="L86" i="345"/>
  <c r="L85" i="345"/>
  <c r="N86" i="19"/>
  <c r="N88" i="19" s="1"/>
  <c r="D11" i="5" s="1"/>
  <c r="N85" i="304"/>
  <c r="N87" i="304" s="1"/>
  <c r="D260" i="5" s="1"/>
  <c r="N87" i="308"/>
  <c r="N89" i="308" s="1"/>
  <c r="D264" i="5" s="1"/>
  <c r="L89" i="248"/>
  <c r="L89" i="183"/>
  <c r="L81" i="229"/>
  <c r="L95" i="252"/>
  <c r="L83" i="69"/>
  <c r="N86" i="69" s="1"/>
  <c r="N88" i="69" s="1"/>
  <c r="D60" i="5" s="1"/>
  <c r="L87" i="181"/>
  <c r="L83" i="145"/>
  <c r="L89" i="157"/>
  <c r="L84" i="193"/>
  <c r="L86" i="193"/>
  <c r="L82" i="229"/>
  <c r="L90" i="248"/>
  <c r="L94" i="252"/>
  <c r="N87" i="332"/>
  <c r="N89" i="332" s="1"/>
  <c r="D286" i="5" s="1"/>
  <c r="L85" i="44"/>
  <c r="L83" i="44"/>
  <c r="L84" i="44"/>
  <c r="L84" i="337"/>
  <c r="L86" i="337"/>
  <c r="L85" i="337"/>
  <c r="L90" i="280"/>
  <c r="L88" i="280"/>
  <c r="L89" i="280"/>
  <c r="L84" i="287"/>
  <c r="L83" i="287"/>
  <c r="L82" i="287"/>
  <c r="L86" i="318"/>
  <c r="L84" i="318"/>
  <c r="L85" i="48"/>
  <c r="L87" i="48"/>
  <c r="L86" i="48"/>
  <c r="L85" i="66"/>
  <c r="L84" i="66"/>
  <c r="L83" i="66"/>
  <c r="L84" i="71"/>
  <c r="L83" i="71"/>
  <c r="L85" i="71"/>
  <c r="L85" i="54"/>
  <c r="L83" i="54"/>
  <c r="L84" i="54"/>
  <c r="L84" i="314"/>
  <c r="L86" i="314"/>
  <c r="L85" i="314"/>
  <c r="L86" i="335"/>
  <c r="L85" i="335"/>
  <c r="L84" i="335"/>
  <c r="L84" i="357"/>
  <c r="L85" i="357"/>
  <c r="L86" i="357"/>
  <c r="L82" i="310"/>
  <c r="L84" i="310"/>
  <c r="L83" i="310"/>
  <c r="L85" i="331"/>
  <c r="L84" i="331"/>
  <c r="L86" i="331"/>
  <c r="L85" i="316"/>
  <c r="L85" i="344"/>
  <c r="L84" i="344"/>
  <c r="L86" i="344"/>
  <c r="L86" i="355"/>
  <c r="L84" i="355"/>
  <c r="L85" i="355"/>
  <c r="L86" i="359"/>
  <c r="L85" i="359"/>
  <c r="L84" i="359"/>
  <c r="L84" i="239"/>
  <c r="L86" i="239"/>
  <c r="L84" i="351"/>
  <c r="L86" i="351"/>
  <c r="L85" i="351"/>
  <c r="L86" i="313"/>
  <c r="L86" i="317"/>
  <c r="L85" i="317"/>
  <c r="L84" i="317"/>
  <c r="L86" i="320"/>
  <c r="L85" i="320"/>
  <c r="L84" i="320"/>
  <c r="L84" i="350"/>
  <c r="L86" i="350"/>
  <c r="L85" i="350"/>
  <c r="L85" i="330"/>
  <c r="L86" i="330"/>
  <c r="N86" i="18"/>
  <c r="N88" i="18" s="1"/>
  <c r="D10" i="5" s="1"/>
  <c r="N86" i="110"/>
  <c r="N88" i="110" s="1"/>
  <c r="D100" i="5" s="1"/>
  <c r="L85" i="318"/>
  <c r="L88" i="181"/>
  <c r="L84" i="145"/>
  <c r="L89" i="186"/>
  <c r="L83" i="192"/>
  <c r="L85" i="239"/>
  <c r="L89" i="187"/>
  <c r="L84" i="330"/>
  <c r="L84" i="353"/>
  <c r="L84" i="366"/>
  <c r="L86" i="366"/>
  <c r="L84" i="307"/>
  <c r="L86" i="307"/>
  <c r="L85" i="307"/>
  <c r="L82" i="300"/>
  <c r="L84" i="300"/>
  <c r="L83" i="300"/>
  <c r="L85" i="319"/>
  <c r="L86" i="319"/>
  <c r="L86" i="352"/>
  <c r="L84" i="352"/>
  <c r="L85" i="352"/>
  <c r="N87" i="241"/>
  <c r="N89" i="241" s="1"/>
  <c r="D201" i="5" s="1"/>
  <c r="L94" i="246"/>
  <c r="L95" i="246"/>
  <c r="L96" i="246"/>
  <c r="N86" i="125"/>
  <c r="N88" i="125" s="1"/>
  <c r="D115" i="5" s="1"/>
  <c r="N86" i="225"/>
  <c r="N88" i="225" s="1"/>
  <c r="D186" i="5" s="1"/>
  <c r="L91" i="220"/>
  <c r="L93" i="220"/>
  <c r="L82" i="192"/>
  <c r="L90" i="186"/>
  <c r="L85" i="146"/>
  <c r="L83" i="146"/>
  <c r="L84" i="146"/>
  <c r="L87" i="164"/>
  <c r="L89" i="164"/>
  <c r="L88" i="164"/>
  <c r="N86" i="56"/>
  <c r="N88" i="56" s="1"/>
  <c r="D48" i="5" s="1"/>
  <c r="N86" i="70"/>
  <c r="N88" i="70" s="1"/>
  <c r="D61" i="5" s="1"/>
  <c r="N86" i="76"/>
  <c r="N88" i="76" s="1"/>
  <c r="D67" i="5" s="1"/>
  <c r="N86" i="116"/>
  <c r="N88" i="116" s="1"/>
  <c r="D105" i="5" s="1"/>
  <c r="N86" i="115"/>
  <c r="N88" i="115" s="1"/>
  <c r="D106" i="5" s="1"/>
  <c r="N87" i="364"/>
  <c r="N89" i="364" s="1"/>
  <c r="D314" i="5" s="1"/>
  <c r="N86" i="73"/>
  <c r="N88" i="73" s="1"/>
  <c r="D64" i="5" s="1"/>
  <c r="N87" i="354"/>
  <c r="N89" i="354" s="1"/>
  <c r="D306" i="5" s="1"/>
  <c r="N86" i="38"/>
  <c r="N88" i="38" s="1"/>
  <c r="D29" i="5" s="1"/>
  <c r="N86" i="24"/>
  <c r="N88" i="24" s="1"/>
  <c r="D16" i="5" s="1"/>
  <c r="N86" i="15"/>
  <c r="N88" i="15" s="1"/>
  <c r="D7" i="5" s="1"/>
  <c r="L83" i="12"/>
  <c r="L84" i="12"/>
  <c r="L86" i="315" l="1"/>
  <c r="L87" i="189"/>
  <c r="N86" i="147"/>
  <c r="N88" i="147" s="1"/>
  <c r="D137" i="5" s="1"/>
  <c r="L85" i="315"/>
  <c r="N85" i="298"/>
  <c r="N87" i="298" s="1"/>
  <c r="D254" i="5" s="1"/>
  <c r="N87" i="262"/>
  <c r="N89" i="262" s="1"/>
  <c r="D221" i="5" s="1"/>
  <c r="N86" i="59"/>
  <c r="N88" i="59" s="1"/>
  <c r="D50" i="5" s="1"/>
  <c r="L85" i="313"/>
  <c r="N87" i="313" s="1"/>
  <c r="N89" i="313" s="1"/>
  <c r="D269" i="5" s="1"/>
  <c r="L86" i="316"/>
  <c r="N87" i="363"/>
  <c r="N89" i="363" s="1"/>
  <c r="D313" i="5" s="1"/>
  <c r="N87" i="254"/>
  <c r="N89" i="254" s="1"/>
  <c r="D214" i="5" s="1"/>
  <c r="N88" i="232"/>
  <c r="N90" i="232" s="1"/>
  <c r="D192" i="5" s="1"/>
  <c r="L83" i="285"/>
  <c r="L83" i="297"/>
  <c r="L84" i="297"/>
  <c r="N85" i="297" s="1"/>
  <c r="N87" i="297" s="1"/>
  <c r="D253" i="5" s="1"/>
  <c r="N86" i="26"/>
  <c r="N88" i="26" s="1"/>
  <c r="D18" i="5" s="1"/>
  <c r="N86" i="215"/>
  <c r="N88" i="215" s="1"/>
  <c r="D177" i="5" s="1"/>
  <c r="N86" i="30"/>
  <c r="N88" i="30" s="1"/>
  <c r="D22" i="5" s="1"/>
  <c r="N86" i="43"/>
  <c r="N88" i="43" s="1"/>
  <c r="D34" i="5" s="1"/>
  <c r="N86" i="142"/>
  <c r="N88" i="142" s="1"/>
  <c r="D134" i="5" s="1"/>
  <c r="L86" i="311"/>
  <c r="L85" i="311"/>
  <c r="N87" i="240"/>
  <c r="N89" i="240" s="1"/>
  <c r="D200" i="5" s="1"/>
  <c r="N86" i="209"/>
  <c r="N88" i="209" s="1"/>
  <c r="D131" i="5" s="1"/>
  <c r="N86" i="140"/>
  <c r="N88" i="140" s="1"/>
  <c r="D132" i="5" s="1"/>
  <c r="N86" i="29"/>
  <c r="N88" i="29" s="1"/>
  <c r="D21" i="5" s="1"/>
  <c r="N87" i="333"/>
  <c r="N89" i="333" s="1"/>
  <c r="D287" i="5" s="1"/>
  <c r="L84" i="294"/>
  <c r="L82" i="285"/>
  <c r="L87" i="174"/>
  <c r="L83" i="60"/>
  <c r="N86" i="100"/>
  <c r="N88" i="100" s="1"/>
  <c r="D90" i="5" s="1"/>
  <c r="N85" i="325"/>
  <c r="N87" i="325" s="1"/>
  <c r="D280" i="5" s="1"/>
  <c r="N86" i="103"/>
  <c r="N88" i="103" s="1"/>
  <c r="D93" i="5" s="1"/>
  <c r="N86" i="135"/>
  <c r="N88" i="135" s="1"/>
  <c r="D126" i="5" s="1"/>
  <c r="N86" i="80"/>
  <c r="N88" i="80" s="1"/>
  <c r="D71" i="5" s="1"/>
  <c r="L88" i="174"/>
  <c r="N87" i="365"/>
  <c r="N89" i="365" s="1"/>
  <c r="D315" i="5" s="1"/>
  <c r="N87" i="251"/>
  <c r="N89" i="251" s="1"/>
  <c r="D211" i="5" s="1"/>
  <c r="L85" i="294"/>
  <c r="N86" i="231"/>
  <c r="N88" i="231" s="1"/>
  <c r="D191" i="5" s="1"/>
  <c r="N90" i="217"/>
  <c r="N92" i="217" s="1"/>
  <c r="D179" i="5" s="1"/>
  <c r="N88" i="274"/>
  <c r="N90" i="274" s="1"/>
  <c r="D232" i="5" s="1"/>
  <c r="N86" i="149"/>
  <c r="N88" i="149" s="1"/>
  <c r="D135" i="5" s="1"/>
  <c r="N87" i="336"/>
  <c r="N89" i="336" s="1"/>
  <c r="D290" i="5" s="1"/>
  <c r="N86" i="213"/>
  <c r="N88" i="213" s="1"/>
  <c r="D175" i="5" s="1"/>
  <c r="N86" i="88"/>
  <c r="N88" i="88" s="1"/>
  <c r="D79" i="5" s="1"/>
  <c r="N82" i="227"/>
  <c r="N84" i="227" s="1"/>
  <c r="D188" i="5" s="1"/>
  <c r="N87" i="264"/>
  <c r="N89" i="264" s="1"/>
  <c r="D223" i="5" s="1"/>
  <c r="N86" i="99"/>
  <c r="N88" i="99" s="1"/>
  <c r="D89" i="5" s="1"/>
  <c r="N86" i="83"/>
  <c r="N88" i="83" s="1"/>
  <c r="D74" i="5" s="1"/>
  <c r="N86" i="138"/>
  <c r="N88" i="138" s="1"/>
  <c r="D129" i="5" s="1"/>
  <c r="N91" i="249"/>
  <c r="N93" i="249" s="1"/>
  <c r="D209" i="5" s="1"/>
  <c r="N87" i="235"/>
  <c r="N89" i="235" s="1"/>
  <c r="D195" i="5" s="1"/>
  <c r="N87" i="238"/>
  <c r="N89" i="238" s="1"/>
  <c r="D198" i="5" s="1"/>
  <c r="L89" i="189"/>
  <c r="N90" i="189" s="1"/>
  <c r="N92" i="189" s="1"/>
  <c r="D169" i="5" s="1"/>
  <c r="N91" i="268"/>
  <c r="N93" i="268" s="1"/>
  <c r="D227" i="5" s="1"/>
  <c r="N87" i="295"/>
  <c r="N89" i="295" s="1"/>
  <c r="D251" i="5" s="1"/>
  <c r="N86" i="96"/>
  <c r="N88" i="96" s="1"/>
  <c r="D86" i="5" s="1"/>
  <c r="N86" i="214"/>
  <c r="N88" i="214" s="1"/>
  <c r="D176" i="5" s="1"/>
  <c r="N86" i="9"/>
  <c r="N88" i="9" s="1"/>
  <c r="D4" i="5" s="1"/>
  <c r="N87" i="353"/>
  <c r="N89" i="353" s="1"/>
  <c r="D305" i="5" s="1"/>
  <c r="L85" i="60"/>
  <c r="N86" i="60" s="1"/>
  <c r="N88" i="60" s="1"/>
  <c r="D51" i="5" s="1"/>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90" i="177"/>
  <c r="N92" i="177"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8"/>
  <c r="N93" i="178" s="1"/>
  <c r="D157" i="5" s="1"/>
  <c r="N91" i="171"/>
  <c r="N93" i="171" s="1"/>
  <c r="D156" i="5" s="1"/>
  <c r="N91" i="170"/>
  <c r="N93" i="170" s="1"/>
  <c r="D152" i="5" s="1"/>
  <c r="N91" i="157"/>
  <c r="N93" i="157" s="1"/>
  <c r="D145"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15"/>
  <c r="N89" i="315" s="1"/>
  <c r="D271" i="5" s="1"/>
  <c r="N87" i="311"/>
  <c r="N89" i="311" s="1"/>
  <c r="D267" i="5" s="1"/>
  <c r="N87" i="307"/>
  <c r="N89" i="307" s="1"/>
  <c r="D263" i="5" s="1"/>
  <c r="N87" i="366"/>
  <c r="N89" i="366" s="1"/>
  <c r="D316" i="5" s="1"/>
  <c r="N87" i="317"/>
  <c r="N89" i="317" s="1"/>
  <c r="D273" i="5" s="1"/>
  <c r="N87" i="359"/>
  <c r="N89" i="359" s="1"/>
  <c r="D310" i="5" s="1"/>
  <c r="N87" i="355"/>
  <c r="N89" i="355" s="1"/>
  <c r="D307" i="5" s="1"/>
  <c r="N87" i="316"/>
  <c r="N89" i="316" s="1"/>
  <c r="D272"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239"/>
  <c r="N89" i="239" s="1"/>
  <c r="D199"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N90" i="174" l="1"/>
  <c r="N92" i="174" s="1"/>
  <c r="D154" i="5" s="1"/>
  <c r="N87" i="294"/>
  <c r="N89" i="294" s="1"/>
  <c r="D250" i="5" s="1"/>
  <c r="N90" i="172"/>
  <c r="N92" i="172" s="1"/>
  <c r="D153" i="5" s="1"/>
  <c r="N91" i="158"/>
  <c r="N93" i="158" s="1"/>
  <c r="D146"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<sst xmlns="http://schemas.openxmlformats.org/spreadsheetml/2006/main" count="38555" uniqueCount="2343">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</sst>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FF00"/>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6">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4" fontId="0" fillId="0" borderId="15" xfId="2" applyNumberFormat="1" applyFont="1" applyFill="1" applyBorder="1" applyProtection="1">
      <protection locked="0"/>
    </xf>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4" fontId="5" fillId="3" borderId="3" xfId="2" applyNumberFormat="1" applyFont="1" applyBorder="1" applyProtection="1"/>
    <xf numFmtId="4" fontId="7" fillId="25" borderId="6" xfId="1" applyNumberFormat="1" applyFont="1" applyFill="1" applyBorder="1" applyProtection="1"/>
    <xf numFmtId="3" fontId="3" fillId="5" borderId="4" xfId="3" applyNumberFormat="1" applyFill="1" applyBorder="1" applyProtection="1">
      <protection locked="0"/>
    </xf>
    <xf numFmtId="168" fontId="3" fillId="29" borderId="4" xfId="3" applyNumberFormat="1" applyFill="1" applyBorder="1" applyProtection="1">
      <protection locked="0"/>
    </xf>
    <xf numFmtId="3" fontId="3" fillId="16" borderId="63" xfId="3" applyNumberFormat="1" applyFill="1" applyBorder="1" applyProtection="1">
      <protection locked="0"/>
    </xf>
    <xf numFmtId="168" fontId="3" fillId="16" borderId="63" xfId="3" applyNumberFormat="1" applyFill="1" applyBorder="1" applyProtection="1">
      <protection locked="0"/>
    </xf>
    <xf numFmtId="178" fontId="3" fillId="16" borderId="63" xfId="3" applyNumberFormat="1" applyFill="1" applyBorder="1" applyProtection="1">
      <protection locked="0"/>
    </xf>
    <xf numFmtId="4" fontId="3" fillId="29" borderId="63" xfId="3" applyNumberFormat="1" applyFill="1" applyBorder="1" applyProtection="1"/>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CHOCO</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236220</xdr:colOff>
          <xdr:row>0</xdr:row>
          <xdr:rowOff>45720</xdr:rowOff>
        </xdr:from>
        <xdr:to>
          <xdr:col>0</xdr:col>
          <xdr:colOff>1181100</xdr:colOff>
          <xdr:row>5</xdr:row>
          <xdr:rowOff>121920</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175260</xdr:colOff>
          <xdr:row>1</xdr:row>
          <xdr:rowOff>60960</xdr:rowOff>
        </xdr:from>
        <xdr:to>
          <xdr:col>1</xdr:col>
          <xdr:colOff>952500</xdr:colOff>
          <xdr:row>4</xdr:row>
          <xdr:rowOff>182880</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259080</xdr:rowOff>
        </xdr:from>
        <xdr:to>
          <xdr:col>1</xdr:col>
          <xdr:colOff>861060</xdr:colOff>
          <xdr:row>4</xdr:row>
          <xdr:rowOff>83820</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297180</xdr:rowOff>
        </xdr:from>
        <xdr:to>
          <xdr:col>1</xdr:col>
          <xdr:colOff>861060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137160</xdr:rowOff>
        </xdr:from>
        <xdr:to>
          <xdr:col>1</xdr:col>
          <xdr:colOff>861060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182880</xdr:rowOff>
        </xdr:from>
        <xdr:to>
          <xdr:col>1</xdr:col>
          <xdr:colOff>861060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160020</xdr:rowOff>
        </xdr:from>
        <xdr:to>
          <xdr:col>1</xdr:col>
          <xdr:colOff>861060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144780</xdr:colOff>
          <xdr:row>1</xdr:row>
          <xdr:rowOff>68580</xdr:rowOff>
        </xdr:from>
        <xdr:to>
          <xdr:col>1</xdr:col>
          <xdr:colOff>922020</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861060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83820</xdr:rowOff>
        </xdr:from>
        <xdr:to>
          <xdr:col>1</xdr:col>
          <xdr:colOff>861060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4.4"/>
  <cols>
    <col min="8" max="8" width="83" customWidth="1"/>
  </cols>
  <sheetData>
    <row r="1" spans="1:38" ht="15" thickTop="1">
      <c r="A1" s="123"/>
      <c r="B1" s="124"/>
      <c r="C1" s="124"/>
      <c r="D1" s="124"/>
      <c r="E1" s="124"/>
      <c r="F1" s="124"/>
      <c r="G1" s="124"/>
      <c r="H1" s="125"/>
      <c r="Z1" s="231"/>
      <c r="AA1" s="231"/>
      <c r="AB1" s="231"/>
      <c r="AC1" s="231"/>
      <c r="AD1" s="231"/>
      <c r="AE1" s="231"/>
      <c r="AF1" s="231"/>
      <c r="AG1" s="231"/>
      <c r="AH1" s="231"/>
      <c r="AI1" s="231"/>
      <c r="AJ1" s="231"/>
      <c r="AK1" s="231"/>
      <c r="AL1" s="231"/>
    </row>
    <row r="2" spans="1:38">
      <c r="A2" s="126"/>
      <c r="B2" s="127"/>
      <c r="C2" s="127"/>
      <c r="D2" s="127"/>
      <c r="E2" s="127"/>
      <c r="F2" s="127"/>
      <c r="G2" s="127"/>
      <c r="H2" s="128"/>
      <c r="Z2" s="231"/>
      <c r="AA2" s="231"/>
      <c r="AB2" s="231"/>
      <c r="AC2" s="231"/>
      <c r="AD2" s="231"/>
      <c r="AE2" s="231"/>
      <c r="AF2" s="231"/>
      <c r="AG2" s="231"/>
      <c r="AH2" s="231"/>
      <c r="AI2" s="231"/>
      <c r="AJ2" s="231"/>
      <c r="AK2" s="231"/>
      <c r="AL2" s="231"/>
    </row>
    <row r="3" spans="1:38">
      <c r="A3" s="126"/>
      <c r="B3" s="127"/>
      <c r="C3" s="127"/>
      <c r="D3" s="127"/>
      <c r="E3" s="127"/>
      <c r="F3" s="127"/>
      <c r="G3" s="127"/>
      <c r="H3" s="128"/>
      <c r="Z3" s="231"/>
      <c r="AA3" s="231"/>
      <c r="AB3" s="231"/>
      <c r="AC3" s="231"/>
      <c r="AD3" s="231"/>
      <c r="AE3" s="231"/>
      <c r="AF3" s="231"/>
      <c r="AG3" s="231"/>
      <c r="AH3" s="231"/>
      <c r="AI3" s="231"/>
      <c r="AJ3" s="231"/>
      <c r="AK3" s="231"/>
      <c r="AL3" s="231"/>
    </row>
    <row r="4" spans="1:38">
      <c r="A4" s="126"/>
      <c r="B4" s="127"/>
      <c r="C4" s="127"/>
      <c r="D4" s="127"/>
      <c r="E4" s="127"/>
      <c r="F4" s="127"/>
      <c r="G4" s="127"/>
      <c r="H4" s="128"/>
      <c r="Z4" s="231"/>
      <c r="AA4" s="231"/>
      <c r="AB4" s="231"/>
      <c r="AC4" s="231"/>
      <c r="AD4" s="231"/>
      <c r="AE4" s="231"/>
      <c r="AF4" s="231"/>
      <c r="AG4" s="231"/>
      <c r="AH4" s="231"/>
      <c r="AI4" s="231"/>
      <c r="AJ4" s="231"/>
      <c r="AK4" s="231"/>
      <c r="AL4" s="231"/>
    </row>
    <row r="5" spans="1:38">
      <c r="A5" s="126"/>
      <c r="B5" s="127"/>
      <c r="C5" s="127"/>
      <c r="D5" s="127"/>
      <c r="E5" s="127"/>
      <c r="F5" s="127"/>
      <c r="G5" s="127"/>
      <c r="H5" s="128"/>
      <c r="Z5" s="231"/>
      <c r="AA5" s="231"/>
      <c r="AB5" s="231"/>
      <c r="AC5" s="231"/>
      <c r="AD5" s="231"/>
      <c r="AE5" s="231"/>
      <c r="AF5" s="231"/>
      <c r="AG5" s="231"/>
      <c r="AH5" s="231"/>
      <c r="AI5" s="231"/>
      <c r="AJ5" s="231"/>
      <c r="AK5" s="231"/>
      <c r="AL5" s="231"/>
    </row>
    <row r="6" spans="1:38">
      <c r="A6" s="126"/>
      <c r="B6" s="127"/>
      <c r="C6" s="127"/>
      <c r="D6" s="127"/>
      <c r="E6" s="127"/>
      <c r="F6" s="127"/>
      <c r="G6" s="127"/>
      <c r="H6" s="128"/>
      <c r="Z6" s="231"/>
      <c r="AA6" s="231"/>
      <c r="AB6" s="231"/>
      <c r="AC6" s="231"/>
      <c r="AD6" s="231"/>
      <c r="AE6" s="231"/>
      <c r="AF6" s="231"/>
      <c r="AG6" s="231"/>
      <c r="AH6" s="231"/>
      <c r="AI6" s="231"/>
      <c r="AJ6" s="231"/>
      <c r="AK6" s="231"/>
      <c r="AL6" s="231"/>
    </row>
    <row r="7" spans="1:38">
      <c r="A7" s="126"/>
      <c r="B7" s="127"/>
      <c r="C7" s="127"/>
      <c r="D7" s="127"/>
      <c r="E7" s="127"/>
      <c r="F7" s="127"/>
      <c r="G7" s="127"/>
      <c r="H7" s="128"/>
      <c r="Z7" s="231"/>
      <c r="AA7" s="231"/>
      <c r="AB7" s="231"/>
      <c r="AC7" s="231"/>
      <c r="AD7" s="231"/>
      <c r="AE7" s="231"/>
      <c r="AF7" s="231"/>
      <c r="AG7" s="231"/>
      <c r="AH7" s="231"/>
      <c r="AI7" s="231"/>
      <c r="AJ7" s="231"/>
      <c r="AK7" s="231"/>
      <c r="AL7" s="231"/>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30"/>
      <c r="AA8" s="231"/>
      <c r="AB8" s="231"/>
      <c r="AC8" s="231"/>
      <c r="AD8" s="231"/>
      <c r="AE8" s="231"/>
      <c r="AF8" s="231"/>
      <c r="AG8" s="231"/>
      <c r="AH8" s="231"/>
      <c r="AI8" s="231"/>
      <c r="AJ8" s="231"/>
      <c r="AK8" s="231"/>
      <c r="AL8" s="231"/>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30"/>
      <c r="AA9" s="231"/>
      <c r="AB9" s="231"/>
      <c r="AC9" s="231"/>
      <c r="AD9" s="231"/>
      <c r="AE9" s="231"/>
      <c r="AF9" s="231"/>
      <c r="AG9" s="231"/>
      <c r="AH9" s="231"/>
      <c r="AI9" s="231"/>
      <c r="AJ9" s="231"/>
      <c r="AK9" s="231"/>
      <c r="AL9" s="231"/>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30"/>
      <c r="AA10" s="231"/>
      <c r="AB10" s="231"/>
      <c r="AC10" s="231"/>
      <c r="AD10" s="231"/>
      <c r="AE10" s="231"/>
      <c r="AF10" s="231"/>
      <c r="AG10" s="231"/>
      <c r="AH10" s="231"/>
      <c r="AI10" s="231"/>
      <c r="AJ10" s="231"/>
      <c r="AK10" s="231"/>
      <c r="AL10" s="231"/>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30"/>
      <c r="AA11" s="231"/>
      <c r="AB11" s="231"/>
      <c r="AC11" s="231"/>
      <c r="AD11" s="231"/>
      <c r="AE11" s="231"/>
      <c r="AF11" s="231"/>
      <c r="AG11" s="231"/>
      <c r="AH11" s="231"/>
      <c r="AI11" s="231"/>
      <c r="AJ11" s="231"/>
      <c r="AK11" s="231"/>
      <c r="AL11" s="231"/>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30"/>
      <c r="AA12" s="231"/>
      <c r="AB12" s="231"/>
      <c r="AC12" s="231"/>
      <c r="AD12" s="231"/>
      <c r="AE12" s="231"/>
      <c r="AF12" s="231"/>
      <c r="AG12" s="231"/>
      <c r="AH12" s="231"/>
      <c r="AI12" s="231"/>
      <c r="AJ12" s="231"/>
      <c r="AK12" s="231"/>
      <c r="AL12" s="231"/>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30"/>
      <c r="AA13" s="231"/>
      <c r="AB13" s="231"/>
      <c r="AC13" s="231"/>
      <c r="AD13" s="231"/>
      <c r="AE13" s="231"/>
      <c r="AF13" s="231"/>
      <c r="AG13" s="231"/>
      <c r="AH13" s="231"/>
      <c r="AI13" s="231"/>
      <c r="AJ13" s="231"/>
      <c r="AK13" s="231"/>
      <c r="AL13" s="231"/>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30"/>
      <c r="AA14" s="231"/>
      <c r="AB14" s="231"/>
      <c r="AC14" s="231"/>
      <c r="AD14" s="231"/>
      <c r="AE14" s="231"/>
      <c r="AF14" s="231"/>
      <c r="AG14" s="231"/>
      <c r="AH14" s="231"/>
      <c r="AI14" s="231"/>
      <c r="AJ14" s="231"/>
      <c r="AK14" s="231"/>
      <c r="AL14" s="231"/>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30"/>
      <c r="AA15" s="231"/>
      <c r="AB15" s="231"/>
      <c r="AC15" s="231"/>
      <c r="AD15" s="231"/>
      <c r="AE15" s="231"/>
      <c r="AF15" s="231"/>
      <c r="AG15" s="231"/>
      <c r="AH15" s="231"/>
      <c r="AI15" s="231"/>
      <c r="AJ15" s="231"/>
      <c r="AK15" s="231"/>
      <c r="AL15" s="231"/>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30"/>
      <c r="AA16" s="231"/>
      <c r="AB16" s="231"/>
      <c r="AC16" s="231"/>
      <c r="AD16" s="231"/>
      <c r="AE16" s="231"/>
      <c r="AF16" s="231"/>
      <c r="AG16" s="231"/>
      <c r="AH16" s="231"/>
      <c r="AI16" s="231"/>
      <c r="AJ16" s="231"/>
      <c r="AK16" s="231"/>
      <c r="AL16" s="231"/>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30"/>
      <c r="AA17" s="231"/>
      <c r="AB17" s="231"/>
      <c r="AC17" s="231"/>
      <c r="AD17" s="231"/>
      <c r="AE17" s="231"/>
      <c r="AF17" s="231"/>
      <c r="AG17" s="231"/>
      <c r="AH17" s="231"/>
      <c r="AI17" s="231"/>
      <c r="AJ17" s="231"/>
      <c r="AK17" s="231"/>
      <c r="AL17" s="231"/>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30"/>
      <c r="AA18" s="231"/>
      <c r="AB18" s="231"/>
      <c r="AC18" s="231"/>
      <c r="AD18" s="231"/>
      <c r="AE18" s="231"/>
      <c r="AF18" s="231"/>
      <c r="AG18" s="231"/>
      <c r="AH18" s="231"/>
      <c r="AI18" s="231"/>
      <c r="AJ18" s="231"/>
      <c r="AK18" s="231"/>
      <c r="AL18" s="231"/>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30"/>
      <c r="AA19" s="231"/>
      <c r="AB19" s="231"/>
      <c r="AC19" s="231"/>
      <c r="AD19" s="231"/>
      <c r="AE19" s="231"/>
      <c r="AF19" s="231"/>
      <c r="AG19" s="231"/>
      <c r="AH19" s="231"/>
      <c r="AI19" s="231"/>
      <c r="AJ19" s="231"/>
      <c r="AK19" s="231"/>
      <c r="AL19" s="231"/>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30"/>
      <c r="AA20" s="231"/>
      <c r="AB20" s="231"/>
      <c r="AC20" s="231"/>
      <c r="AD20" s="231"/>
      <c r="AE20" s="231"/>
      <c r="AF20" s="231"/>
      <c r="AG20" s="231"/>
      <c r="AH20" s="231"/>
      <c r="AI20" s="231"/>
      <c r="AJ20" s="231"/>
      <c r="AK20" s="231"/>
      <c r="AL20" s="231"/>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30"/>
      <c r="AA21" s="231"/>
      <c r="AB21" s="231"/>
      <c r="AC21" s="231"/>
      <c r="AD21" s="231"/>
      <c r="AE21" s="231"/>
      <c r="AF21" s="231"/>
      <c r="AG21" s="231"/>
      <c r="AH21" s="231"/>
      <c r="AI21" s="231"/>
      <c r="AJ21" s="231"/>
      <c r="AK21" s="231"/>
      <c r="AL21" s="231"/>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30"/>
      <c r="AA22" s="231"/>
      <c r="AB22" s="231"/>
      <c r="AC22" s="231"/>
      <c r="AD22" s="231"/>
      <c r="AE22" s="231"/>
      <c r="AF22" s="231"/>
      <c r="AG22" s="231"/>
      <c r="AH22" s="231"/>
      <c r="AI22" s="231"/>
      <c r="AJ22" s="231"/>
      <c r="AK22" s="231"/>
      <c r="AL22" s="231"/>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30"/>
      <c r="AA23" s="231"/>
      <c r="AB23" s="231"/>
      <c r="AC23" s="231"/>
      <c r="AD23" s="231"/>
      <c r="AE23" s="231"/>
      <c r="AF23" s="231"/>
      <c r="AG23" s="231"/>
      <c r="AH23" s="231"/>
      <c r="AI23" s="231"/>
      <c r="AJ23" s="231"/>
      <c r="AK23" s="231"/>
      <c r="AL23" s="231"/>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30"/>
      <c r="AA24" s="231"/>
      <c r="AB24" s="231"/>
      <c r="AC24" s="231"/>
      <c r="AD24" s="231"/>
      <c r="AE24" s="231"/>
      <c r="AF24" s="231"/>
      <c r="AG24" s="231"/>
      <c r="AH24" s="231"/>
      <c r="AI24" s="231"/>
      <c r="AJ24" s="231"/>
      <c r="AK24" s="231"/>
      <c r="AL24" s="231"/>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30"/>
      <c r="AA25" s="231"/>
      <c r="AB25" s="231"/>
      <c r="AC25" s="231"/>
      <c r="AD25" s="231"/>
      <c r="AE25" s="231"/>
      <c r="AF25" s="231"/>
      <c r="AG25" s="231"/>
      <c r="AH25" s="231"/>
      <c r="AI25" s="231"/>
      <c r="AJ25" s="231"/>
      <c r="AK25" s="231"/>
      <c r="AL25" s="231"/>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30"/>
      <c r="AA26" s="231"/>
      <c r="AB26" s="231"/>
      <c r="AC26" s="231"/>
      <c r="AD26" s="231"/>
      <c r="AE26" s="231"/>
      <c r="AF26" s="231"/>
      <c r="AG26" s="231"/>
      <c r="AH26" s="231"/>
      <c r="AI26" s="231"/>
      <c r="AJ26" s="231"/>
      <c r="AK26" s="231"/>
      <c r="AL26" s="231"/>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30"/>
      <c r="AA27" s="231"/>
      <c r="AB27" s="231"/>
      <c r="AC27" s="231"/>
      <c r="AD27" s="231"/>
      <c r="AE27" s="231"/>
      <c r="AF27" s="231"/>
      <c r="AG27" s="231"/>
      <c r="AH27" s="231"/>
      <c r="AI27" s="231"/>
      <c r="AJ27" s="231"/>
      <c r="AK27" s="231"/>
      <c r="AL27" s="231"/>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30"/>
      <c r="AA28" s="231"/>
      <c r="AB28" s="231"/>
      <c r="AC28" s="231"/>
      <c r="AD28" s="231"/>
      <c r="AE28" s="231"/>
      <c r="AF28" s="231"/>
      <c r="AG28" s="231"/>
      <c r="AH28" s="231"/>
      <c r="AI28" s="231"/>
      <c r="AJ28" s="231"/>
      <c r="AK28" s="231"/>
      <c r="AL28" s="231"/>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30"/>
      <c r="AA29" s="231"/>
      <c r="AB29" s="231"/>
      <c r="AC29" s="231"/>
      <c r="AD29" s="231"/>
      <c r="AE29" s="231"/>
      <c r="AF29" s="231"/>
      <c r="AG29" s="231"/>
      <c r="AH29" s="231"/>
      <c r="AI29" s="231"/>
      <c r="AJ29" s="231"/>
      <c r="AK29" s="231"/>
      <c r="AL29" s="231"/>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30"/>
      <c r="AA30" s="231"/>
      <c r="AB30" s="231"/>
      <c r="AC30" s="231"/>
      <c r="AD30" s="231"/>
      <c r="AE30" s="231"/>
      <c r="AF30" s="231"/>
      <c r="AG30" s="231"/>
      <c r="AH30" s="231"/>
      <c r="AI30" s="231"/>
      <c r="AJ30" s="231"/>
      <c r="AK30" s="231"/>
      <c r="AL30" s="231"/>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30"/>
      <c r="AA31" s="231"/>
      <c r="AB31" s="231"/>
      <c r="AC31" s="231"/>
      <c r="AD31" s="231"/>
      <c r="AE31" s="231"/>
      <c r="AF31" s="231"/>
      <c r="AG31" s="231"/>
      <c r="AH31" s="231"/>
      <c r="AI31" s="231"/>
      <c r="AJ31" s="231"/>
      <c r="AK31" s="231"/>
      <c r="AL31" s="231"/>
    </row>
    <row r="32" spans="1:38">
      <c r="A32" s="665"/>
      <c r="B32" s="665"/>
      <c r="C32" s="665"/>
      <c r="D32" s="665"/>
      <c r="E32" s="665"/>
      <c r="F32" s="665"/>
      <c r="G32" s="665"/>
      <c r="H32" s="665"/>
      <c r="I32" s="127"/>
      <c r="J32" s="127"/>
      <c r="K32" s="127"/>
      <c r="L32" s="127"/>
      <c r="M32" s="127"/>
      <c r="N32" s="127"/>
      <c r="O32" s="127"/>
      <c r="P32" s="127"/>
      <c r="Q32" s="127"/>
      <c r="R32" s="127"/>
      <c r="S32" s="127"/>
      <c r="T32" s="127"/>
      <c r="U32" s="127"/>
      <c r="V32" s="127"/>
      <c r="W32" s="127"/>
      <c r="X32" s="127"/>
      <c r="Y32" s="127"/>
      <c r="Z32" s="230"/>
      <c r="AA32" s="231"/>
      <c r="AB32" s="231"/>
      <c r="AC32" s="231"/>
      <c r="AD32" s="231"/>
      <c r="AE32" s="231"/>
      <c r="AF32" s="231"/>
      <c r="AG32" s="231"/>
      <c r="AH32" s="231"/>
      <c r="AI32" s="231"/>
      <c r="AJ32" s="231"/>
      <c r="AK32" s="231"/>
      <c r="AL32" s="231"/>
    </row>
    <row r="33" spans="1:38">
      <c r="A33" s="665"/>
      <c r="B33" s="665"/>
      <c r="C33" s="665"/>
      <c r="D33" s="665"/>
      <c r="E33" s="665"/>
      <c r="F33" s="665"/>
      <c r="G33" s="665"/>
      <c r="H33" s="665"/>
      <c r="I33" s="127"/>
      <c r="J33" s="127"/>
      <c r="K33" s="127"/>
      <c r="L33" s="127"/>
      <c r="M33" s="127"/>
      <c r="N33" s="127"/>
      <c r="O33" s="127"/>
      <c r="P33" s="127"/>
      <c r="Q33" s="127"/>
      <c r="R33" s="127"/>
      <c r="S33" s="127"/>
      <c r="T33" s="127"/>
      <c r="U33" s="127"/>
      <c r="V33" s="127"/>
      <c r="W33" s="127"/>
      <c r="X33" s="127"/>
      <c r="Y33" s="127"/>
      <c r="Z33" s="230"/>
      <c r="AA33" s="231"/>
      <c r="AB33" s="231"/>
      <c r="AC33" s="231"/>
      <c r="AD33" s="231"/>
      <c r="AE33" s="231"/>
      <c r="AF33" s="231"/>
      <c r="AG33" s="231"/>
      <c r="AH33" s="231"/>
      <c r="AI33" s="231"/>
      <c r="AJ33" s="231"/>
      <c r="AK33" s="231"/>
      <c r="AL33" s="231"/>
    </row>
    <row r="34" spans="1:38">
      <c r="A34" s="665"/>
      <c r="B34" s="665"/>
      <c r="C34" s="665"/>
      <c r="D34" s="665"/>
      <c r="E34" s="665"/>
      <c r="F34" s="665"/>
      <c r="G34" s="665"/>
      <c r="H34" s="665"/>
      <c r="I34" s="127"/>
      <c r="J34" s="127"/>
      <c r="K34" s="127"/>
      <c r="L34" s="127"/>
      <c r="M34" s="127"/>
      <c r="N34" s="127"/>
      <c r="O34" s="127"/>
      <c r="P34" s="127"/>
      <c r="Q34" s="127"/>
      <c r="R34" s="127"/>
      <c r="S34" s="127"/>
      <c r="T34" s="127"/>
      <c r="U34" s="127"/>
      <c r="V34" s="127"/>
      <c r="W34" s="127"/>
      <c r="X34" s="127"/>
      <c r="Y34" s="127"/>
      <c r="Z34" s="230"/>
      <c r="AA34" s="231"/>
      <c r="AB34" s="231"/>
      <c r="AC34" s="231"/>
      <c r="AD34" s="231"/>
      <c r="AE34" s="231"/>
      <c r="AF34" s="231"/>
      <c r="AG34" s="231"/>
      <c r="AH34" s="231"/>
      <c r="AI34" s="231"/>
      <c r="AJ34" s="231"/>
      <c r="AK34" s="231"/>
      <c r="AL34" s="231"/>
    </row>
    <row r="35" spans="1:38">
      <c r="A35" s="665"/>
      <c r="B35" s="665"/>
      <c r="C35" s="665"/>
      <c r="D35" s="665"/>
      <c r="E35" s="665"/>
      <c r="F35" s="665"/>
      <c r="G35" s="665"/>
      <c r="H35" s="665"/>
      <c r="I35" s="127"/>
      <c r="J35" s="127"/>
      <c r="K35" s="127"/>
      <c r="L35" s="127"/>
      <c r="M35" s="127"/>
      <c r="N35" s="127"/>
      <c r="O35" s="127"/>
      <c r="P35" s="127"/>
      <c r="Q35" s="127"/>
      <c r="R35" s="127"/>
      <c r="S35" s="127"/>
      <c r="T35" s="127"/>
      <c r="U35" s="127"/>
      <c r="V35" s="127"/>
      <c r="W35" s="127"/>
      <c r="X35" s="127"/>
      <c r="Y35" s="127"/>
      <c r="Z35" s="230"/>
      <c r="AA35" s="231"/>
      <c r="AB35" s="231"/>
      <c r="AC35" s="231"/>
      <c r="AD35" s="231"/>
      <c r="AE35" s="231"/>
      <c r="AF35" s="231"/>
      <c r="AG35" s="231"/>
      <c r="AH35" s="231"/>
      <c r="AI35" s="231"/>
      <c r="AJ35" s="231"/>
      <c r="AK35" s="231"/>
      <c r="AL35" s="231"/>
    </row>
    <row r="36" spans="1:38">
      <c r="A36" s="665"/>
      <c r="B36" s="665"/>
      <c r="C36" s="665"/>
      <c r="D36" s="665"/>
      <c r="E36" s="665"/>
      <c r="F36" s="665"/>
      <c r="G36" s="665"/>
      <c r="H36" s="665"/>
      <c r="I36" s="127"/>
      <c r="J36" s="127"/>
      <c r="K36" s="127"/>
      <c r="L36" s="127"/>
      <c r="M36" s="127"/>
      <c r="N36" s="127"/>
      <c r="O36" s="127"/>
      <c r="P36" s="127"/>
      <c r="Q36" s="127"/>
      <c r="R36" s="127"/>
      <c r="S36" s="127"/>
      <c r="T36" s="127"/>
      <c r="U36" s="127"/>
      <c r="V36" s="127"/>
      <c r="W36" s="127"/>
      <c r="X36" s="127"/>
      <c r="Y36" s="127"/>
      <c r="Z36" s="230"/>
      <c r="AA36" s="231"/>
      <c r="AB36" s="231"/>
      <c r="AC36" s="231"/>
      <c r="AD36" s="231"/>
      <c r="AE36" s="231"/>
      <c r="AF36" s="231"/>
      <c r="AG36" s="231"/>
      <c r="AH36" s="231"/>
      <c r="AI36" s="231"/>
      <c r="AJ36" s="231"/>
      <c r="AK36" s="231"/>
      <c r="AL36" s="231"/>
    </row>
    <row r="37" spans="1:38">
      <c r="A37" s="665"/>
      <c r="B37" s="665"/>
      <c r="C37" s="665"/>
      <c r="D37" s="665"/>
      <c r="E37" s="665"/>
      <c r="F37" s="665"/>
      <c r="G37" s="665"/>
      <c r="H37" s="665"/>
      <c r="I37" s="127"/>
      <c r="J37" s="127"/>
      <c r="K37" s="127"/>
      <c r="L37" s="127"/>
      <c r="M37" s="127"/>
      <c r="N37" s="127"/>
      <c r="O37" s="127"/>
      <c r="P37" s="127"/>
      <c r="Q37" s="127"/>
      <c r="R37" s="127"/>
      <c r="S37" s="127"/>
      <c r="T37" s="127"/>
      <c r="U37" s="127"/>
      <c r="V37" s="127"/>
      <c r="W37" s="127"/>
      <c r="X37" s="127"/>
      <c r="Y37" s="127"/>
      <c r="Z37" s="230"/>
      <c r="AA37" s="231"/>
      <c r="AB37" s="231"/>
      <c r="AC37" s="231"/>
      <c r="AD37" s="231"/>
      <c r="AE37" s="231"/>
      <c r="AF37" s="231"/>
      <c r="AG37" s="231"/>
      <c r="AH37" s="231"/>
      <c r="AI37" s="231"/>
      <c r="AJ37" s="231"/>
      <c r="AK37" s="231"/>
      <c r="AL37" s="231"/>
    </row>
    <row r="38" spans="1:38">
      <c r="A38" s="665"/>
      <c r="B38" s="665"/>
      <c r="C38" s="665"/>
      <c r="D38" s="665"/>
      <c r="E38" s="665"/>
      <c r="F38" s="665"/>
      <c r="G38" s="665"/>
      <c r="H38" s="665"/>
      <c r="I38" s="127"/>
      <c r="J38" s="127"/>
      <c r="K38" s="127"/>
      <c r="L38" s="127"/>
      <c r="M38" s="127"/>
      <c r="N38" s="127"/>
      <c r="O38" s="127"/>
      <c r="P38" s="127"/>
      <c r="Q38" s="127"/>
      <c r="R38" s="127"/>
      <c r="S38" s="127"/>
      <c r="T38" s="127"/>
      <c r="U38" s="127"/>
      <c r="V38" s="127"/>
      <c r="W38" s="127"/>
      <c r="X38" s="127"/>
      <c r="Y38" s="127"/>
      <c r="Z38" s="230"/>
      <c r="AA38" s="231"/>
      <c r="AB38" s="231"/>
      <c r="AC38" s="231"/>
      <c r="AD38" s="231"/>
      <c r="AE38" s="231"/>
      <c r="AF38" s="231"/>
      <c r="AG38" s="231"/>
      <c r="AH38" s="231"/>
      <c r="AI38" s="231"/>
      <c r="AJ38" s="231"/>
      <c r="AK38" s="231"/>
      <c r="AL38" s="231"/>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30"/>
      <c r="AA39" s="231"/>
      <c r="AB39" s="231"/>
      <c r="AC39" s="231"/>
      <c r="AD39" s="231"/>
      <c r="AE39" s="231"/>
      <c r="AF39" s="231"/>
      <c r="AG39" s="231"/>
      <c r="AH39" s="231"/>
      <c r="AI39" s="231"/>
      <c r="AJ39" s="231"/>
      <c r="AK39" s="231"/>
      <c r="AL39" s="231"/>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30"/>
      <c r="AA40" s="231"/>
      <c r="AB40" s="231"/>
      <c r="AC40" s="231"/>
      <c r="AD40" s="231"/>
      <c r="AE40" s="231"/>
      <c r="AF40" s="231"/>
      <c r="AG40" s="231"/>
      <c r="AH40" s="231"/>
      <c r="AI40" s="231"/>
      <c r="AJ40" s="231"/>
      <c r="AK40" s="231"/>
      <c r="AL40" s="231"/>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30"/>
      <c r="AA41" s="231"/>
      <c r="AB41" s="231"/>
      <c r="AC41" s="231"/>
      <c r="AD41" s="231"/>
      <c r="AE41" s="231"/>
      <c r="AF41" s="231"/>
      <c r="AG41" s="231"/>
      <c r="AH41" s="231"/>
      <c r="AI41" s="231"/>
      <c r="AJ41" s="231"/>
      <c r="AK41" s="231"/>
      <c r="AL41" s="231"/>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30"/>
      <c r="AA42" s="231"/>
      <c r="AB42" s="231"/>
      <c r="AC42" s="231"/>
      <c r="AD42" s="231"/>
      <c r="AE42" s="231"/>
      <c r="AF42" s="231"/>
      <c r="AG42" s="231"/>
      <c r="AH42" s="231"/>
      <c r="AI42" s="231"/>
      <c r="AJ42" s="231"/>
      <c r="AK42" s="231"/>
      <c r="AL42" s="231"/>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30"/>
      <c r="AA43" s="231"/>
      <c r="AB43" s="231"/>
      <c r="AC43" s="231"/>
      <c r="AD43" s="231"/>
      <c r="AE43" s="231"/>
      <c r="AF43" s="231"/>
      <c r="AG43" s="231"/>
      <c r="AH43" s="231"/>
      <c r="AI43" s="231"/>
      <c r="AJ43" s="231"/>
      <c r="AK43" s="231"/>
      <c r="AL43" s="231"/>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30"/>
      <c r="AA44" s="231"/>
      <c r="AB44" s="231"/>
      <c r="AC44" s="231"/>
      <c r="AD44" s="231"/>
      <c r="AE44" s="231"/>
      <c r="AF44" s="231"/>
      <c r="AG44" s="231"/>
      <c r="AH44" s="231"/>
      <c r="AI44" s="231"/>
      <c r="AJ44" s="231"/>
      <c r="AK44" s="231"/>
      <c r="AL44" s="231"/>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30"/>
      <c r="AA45" s="231"/>
      <c r="AB45" s="231"/>
      <c r="AC45" s="231"/>
      <c r="AD45" s="231"/>
      <c r="AE45" s="231"/>
      <c r="AF45" s="231"/>
      <c r="AG45" s="231"/>
      <c r="AH45" s="231"/>
      <c r="AI45" s="231"/>
      <c r="AJ45" s="231"/>
      <c r="AK45" s="231"/>
      <c r="AL45" s="231"/>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30"/>
      <c r="AA46" s="231"/>
      <c r="AB46" s="231"/>
      <c r="AC46" s="231"/>
      <c r="AD46" s="231"/>
      <c r="AE46" s="231"/>
      <c r="AF46" s="231"/>
      <c r="AG46" s="231"/>
      <c r="AH46" s="231"/>
      <c r="AI46" s="231"/>
      <c r="AJ46" s="231"/>
      <c r="AK46" s="231"/>
      <c r="AL46" s="231"/>
    </row>
    <row r="47" spans="1:38" ht="1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30"/>
      <c r="AA47" s="231"/>
      <c r="AB47" s="231"/>
      <c r="AC47" s="231"/>
      <c r="AD47" s="231"/>
      <c r="AE47" s="231"/>
      <c r="AF47" s="231"/>
      <c r="AG47" s="231"/>
      <c r="AH47" s="231"/>
      <c r="AI47" s="231"/>
      <c r="AJ47" s="231"/>
      <c r="AK47" s="231"/>
      <c r="AL47" s="231"/>
    </row>
    <row r="48" spans="1:38" ht="1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30"/>
      <c r="AA48" s="231"/>
      <c r="AB48" s="231"/>
      <c r="AC48" s="231"/>
      <c r="AD48" s="231"/>
      <c r="AE48" s="231"/>
      <c r="AF48" s="231"/>
      <c r="AG48" s="231"/>
      <c r="AH48" s="231"/>
      <c r="AI48" s="231"/>
      <c r="AJ48" s="231"/>
      <c r="AK48" s="231"/>
      <c r="AL48" s="231"/>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30"/>
      <c r="AA49" s="231"/>
      <c r="AB49" s="231"/>
      <c r="AC49" s="231"/>
      <c r="AD49" s="231"/>
      <c r="AE49" s="231"/>
      <c r="AF49" s="231"/>
      <c r="AG49" s="231"/>
      <c r="AH49" s="231"/>
      <c r="AI49" s="231"/>
      <c r="AJ49" s="231"/>
      <c r="AK49" s="231"/>
      <c r="AL49" s="231"/>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30"/>
      <c r="AA50" s="231"/>
      <c r="AB50" s="231"/>
      <c r="AC50" s="231"/>
      <c r="AD50" s="231"/>
      <c r="AE50" s="231"/>
      <c r="AF50" s="231"/>
      <c r="AG50" s="231"/>
      <c r="AH50" s="231"/>
      <c r="AI50" s="231"/>
      <c r="AJ50" s="231"/>
      <c r="AK50" s="231"/>
      <c r="AL50" s="231"/>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30"/>
      <c r="AA51" s="231"/>
      <c r="AB51" s="231"/>
      <c r="AC51" s="231"/>
      <c r="AD51" s="231"/>
      <c r="AE51" s="231"/>
      <c r="AF51" s="231"/>
      <c r="AG51" s="231"/>
      <c r="AH51" s="231"/>
      <c r="AI51" s="231"/>
      <c r="AJ51" s="231"/>
      <c r="AK51" s="231"/>
      <c r="AL51" s="231"/>
    </row>
    <row r="52" spans="1:38">
      <c r="V52" s="166"/>
      <c r="W52" s="127"/>
      <c r="X52" s="166"/>
      <c r="Y52" s="166"/>
      <c r="Z52" s="230"/>
      <c r="AA52" s="231"/>
      <c r="AB52" s="231"/>
      <c r="AC52" s="231"/>
      <c r="AD52" s="231"/>
      <c r="AE52" s="231"/>
      <c r="AF52" s="231"/>
      <c r="AG52" s="231"/>
      <c r="AH52" s="231"/>
      <c r="AI52" s="231"/>
      <c r="AJ52" s="231"/>
      <c r="AK52" s="231"/>
      <c r="AL52" s="231"/>
    </row>
    <row r="53" spans="1:38">
      <c r="V53" s="166"/>
      <c r="W53" s="127"/>
      <c r="X53" s="166"/>
      <c r="Y53" s="166"/>
      <c r="Z53" s="230"/>
      <c r="AA53" s="231"/>
      <c r="AB53" s="231"/>
      <c r="AC53" s="231"/>
      <c r="AD53" s="231"/>
      <c r="AE53" s="231"/>
      <c r="AF53" s="231"/>
      <c r="AG53" s="231"/>
      <c r="AH53" s="231"/>
      <c r="AI53" s="231"/>
      <c r="AJ53" s="231"/>
      <c r="AK53" s="231"/>
      <c r="AL53" s="231"/>
    </row>
    <row r="54" spans="1:38">
      <c r="V54" s="166"/>
      <c r="W54" s="127"/>
      <c r="X54" s="166"/>
      <c r="Y54" s="166"/>
      <c r="Z54" s="230"/>
      <c r="AA54" s="231"/>
      <c r="AB54" s="231"/>
      <c r="AC54" s="231"/>
      <c r="AD54" s="231"/>
      <c r="AE54" s="231"/>
      <c r="AF54" s="231"/>
      <c r="AG54" s="231"/>
      <c r="AH54" s="231"/>
      <c r="AI54" s="231"/>
      <c r="AJ54" s="231"/>
      <c r="AK54" s="231"/>
      <c r="AL54" s="231"/>
    </row>
    <row r="55" spans="1:38">
      <c r="Z55" s="231"/>
      <c r="AA55" s="231"/>
      <c r="AB55" s="231"/>
      <c r="AC55" s="231"/>
      <c r="AD55" s="231"/>
      <c r="AE55" s="231"/>
      <c r="AF55" s="231"/>
      <c r="AG55" s="231"/>
      <c r="AH55" s="231"/>
      <c r="AI55" s="231"/>
      <c r="AJ55" s="231"/>
      <c r="AK55" s="231"/>
      <c r="AL55" s="231"/>
    </row>
    <row r="56" spans="1:38">
      <c r="Z56" s="231"/>
      <c r="AA56" s="231"/>
      <c r="AB56" s="231"/>
      <c r="AC56" s="231"/>
      <c r="AD56" s="231"/>
      <c r="AE56" s="231"/>
      <c r="AF56" s="231"/>
      <c r="AG56" s="231"/>
      <c r="AH56" s="231"/>
      <c r="AI56" s="231"/>
      <c r="AJ56" s="231"/>
      <c r="AK56" s="231"/>
      <c r="AL56" s="23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4.4"/>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8"/>
  <cols>
    <col min="1" max="1" width="16.6640625" style="117" customWidth="1"/>
    <col min="2" max="2" width="108.33203125" style="116" customWidth="1"/>
    <col min="3" max="3" width="15.44140625" style="147" customWidth="1"/>
    <col min="4" max="4" width="23.5546875" style="187" customWidth="1"/>
    <col min="5" max="5" width="30" style="212" customWidth="1"/>
    <col min="6" max="7" width="11.44140625" customWidth="1"/>
    <col min="8" max="8" width="1.33203125" customWidth="1"/>
    <col min="10" max="10" width="34.44140625" customWidth="1"/>
  </cols>
  <sheetData>
    <row r="1" spans="1:10" ht="96" customHeight="1" thickTop="1" thickBot="1">
      <c r="A1" s="666" t="s">
        <v>1933</v>
      </c>
      <c r="B1" s="667"/>
      <c r="C1" s="667"/>
      <c r="D1" s="668"/>
    </row>
    <row r="2" spans="1:10" ht="56.25" customHeight="1" thickTop="1" thickBot="1">
      <c r="A2" s="197" t="s">
        <v>1027</v>
      </c>
      <c r="B2" s="198" t="s">
        <v>1521</v>
      </c>
      <c r="C2" s="198" t="s">
        <v>1066</v>
      </c>
      <c r="D2" s="229" t="s">
        <v>1931</v>
      </c>
    </row>
    <row r="3" spans="1:10" ht="54" thickTop="1" thickBot="1">
      <c r="A3" s="134" t="s">
        <v>1067</v>
      </c>
      <c r="B3" s="135" t="s">
        <v>1304</v>
      </c>
      <c r="C3" s="136" t="str">
        <f>'200.1'!L31</f>
        <v>Ha</v>
      </c>
      <c r="D3" s="183">
        <f>VLOOKUP('200.1'!A88,'200.1'!A36:N107,14,FALSE)</f>
        <v>4210238.939687755</v>
      </c>
      <c r="G3" t="s">
        <v>1064</v>
      </c>
      <c r="J3" s="1"/>
    </row>
    <row r="4" spans="1:10" ht="54" thickTop="1" thickBot="1">
      <c r="A4" s="137" t="s">
        <v>1069</v>
      </c>
      <c r="B4" s="138" t="s">
        <v>1253</v>
      </c>
      <c r="C4" s="136" t="s">
        <v>1068</v>
      </c>
      <c r="D4" s="183">
        <f>VLOOKUP('200.2'!A88,'200.2'!A37:N108,14,FALSE)</f>
        <v>270861.97363677301</v>
      </c>
      <c r="J4" s="1"/>
    </row>
    <row r="5" spans="1:10" ht="54" thickTop="1" thickBot="1">
      <c r="A5" s="137" t="s">
        <v>1070</v>
      </c>
      <c r="B5" s="138" t="s">
        <v>1254</v>
      </c>
      <c r="C5" s="139" t="s">
        <v>1071</v>
      </c>
      <c r="D5" s="183">
        <f>VLOOKUP('201.1'!A88,'201.1'!A38:N109,14,FALSE)</f>
        <v>185630.77401798934</v>
      </c>
    </row>
    <row r="6" spans="1:10" ht="54" thickTop="1" thickBot="1">
      <c r="A6" s="137" t="s">
        <v>1072</v>
      </c>
      <c r="B6" s="138" t="s">
        <v>1255</v>
      </c>
      <c r="C6" s="139" t="s">
        <v>1071</v>
      </c>
      <c r="D6" s="183">
        <f>VLOOKUP('201.2'!A88,'201.2'!A39:N110,14,FALSE)</f>
        <v>218483.61127309484</v>
      </c>
    </row>
    <row r="7" spans="1:10" ht="70.5" customHeight="1" thickTop="1" thickBot="1">
      <c r="A7" s="137" t="s">
        <v>1073</v>
      </c>
      <c r="B7" s="138" t="s">
        <v>1256</v>
      </c>
      <c r="C7" s="139" t="s">
        <v>1071</v>
      </c>
      <c r="D7" s="183">
        <f>VLOOKUP('201.3'!A88,'201.3'!A40:N111,14,FALSE)</f>
        <v>44922.409162585631</v>
      </c>
    </row>
    <row r="8" spans="1:10" ht="54" thickTop="1" thickBot="1">
      <c r="A8" s="137" t="s">
        <v>1074</v>
      </c>
      <c r="B8" s="138" t="s">
        <v>1257</v>
      </c>
      <c r="C8" s="139" t="s">
        <v>1071</v>
      </c>
      <c r="D8" s="184">
        <f>VLOOKUP('201.4'!A88,'201.4'!A41:N112,14,FALSE)</f>
        <v>73820.37907621733</v>
      </c>
    </row>
    <row r="9" spans="1:10" ht="54" thickTop="1" thickBot="1">
      <c r="A9" s="137" t="s">
        <v>1075</v>
      </c>
      <c r="B9" s="138" t="s">
        <v>1254</v>
      </c>
      <c r="C9" s="139" t="s">
        <v>1929</v>
      </c>
      <c r="D9" s="184">
        <f>VLOOKUP('201.5'!A88,'201.5'!A42:N113,14,FALSE)</f>
        <v>185630.77401798934</v>
      </c>
    </row>
    <row r="10" spans="1:10" ht="54" thickTop="1" thickBot="1">
      <c r="A10" s="137" t="s">
        <v>1076</v>
      </c>
      <c r="B10" s="138" t="s">
        <v>1255</v>
      </c>
      <c r="C10" s="139" t="s">
        <v>1929</v>
      </c>
      <c r="D10" s="184">
        <f>VLOOKUP('201.6'!A88,'201.6'!A43:N114,14,FALSE)</f>
        <v>218483.61127309484</v>
      </c>
    </row>
    <row r="11" spans="1:10" ht="54" thickTop="1" thickBot="1">
      <c r="A11" s="137" t="s">
        <v>1077</v>
      </c>
      <c r="B11" s="138" t="s">
        <v>1255</v>
      </c>
      <c r="C11" s="139" t="s">
        <v>388</v>
      </c>
      <c r="D11" s="184">
        <f>VLOOKUP('201.7'!A88,'201.7'!A44:N115,14,FALSE)</f>
        <v>215590.72125883953</v>
      </c>
    </row>
    <row r="12" spans="1:10" ht="54" thickTop="1" thickBot="1">
      <c r="A12" s="137" t="s">
        <v>1078</v>
      </c>
      <c r="B12" s="138" t="s">
        <v>1258</v>
      </c>
      <c r="C12" s="139" t="s">
        <v>233</v>
      </c>
      <c r="D12" s="184">
        <f>VLOOKUP('201.8'!A88,'201.8'!A45:N116,14,FALSE)</f>
        <v>18887.271050529285</v>
      </c>
    </row>
    <row r="13" spans="1:10" ht="54" thickTop="1" thickBot="1">
      <c r="A13" s="137" t="s">
        <v>1079</v>
      </c>
      <c r="B13" s="138" t="s">
        <v>1259</v>
      </c>
      <c r="C13" s="139" t="s">
        <v>233</v>
      </c>
      <c r="D13" s="184">
        <f>VLOOKUP('201.9'!A88,'201.9'!A46:N117,14,FALSE)</f>
        <v>18628.516562802011</v>
      </c>
    </row>
    <row r="14" spans="1:10" ht="54" thickTop="1" thickBot="1">
      <c r="A14" s="137" t="s">
        <v>1080</v>
      </c>
      <c r="B14" s="138" t="s">
        <v>1260</v>
      </c>
      <c r="C14" s="139" t="s">
        <v>144</v>
      </c>
      <c r="D14" s="184">
        <f>VLOOKUP('201.10'!A88,'201.10'!A47:N118,14,FALSE)</f>
        <v>8259.2737012408561</v>
      </c>
    </row>
    <row r="15" spans="1:10" ht="54" thickTop="1" thickBot="1">
      <c r="A15" s="137" t="s">
        <v>1081</v>
      </c>
      <c r="B15" s="138" t="s">
        <v>1261</v>
      </c>
      <c r="C15" s="139" t="s">
        <v>1082</v>
      </c>
      <c r="D15" s="184">
        <f>VLOOKUP('201.11'!A88,'201.11'!A48:N119,14,FALSE)</f>
        <v>1887.8142327237679</v>
      </c>
    </row>
    <row r="16" spans="1:10" ht="54" thickTop="1" thickBot="1">
      <c r="A16" s="137" t="s">
        <v>1083</v>
      </c>
      <c r="B16" s="138" t="s">
        <v>1262</v>
      </c>
      <c r="C16" s="139" t="s">
        <v>1929</v>
      </c>
      <c r="D16" s="184">
        <f>VLOOKUP('201.12'!A88,'201.12'!A49:N120,14,FALSE)</f>
        <v>140744.24827658164</v>
      </c>
    </row>
    <row r="17" spans="1:4" ht="67.2" thickTop="1" thickBot="1">
      <c r="A17" s="140" t="s">
        <v>1084</v>
      </c>
      <c r="B17" s="141" t="s">
        <v>1263</v>
      </c>
      <c r="C17" s="139" t="s">
        <v>1929</v>
      </c>
      <c r="D17" s="184">
        <f>VLOOKUP('201.13'!A88,'201.13'!A50:N121,14,FALSE)</f>
        <v>146901.95594588554</v>
      </c>
    </row>
    <row r="18" spans="1:4" ht="54" thickTop="1" thickBot="1">
      <c r="A18" s="137" t="s">
        <v>1085</v>
      </c>
      <c r="B18" s="138" t="s">
        <v>1264</v>
      </c>
      <c r="C18" s="139" t="s">
        <v>144</v>
      </c>
      <c r="D18" s="184">
        <f>VLOOKUP('201.14'!A88,'201.14'!A51:N122,14,FALSE)</f>
        <v>52370.75211032886</v>
      </c>
    </row>
    <row r="19" spans="1:4" ht="54" thickTop="1" thickBot="1">
      <c r="A19" s="137" t="s">
        <v>1086</v>
      </c>
      <c r="B19" s="138" t="s">
        <v>1265</v>
      </c>
      <c r="C19" s="139" t="s">
        <v>144</v>
      </c>
      <c r="D19" s="184">
        <f>VLOOKUP('201.15'!A88,'201.15'!A52:N123,14,FALSE)</f>
        <v>63911.969006455533</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130270.92243926824</v>
      </c>
    </row>
    <row r="22" spans="1:4" ht="54" thickTop="1" thickBot="1">
      <c r="A22" s="137" t="s">
        <v>1089</v>
      </c>
      <c r="B22" s="138" t="s">
        <v>1268</v>
      </c>
      <c r="C22" s="139" t="s">
        <v>1929</v>
      </c>
      <c r="D22" s="184">
        <f>VLOOKUP('201.18'!A88,'201.18'!A55:N126,14,FALSE)</f>
        <v>130270.92243926824</v>
      </c>
    </row>
    <row r="23" spans="1:4" ht="54" thickTop="1" thickBot="1">
      <c r="A23" s="137" t="s">
        <v>1090</v>
      </c>
      <c r="B23" s="138" t="s">
        <v>1269</v>
      </c>
      <c r="C23" s="139" t="s">
        <v>144</v>
      </c>
      <c r="D23" s="184">
        <f>VLOOKUP('201.19'!A88,'201.19'!A56:N127,14,FALSE)</f>
        <v>7650.9081323211367</v>
      </c>
    </row>
    <row r="24" spans="1:4" ht="54" thickTop="1" thickBot="1">
      <c r="A24" s="137" t="s">
        <v>1091</v>
      </c>
      <c r="B24" s="138" t="s">
        <v>1270</v>
      </c>
      <c r="C24" s="139" t="s">
        <v>144</v>
      </c>
      <c r="D24" s="184">
        <f>VLOOKUP('201.20'!A88,'201.20'!A57:N128,14,FALSE)</f>
        <v>824.72614938581114</v>
      </c>
    </row>
    <row r="25" spans="1:4" ht="54" thickTop="1" thickBot="1">
      <c r="A25" s="137" t="s">
        <v>1092</v>
      </c>
      <c r="B25" s="138" t="s">
        <v>1271</v>
      </c>
      <c r="C25" s="139" t="s">
        <v>144</v>
      </c>
      <c r="D25" s="184">
        <f>VLOOKUP('201.21'!A88,'201.21'!A58:N129,14,FALSE)</f>
        <v>9143.8712858211366</v>
      </c>
    </row>
    <row r="26" spans="1:4" ht="54" thickTop="1" thickBot="1">
      <c r="A26" s="137" t="s">
        <v>1509</v>
      </c>
      <c r="B26" s="138" t="s">
        <v>1497</v>
      </c>
      <c r="C26" s="139" t="s">
        <v>1929</v>
      </c>
      <c r="D26" s="184">
        <f>VLOOKUP('203.1'!A88,'203.1'!A59:N130,14,FALSE)</f>
        <v>1111228.8666263265</v>
      </c>
    </row>
    <row r="27" spans="1:4" ht="54" thickTop="1" thickBot="1">
      <c r="A27" s="137" t="s">
        <v>1510</v>
      </c>
      <c r="B27" s="138" t="s">
        <v>1501</v>
      </c>
      <c r="C27" s="139" t="s">
        <v>1929</v>
      </c>
      <c r="D27" s="184">
        <f>VLOOKUP('203.2'!A88,'203.2'!A60:N131,14,FALSE)</f>
        <v>1355043.6832829081</v>
      </c>
    </row>
    <row r="28" spans="1:4" ht="54" thickTop="1" thickBot="1">
      <c r="A28" s="137" t="s">
        <v>1511</v>
      </c>
      <c r="B28" s="138" t="s">
        <v>1502</v>
      </c>
      <c r="C28" s="139" t="s">
        <v>1929</v>
      </c>
      <c r="D28" s="184">
        <f>VLOOKUP('203.3'!A88,'203.3'!A61:N132,14,FALSE)</f>
        <v>1529197.123751895</v>
      </c>
    </row>
    <row r="29" spans="1:4" ht="54" thickTop="1" thickBot="1">
      <c r="A29" s="137" t="s">
        <v>1512</v>
      </c>
      <c r="B29" s="138" t="s">
        <v>1503</v>
      </c>
      <c r="C29" s="139" t="s">
        <v>1929</v>
      </c>
      <c r="D29" s="184">
        <f>VLOOKUP('203.4'!A88,'203.4'!A62:N133,14,FALSE)</f>
        <v>723318.25686075795</v>
      </c>
    </row>
    <row r="30" spans="1:4" ht="54" thickTop="1" thickBot="1">
      <c r="A30" s="137" t="s">
        <v>1513</v>
      </c>
      <c r="B30" s="138" t="s">
        <v>1504</v>
      </c>
      <c r="C30" s="139" t="s">
        <v>1929</v>
      </c>
      <c r="D30" s="184">
        <f>VLOOKUP('203.5'!A88,'203.5'!A63:N134,14,FALSE)</f>
        <v>837760.86633755104</v>
      </c>
    </row>
    <row r="31" spans="1:4" ht="54" thickTop="1" thickBot="1">
      <c r="A31" s="137" t="s">
        <v>1514</v>
      </c>
      <c r="B31" s="138" t="s">
        <v>1505</v>
      </c>
      <c r="C31" s="139" t="s">
        <v>1929</v>
      </c>
      <c r="D31" s="184">
        <f>VLOOKUP('203.6'!A88,'203.6'!A64:N135,14,FALSE)</f>
        <v>910587.9814591466</v>
      </c>
    </row>
    <row r="32" spans="1:4" ht="54" thickTop="1" thickBot="1">
      <c r="A32" s="137" t="s">
        <v>1515</v>
      </c>
      <c r="B32" s="138" t="s">
        <v>1506</v>
      </c>
      <c r="C32" s="139" t="s">
        <v>1929</v>
      </c>
      <c r="D32" s="184">
        <f>VLOOKUP('203.7'!A88,'203.7'!A65:N136,14,FALSE)</f>
        <v>301600.058625034</v>
      </c>
    </row>
    <row r="33" spans="1:4" ht="54" thickTop="1" thickBot="1">
      <c r="A33" s="137" t="s">
        <v>1516</v>
      </c>
      <c r="B33" s="138" t="s">
        <v>1955</v>
      </c>
      <c r="C33" s="139" t="s">
        <v>1929</v>
      </c>
      <c r="D33" s="184">
        <f>VLOOKUP('203.8'!A88,'203.8'!A66:N137,14,FALSE)</f>
        <v>416040.07995316316</v>
      </c>
    </row>
    <row r="34" spans="1:4" ht="54" thickTop="1" thickBot="1">
      <c r="A34" s="137" t="s">
        <v>1517</v>
      </c>
      <c r="B34" s="138" t="s">
        <v>1508</v>
      </c>
      <c r="C34" s="139" t="s">
        <v>1929</v>
      </c>
      <c r="D34" s="184">
        <f>VLOOKUP('203.9'!A88,'203.9'!A67:N138,14,FALSE)</f>
        <v>441331.91195004084</v>
      </c>
    </row>
    <row r="35" spans="1:4" ht="54" thickTop="1" thickBot="1">
      <c r="A35" s="137" t="s">
        <v>1518</v>
      </c>
      <c r="B35" s="138" t="s">
        <v>1498</v>
      </c>
      <c r="C35" s="139" t="s">
        <v>1929</v>
      </c>
      <c r="D35" s="184">
        <f>VLOOKUP('203.10'!A88,'203.10'!A68:N139,14,FALSE)</f>
        <v>235365.69396877548</v>
      </c>
    </row>
    <row r="36" spans="1:4" ht="54" thickTop="1" thickBot="1">
      <c r="A36" s="137" t="s">
        <v>1519</v>
      </c>
      <c r="B36" s="138" t="s">
        <v>1499</v>
      </c>
      <c r="C36" s="139" t="s">
        <v>1929</v>
      </c>
      <c r="D36" s="184">
        <f>VLOOKUP('203.11'!A88,'203.11'!A69:N140,14,FALSE)</f>
        <v>312573.49451139144</v>
      </c>
    </row>
    <row r="37" spans="1:4" ht="54" thickTop="1" thickBot="1">
      <c r="A37" s="137" t="s">
        <v>1520</v>
      </c>
      <c r="B37" s="226" t="s">
        <v>1500</v>
      </c>
      <c r="C37" s="139" t="s">
        <v>1929</v>
      </c>
      <c r="D37" s="184">
        <f>VLOOKUP('203.12'!A88,'203.12'!A70:N141,14,FALSE)</f>
        <v>325712.10853574338</v>
      </c>
    </row>
    <row r="38" spans="1:4" ht="54" thickTop="1" thickBot="1">
      <c r="A38" s="137" t="s">
        <v>1093</v>
      </c>
      <c r="B38" s="138" t="s">
        <v>1272</v>
      </c>
      <c r="C38" s="139" t="s">
        <v>388</v>
      </c>
      <c r="D38" s="184">
        <f>VLOOKUP('210.1.1'!A88,'210.1.1'!A71:N142,14,FALSE)</f>
        <v>17087.04116121896</v>
      </c>
    </row>
    <row r="39" spans="1:4" ht="54" thickTop="1" thickBot="1">
      <c r="A39" s="137" t="s">
        <v>1094</v>
      </c>
      <c r="B39" s="138" t="s">
        <v>1273</v>
      </c>
      <c r="C39" s="139" t="s">
        <v>388</v>
      </c>
      <c r="D39" s="184">
        <f>VLOOKUP('210.1.2'!A88,'210.1.2'!A72:N143,14,FALSE)</f>
        <v>5184.885090218957</v>
      </c>
    </row>
    <row r="40" spans="1:4" ht="54" thickTop="1" thickBot="1">
      <c r="A40" s="137" t="s">
        <v>1095</v>
      </c>
      <c r="B40" s="138" t="s">
        <v>1274</v>
      </c>
      <c r="C40" s="139" t="s">
        <v>388</v>
      </c>
      <c r="D40" s="184">
        <f>VLOOKUP('210.2.1'!A90,'210.2.1'!A73:N144,14,FALSE)</f>
        <v>39077.650678405051</v>
      </c>
    </row>
    <row r="41" spans="1:4" ht="54" thickTop="1" thickBot="1">
      <c r="A41" s="137" t="s">
        <v>1096</v>
      </c>
      <c r="B41" s="138" t="s">
        <v>1275</v>
      </c>
      <c r="C41" s="139" t="s">
        <v>388</v>
      </c>
      <c r="D41" s="184">
        <f>VLOOKUP('210.2.2'!A88,'210.2.2'!A74:N145,14,FALSE)</f>
        <v>17087.04116121896</v>
      </c>
    </row>
    <row r="42" spans="1:4" ht="54" thickTop="1" thickBot="1">
      <c r="A42" s="137" t="s">
        <v>1097</v>
      </c>
      <c r="B42" s="138" t="s">
        <v>1276</v>
      </c>
      <c r="C42" s="139" t="s">
        <v>388</v>
      </c>
      <c r="D42" s="184">
        <f>VLOOKUP('210.2.3'!A91,'210.2.3'!A91:N146,14,FALSE)</f>
        <v>27175.494607405053</v>
      </c>
    </row>
    <row r="43" spans="1:4" ht="54" thickTop="1" thickBot="1">
      <c r="A43" s="137" t="s">
        <v>1098</v>
      </c>
      <c r="B43" s="138" t="s">
        <v>1277</v>
      </c>
      <c r="C43" s="139" t="s">
        <v>388</v>
      </c>
      <c r="D43" s="184">
        <f>VLOOKUP('210.2.4'!A88,'210.2.4'!A88:N147,14,FALSE)</f>
        <v>5184.885090218957</v>
      </c>
    </row>
    <row r="44" spans="1:4" ht="54" thickTop="1" thickBot="1">
      <c r="A44" s="137" t="s">
        <v>1099</v>
      </c>
      <c r="B44" s="138" t="s">
        <v>1278</v>
      </c>
      <c r="C44" s="139" t="s">
        <v>388</v>
      </c>
      <c r="D44" s="184">
        <f>VLOOKUP('211.1'!A88,'211.1'!A88:N148,14,FALSE)</f>
        <v>12680.162842347005</v>
      </c>
    </row>
    <row r="45" spans="1:4" ht="54" thickTop="1" thickBot="1">
      <c r="A45" s="137" t="s">
        <v>1100</v>
      </c>
      <c r="B45" s="138" t="s">
        <v>1279</v>
      </c>
      <c r="C45" s="139" t="s">
        <v>388</v>
      </c>
      <c r="D45" s="184">
        <f>VLOOKUP('220.1'!A88,'220.1'!A88:N149,14,FALSE)</f>
        <v>18920.474012759474</v>
      </c>
    </row>
    <row r="46" spans="1:4" ht="54" thickTop="1" thickBot="1">
      <c r="A46" s="137" t="s">
        <v>1101</v>
      </c>
      <c r="B46" s="138" t="s">
        <v>1280</v>
      </c>
      <c r="C46" s="139" t="s">
        <v>388</v>
      </c>
      <c r="D46" s="184">
        <f>VLOOKUP('221.1'!A88,'221.1'!A88:N150,14,FALSE)</f>
        <v>14757.299958449341</v>
      </c>
    </row>
    <row r="47" spans="1:4" ht="54" thickTop="1" thickBot="1">
      <c r="A47" s="137" t="s">
        <v>1102</v>
      </c>
      <c r="B47" s="138" t="s">
        <v>1281</v>
      </c>
      <c r="C47" s="139" t="s">
        <v>388</v>
      </c>
      <c r="D47" s="184">
        <f>VLOOKUP('221.2'!A88,'221.2'!A88:N151,14,FALSE)</f>
        <v>9395.7717409493434</v>
      </c>
    </row>
    <row r="48" spans="1:4" ht="67.2" thickTop="1" thickBot="1">
      <c r="A48" s="137" t="s">
        <v>1525</v>
      </c>
      <c r="B48" s="138" t="s">
        <v>1522</v>
      </c>
      <c r="C48" s="139" t="s">
        <v>233</v>
      </c>
      <c r="D48" s="184">
        <f>VLOOKUP('223.1'!A88,'223.1'!A88:N152,14,FALSE)</f>
        <v>11217.714961742438</v>
      </c>
    </row>
    <row r="49" spans="1:4" ht="54" thickTop="1" thickBot="1">
      <c r="A49" s="137" t="s">
        <v>1526</v>
      </c>
      <c r="B49" s="138" t="s">
        <v>1523</v>
      </c>
      <c r="C49" s="139" t="s">
        <v>233</v>
      </c>
      <c r="D49" s="184">
        <f>VLOOKUP('223.2'!A88,'223.2'!A88:N153,14,FALSE)</f>
        <v>16882.204961742438</v>
      </c>
    </row>
    <row r="50" spans="1:4" ht="54" thickTop="1" thickBot="1">
      <c r="A50" s="137" t="s">
        <v>1527</v>
      </c>
      <c r="B50" s="138" t="s">
        <v>1524</v>
      </c>
      <c r="C50" s="139" t="s">
        <v>388</v>
      </c>
      <c r="D50" s="184">
        <f>VLOOKUP('223.3.1'!A88,'223.3.1'!A88:N154,14,FALSE)</f>
        <v>86154</v>
      </c>
    </row>
    <row r="51" spans="1:4" ht="67.2" thickTop="1" thickBot="1">
      <c r="A51" s="137" t="s">
        <v>1528</v>
      </c>
      <c r="B51" s="138" t="s">
        <v>1530</v>
      </c>
      <c r="C51" s="139" t="s">
        <v>388</v>
      </c>
      <c r="D51" s="184">
        <f>VLOOKUP('223.3.2'!A88,'223.3.2'!A88:N155,14,FALSE)</f>
        <v>106381.66100336988</v>
      </c>
    </row>
    <row r="52" spans="1:4" ht="54" thickTop="1" thickBot="1">
      <c r="A52" s="137" t="s">
        <v>1529</v>
      </c>
      <c r="B52" s="138" t="s">
        <v>1531</v>
      </c>
      <c r="C52" s="139" t="s">
        <v>388</v>
      </c>
      <c r="D52" s="184">
        <f>VLOOKUP('223.3.3'!A88,'223.3.3'!A88:N156,14,FALSE)</f>
        <v>133364.7860033699</v>
      </c>
    </row>
    <row r="53" spans="1:4" ht="54" thickTop="1" thickBot="1">
      <c r="A53" s="143" t="s">
        <v>1103</v>
      </c>
      <c r="B53" s="144" t="s">
        <v>2062</v>
      </c>
      <c r="C53" s="139" t="s">
        <v>233</v>
      </c>
      <c r="D53" s="184">
        <f>VLOOKUP('230.1'!A88,'230.1'!A88:N157,14,FALSE)</f>
        <v>3897.5909580082216</v>
      </c>
    </row>
    <row r="54" spans="1:4" ht="54" thickTop="1" thickBot="1">
      <c r="A54" s="143" t="s">
        <v>1104</v>
      </c>
      <c r="B54" s="144" t="s">
        <v>1282</v>
      </c>
      <c r="C54" s="139" t="s">
        <v>233</v>
      </c>
      <c r="D54" s="184">
        <f>VLOOKUP('231.1'!A88,'231.1'!A88:N159,14,FALSE)</f>
        <v>13796.524961742438</v>
      </c>
    </row>
    <row r="55" spans="1:4" ht="54" thickTop="1" thickBot="1">
      <c r="A55" s="143" t="s">
        <v>1105</v>
      </c>
      <c r="B55" s="144" t="s">
        <v>1532</v>
      </c>
      <c r="C55" s="139" t="s">
        <v>233</v>
      </c>
      <c r="D55" s="184">
        <f>VLOOKUP('232.1'!A88,'232.1'!A88:N160,14,FALSE)</f>
        <v>7529.1729617424371</v>
      </c>
    </row>
    <row r="56" spans="1:4" ht="54" thickTop="1" thickBot="1">
      <c r="A56" s="143" t="s">
        <v>1533</v>
      </c>
      <c r="B56" s="144" t="s">
        <v>1956</v>
      </c>
      <c r="C56" s="139" t="s">
        <v>233</v>
      </c>
      <c r="D56" s="184">
        <f>VLOOKUP('233.1'!A88,'233.1'!A88:N161,14,FALSE)</f>
        <v>11706.124961742436</v>
      </c>
    </row>
    <row r="57" spans="1:4" ht="54" thickTop="1" thickBot="1">
      <c r="A57" s="143" t="s">
        <v>1535</v>
      </c>
      <c r="B57" s="144" t="s">
        <v>1536</v>
      </c>
      <c r="C57" s="139" t="s">
        <v>233</v>
      </c>
      <c r="D57" s="184">
        <f>VLOOKUP('233.10'!A88,'233.10'!A88:N162,14,FALSE)</f>
        <v>25826.074961742437</v>
      </c>
    </row>
    <row r="58" spans="1:4" ht="54" thickTop="1" thickBot="1">
      <c r="A58" s="143" t="s">
        <v>1106</v>
      </c>
      <c r="B58" s="144" t="s">
        <v>1537</v>
      </c>
      <c r="C58" s="139" t="s">
        <v>233</v>
      </c>
      <c r="D58" s="184">
        <f>VLOOKUP('234.1'!A88,'234.1'!A88:N163,14,FALSE)</f>
        <v>1400.5308082126528</v>
      </c>
    </row>
    <row r="59" spans="1:4" ht="54" thickTop="1" thickBot="1">
      <c r="A59" s="143" t="s">
        <v>1540</v>
      </c>
      <c r="B59" s="144" t="s">
        <v>1541</v>
      </c>
      <c r="C59" s="139" t="s">
        <v>388</v>
      </c>
      <c r="D59" s="184">
        <f>VLOOKUP('235.1'!A88,'235.1'!A88:N164,14,FALSE)</f>
        <v>69453.582515761256</v>
      </c>
    </row>
    <row r="60" spans="1:4" ht="54" thickTop="1" thickBot="1">
      <c r="A60" s="145" t="s">
        <v>1542</v>
      </c>
      <c r="B60" s="144" t="s">
        <v>1543</v>
      </c>
      <c r="C60" s="139" t="s">
        <v>388</v>
      </c>
      <c r="D60" s="184">
        <f>VLOOKUP('235.10'!A88,'235.10'!A88:N165,14,FALSE)</f>
        <v>19533.582515761267</v>
      </c>
    </row>
    <row r="61" spans="1:4" ht="54" thickTop="1" thickBot="1">
      <c r="A61" s="145" t="s">
        <v>1544</v>
      </c>
      <c r="B61" s="144" t="s">
        <v>1545</v>
      </c>
      <c r="C61" s="139" t="s">
        <v>377</v>
      </c>
      <c r="D61" s="184">
        <f>VLOOKUP('235.11'!A88,'235.11'!A88:N166,14,FALSE)</f>
        <v>624</v>
      </c>
    </row>
    <row r="62" spans="1:4" ht="54" thickTop="1" thickBot="1">
      <c r="A62" s="145" t="s">
        <v>1546</v>
      </c>
      <c r="B62" s="144" t="s">
        <v>1957</v>
      </c>
      <c r="C62" s="139" t="s">
        <v>388</v>
      </c>
      <c r="D62" s="184">
        <f>VLOOKUP('236.1'!A88,'236.1'!A88:N167,14,FALSE)</f>
        <v>118333.58251576126</v>
      </c>
    </row>
    <row r="63" spans="1:4" ht="54" thickTop="1" thickBot="1">
      <c r="A63" s="145" t="s">
        <v>1549</v>
      </c>
      <c r="B63" s="144" t="s">
        <v>1958</v>
      </c>
      <c r="C63" s="139" t="s">
        <v>388</v>
      </c>
      <c r="D63" s="184">
        <f>VLOOKUP('236.10'!A87,'236.10'!A87:N168,14,FALSE)</f>
        <v>19533.582515761267</v>
      </c>
    </row>
    <row r="64" spans="1:4" ht="54" thickTop="1" thickBot="1">
      <c r="A64" s="145" t="s">
        <v>1550</v>
      </c>
      <c r="B64" s="146" t="s">
        <v>1551</v>
      </c>
      <c r="C64" s="180" t="s">
        <v>377</v>
      </c>
      <c r="D64" s="184">
        <f>VLOOKUP('236.11'!A88,'236.11'!A88:N169,14,FALSE)</f>
        <v>1235</v>
      </c>
    </row>
    <row r="65" spans="1:4" ht="54" thickTop="1" thickBot="1">
      <c r="A65" s="143" t="s">
        <v>1107</v>
      </c>
      <c r="B65" s="144" t="s">
        <v>1283</v>
      </c>
      <c r="C65" s="139" t="s">
        <v>233</v>
      </c>
      <c r="D65" s="184">
        <f>VLOOKUP('310.1'!A87,'310.1'!A87:N170,14,FALSE)</f>
        <v>1279.1974186963409</v>
      </c>
    </row>
    <row r="66" spans="1:4" ht="54" thickTop="1" thickBot="1">
      <c r="A66" s="143" t="s">
        <v>1108</v>
      </c>
      <c r="B66" s="144" t="s">
        <v>1284</v>
      </c>
      <c r="C66" s="139" t="s">
        <v>388</v>
      </c>
      <c r="D66" s="184">
        <f>VLOOKUP('311.1'!A87,'311.1'!A87:N171,14,FALSE)</f>
        <v>82255.091956703211</v>
      </c>
    </row>
    <row r="67" spans="1:4" ht="54" thickTop="1" thickBot="1">
      <c r="A67" s="143" t="s">
        <v>1109</v>
      </c>
      <c r="B67" s="144" t="s">
        <v>1285</v>
      </c>
      <c r="C67" s="139" t="s">
        <v>1082</v>
      </c>
      <c r="D67" s="184">
        <f>VLOOKUP('312.1'!A88,'312.1'!A88:N172,14,FALSE)</f>
        <v>8708.7000000000007</v>
      </c>
    </row>
    <row r="68" spans="1:4" ht="54" thickTop="1" thickBot="1">
      <c r="A68" s="143" t="s">
        <v>1110</v>
      </c>
      <c r="B68" s="144" t="s">
        <v>1286</v>
      </c>
      <c r="C68" s="139" t="s">
        <v>1082</v>
      </c>
      <c r="D68" s="184">
        <f>VLOOKUP('312.2'!A88,'312.2'!A88:N173,14,FALSE)</f>
        <v>5525</v>
      </c>
    </row>
    <row r="69" spans="1:4" ht="54" thickTop="1" thickBot="1">
      <c r="A69" s="143" t="s">
        <v>1111</v>
      </c>
      <c r="B69" s="144" t="s">
        <v>1287</v>
      </c>
      <c r="C69" s="139" t="s">
        <v>1548</v>
      </c>
      <c r="D69" s="184">
        <f>VLOOKUP('312.3'!A87,'312.3'!A87:N174,14,FALSE)</f>
        <v>2080</v>
      </c>
    </row>
    <row r="70" spans="1:4" ht="54" thickTop="1" thickBot="1">
      <c r="A70" s="143" t="s">
        <v>1112</v>
      </c>
      <c r="B70" s="144" t="s">
        <v>1288</v>
      </c>
      <c r="C70" s="139" t="s">
        <v>388</v>
      </c>
      <c r="D70" s="185">
        <f>VLOOKUP('312.4'!A88,'312.4'!A88:N175,14,FALSE)</f>
        <v>82247.715582617879</v>
      </c>
    </row>
    <row r="71" spans="1:4" ht="54" thickTop="1" thickBot="1">
      <c r="A71" s="143" t="s">
        <v>1113</v>
      </c>
      <c r="B71" s="144" t="s">
        <v>1553</v>
      </c>
      <c r="C71" s="139" t="s">
        <v>388</v>
      </c>
      <c r="D71" s="185">
        <f>VLOOKUP('320.1'!A88,'320.1'!A88:N176,14,FALSE)</f>
        <v>132228.55558261788</v>
      </c>
    </row>
    <row r="72" spans="1:4" ht="54" thickTop="1" thickBot="1">
      <c r="A72" s="143" t="s">
        <v>1114</v>
      </c>
      <c r="B72" s="144" t="s">
        <v>1554</v>
      </c>
      <c r="C72" s="139" t="s">
        <v>388</v>
      </c>
      <c r="D72" s="185">
        <f>VLOOKUP('320.2'!A88,'320.2'!A88:N177,14,FALSE)</f>
        <v>105448.81558261788</v>
      </c>
    </row>
    <row r="73" spans="1:4" ht="54" thickTop="1" thickBot="1">
      <c r="A73" s="143" t="s">
        <v>1557</v>
      </c>
      <c r="B73" s="144" t="s">
        <v>1558</v>
      </c>
      <c r="C73" s="139" t="s">
        <v>388</v>
      </c>
      <c r="D73" s="185">
        <f>VLOOKUP('320.3'!A88,'320.3'!A88:N178,14,FALSE)</f>
        <v>104166.10558261789</v>
      </c>
    </row>
    <row r="74" spans="1:4" ht="54" thickTop="1" thickBot="1">
      <c r="A74" s="143" t="s">
        <v>1559</v>
      </c>
      <c r="B74" s="144" t="s">
        <v>1560</v>
      </c>
      <c r="C74" s="139" t="s">
        <v>388</v>
      </c>
      <c r="D74" s="185">
        <f>VLOOKUP('320.4'!A88,'320.4'!A88:N179,14,FALSE)</f>
        <v>148694.82893189797</v>
      </c>
    </row>
    <row r="75" spans="1:4" ht="54" thickTop="1" thickBot="1">
      <c r="A75" s="143" t="s">
        <v>1561</v>
      </c>
      <c r="B75" s="144" t="s">
        <v>1562</v>
      </c>
      <c r="C75" s="139" t="s">
        <v>388</v>
      </c>
      <c r="D75" s="185">
        <f>VLOOKUP('320.5'!A88,'320.5'!A88:N180,14,FALSE)</f>
        <v>121915.08893189795</v>
      </c>
    </row>
    <row r="76" spans="1:4" ht="54" thickTop="1" thickBot="1">
      <c r="A76" s="143" t="s">
        <v>1563</v>
      </c>
      <c r="B76" s="144" t="s">
        <v>1564</v>
      </c>
      <c r="C76" s="139" t="s">
        <v>388</v>
      </c>
      <c r="D76" s="185">
        <f>VLOOKUP('320.6'!A88,'320.6'!A88:N181,14,FALSE)</f>
        <v>120632.37893189797</v>
      </c>
    </row>
    <row r="77" spans="1:4" ht="54" thickTop="1" thickBot="1">
      <c r="A77" s="143" t="s">
        <v>1115</v>
      </c>
      <c r="B77" s="144" t="s">
        <v>1565</v>
      </c>
      <c r="C77" s="139" t="s">
        <v>388</v>
      </c>
      <c r="D77" s="185">
        <f>VLOOKUP('330.1'!A88,'330.1'!A88:N182,14,FALSE)</f>
        <v>138566.05558261788</v>
      </c>
    </row>
    <row r="78" spans="1:4" ht="54" thickTop="1" thickBot="1">
      <c r="A78" s="145" t="s">
        <v>1116</v>
      </c>
      <c r="B78" s="144" t="s">
        <v>1566</v>
      </c>
      <c r="C78" s="139" t="s">
        <v>388</v>
      </c>
      <c r="D78" s="185">
        <f>VLOOKUP('330.2'!A88,'330.1'!A88:N183,14,FALSE)</f>
        <v>138566.05558261788</v>
      </c>
    </row>
    <row r="79" spans="1:4" ht="54" thickTop="1" thickBot="1">
      <c r="A79" s="145" t="s">
        <v>1567</v>
      </c>
      <c r="B79" s="146" t="s">
        <v>1568</v>
      </c>
      <c r="C79" s="139" t="s">
        <v>388</v>
      </c>
      <c r="D79" s="185">
        <f>VLOOKUP('330.3'!A88,'330.3'!A88:N184,14,FALSE)</f>
        <v>135436.17558261787</v>
      </c>
    </row>
    <row r="80" spans="1:4" ht="54" thickTop="1" thickBot="1">
      <c r="A80" s="145" t="s">
        <v>1569</v>
      </c>
      <c r="B80" s="146" t="s">
        <v>1570</v>
      </c>
      <c r="C80" s="139" t="s">
        <v>388</v>
      </c>
      <c r="D80" s="185">
        <f>VLOOKUP('330.4'!A88,'330.4'!A88:N185,14,FALSE)</f>
        <v>155032.32893189797</v>
      </c>
    </row>
    <row r="81" spans="1:4" ht="54" thickTop="1" thickBot="1">
      <c r="A81" s="145" t="s">
        <v>1571</v>
      </c>
      <c r="B81" s="146" t="s">
        <v>1572</v>
      </c>
      <c r="C81" s="139" t="s">
        <v>388</v>
      </c>
      <c r="D81" s="185">
        <f>VLOOKUP('330.5'!A88,'330.5'!A88:N186,14,FALSE)</f>
        <v>153325.42893189797</v>
      </c>
    </row>
    <row r="82" spans="1:4" ht="54" thickTop="1" thickBot="1">
      <c r="A82" s="145" t="s">
        <v>1573</v>
      </c>
      <c r="B82" s="146" t="s">
        <v>1574</v>
      </c>
      <c r="C82" s="139" t="s">
        <v>388</v>
      </c>
      <c r="D82" s="185">
        <f>VLOOKUP('330.6'!A88,'330.6'!A88:N187,14,FALSE)</f>
        <v>151902.44893189796</v>
      </c>
    </row>
    <row r="83" spans="1:4" ht="54" thickTop="1" thickBot="1">
      <c r="A83" s="143" t="s">
        <v>1117</v>
      </c>
      <c r="B83" s="144" t="s">
        <v>1575</v>
      </c>
      <c r="C83" s="139" t="s">
        <v>388</v>
      </c>
      <c r="D83" s="185">
        <f>VLOOKUP('340.1'!A88,'340.1'!A88:N188,14,FALSE)</f>
        <v>138558.04948392685</v>
      </c>
    </row>
    <row r="84" spans="1:4" ht="54" thickTop="1" thickBot="1">
      <c r="A84" s="143" t="s">
        <v>1118</v>
      </c>
      <c r="B84" s="144" t="s">
        <v>1576</v>
      </c>
      <c r="C84" s="139" t="s">
        <v>388</v>
      </c>
      <c r="D84" s="185">
        <f>VLOOKUP('340.2'!A88,'340.2'!A88:N190,14,FALSE)</f>
        <v>135548.54948392685</v>
      </c>
    </row>
    <row r="85" spans="1:4" ht="54" thickTop="1" thickBot="1">
      <c r="A85" s="143" t="s">
        <v>1119</v>
      </c>
      <c r="B85" s="144" t="s">
        <v>1577</v>
      </c>
      <c r="C85" s="139" t="s">
        <v>388</v>
      </c>
      <c r="D85" s="185">
        <f>VLOOKUP('340.3'!A88,'340.3'!A88:N191,14,FALSE)</f>
        <v>135548.54948392685</v>
      </c>
    </row>
    <row r="86" spans="1:4" ht="54" thickTop="1" thickBot="1">
      <c r="A86" s="143" t="s">
        <v>1578</v>
      </c>
      <c r="B86" s="144" t="s">
        <v>2127</v>
      </c>
      <c r="C86" s="139" t="s">
        <v>388</v>
      </c>
      <c r="D86" s="185">
        <f>VLOOKUP('350.1'!A88,'350.1'!A88:N192,14,FALSE)</f>
        <v>191373.93841595121</v>
      </c>
    </row>
    <row r="87" spans="1:4" ht="54" thickTop="1" thickBot="1">
      <c r="A87" s="203" t="s">
        <v>1579</v>
      </c>
      <c r="B87" s="144" t="s">
        <v>2128</v>
      </c>
      <c r="C87" s="139" t="s">
        <v>388</v>
      </c>
      <c r="D87" s="185">
        <f>VLOOKUP('350.2'!A88,'350.2'!A88:N193,14,FALSE)</f>
        <v>189667.03841595122</v>
      </c>
    </row>
    <row r="88" spans="1:4" ht="54" thickTop="1" thickBot="1">
      <c r="A88" s="145" t="s">
        <v>1580</v>
      </c>
      <c r="B88" s="146" t="s">
        <v>1581</v>
      </c>
      <c r="C88" s="139" t="s">
        <v>388</v>
      </c>
      <c r="D88" s="185">
        <f>VLOOKUP('350.3'!A88,'350.3'!A88:N194,14,FALSE)</f>
        <v>191373.93841595121</v>
      </c>
    </row>
    <row r="89" spans="1:4" ht="54" thickTop="1" thickBot="1">
      <c r="A89" s="143" t="s">
        <v>1582</v>
      </c>
      <c r="B89" s="144" t="s">
        <v>1583</v>
      </c>
      <c r="C89" s="139" t="s">
        <v>388</v>
      </c>
      <c r="D89" s="185">
        <f>VLOOKUP('350.4'!A88,'350.4'!A88:N195,14,FALSE)</f>
        <v>189667.03841595122</v>
      </c>
    </row>
    <row r="90" spans="1:4" ht="54" thickTop="1" thickBot="1">
      <c r="A90" s="145" t="s">
        <v>1584</v>
      </c>
      <c r="B90" s="146" t="s">
        <v>1585</v>
      </c>
      <c r="C90" s="139" t="s">
        <v>388</v>
      </c>
      <c r="D90" s="185">
        <f>VLOOKUP('350.10'!A88,'350.10'!A88:N196,14,FALSE)</f>
        <v>135213.93841595121</v>
      </c>
    </row>
    <row r="91" spans="1:4" ht="54" thickTop="1" thickBot="1">
      <c r="A91" s="145" t="s">
        <v>1586</v>
      </c>
      <c r="B91" s="146" t="s">
        <v>1587</v>
      </c>
      <c r="C91" s="139" t="s">
        <v>388</v>
      </c>
      <c r="D91" s="185">
        <f>VLOOKUP('350.11'!A88,'350.11'!A88:N197,14,FALSE)</f>
        <v>133507.03841595122</v>
      </c>
    </row>
    <row r="92" spans="1:4" ht="54" thickTop="1" thickBot="1">
      <c r="A92" s="145" t="s">
        <v>1588</v>
      </c>
      <c r="B92" s="146" t="s">
        <v>1589</v>
      </c>
      <c r="C92" s="139" t="s">
        <v>388</v>
      </c>
      <c r="D92" s="185">
        <f>VLOOKUP('350.12'!A88,'350.12'!A88:N198,14,FALSE)</f>
        <v>135213.93841595121</v>
      </c>
    </row>
    <row r="93" spans="1:4" ht="54" thickTop="1" thickBot="1">
      <c r="A93" s="145" t="s">
        <v>1590</v>
      </c>
      <c r="B93" s="146" t="s">
        <v>1591</v>
      </c>
      <c r="C93" s="139" t="s">
        <v>388</v>
      </c>
      <c r="D93" s="185">
        <f>VLOOKUP('350.13'!A88,'350.13'!A88:N199,14,FALSE)</f>
        <v>133507.03841595122</v>
      </c>
    </row>
    <row r="94" spans="1:4" ht="54" thickTop="1" thickBot="1">
      <c r="A94" s="143" t="s">
        <v>1592</v>
      </c>
      <c r="B94" s="144" t="s">
        <v>1593</v>
      </c>
      <c r="C94" s="139" t="s">
        <v>1082</v>
      </c>
      <c r="D94" s="185">
        <f>VLOOKUP('350.14'!A88,'350.14'!A88:N200,14,FALSE)</f>
        <v>624</v>
      </c>
    </row>
    <row r="95" spans="1:4" ht="54" thickTop="1" thickBot="1">
      <c r="A95" s="145" t="s">
        <v>1594</v>
      </c>
      <c r="B95" s="146" t="s">
        <v>1595</v>
      </c>
      <c r="C95" s="139" t="s">
        <v>388</v>
      </c>
      <c r="D95" s="185">
        <f>VLOOKUP('351.1'!A88,'351.1'!A88:N201,14,FALSE)</f>
        <v>189667.03841595122</v>
      </c>
    </row>
    <row r="96" spans="1:4" ht="54" thickTop="1" thickBot="1">
      <c r="A96" s="145" t="s">
        <v>1596</v>
      </c>
      <c r="B96" s="146" t="s">
        <v>1597</v>
      </c>
      <c r="C96" s="139" t="s">
        <v>388</v>
      </c>
      <c r="D96" s="185">
        <f>VLOOKUP('351.2'!A88,'351.2'!A88:N202,14,FALSE)</f>
        <v>189667.03841595122</v>
      </c>
    </row>
    <row r="97" spans="1:4" ht="54" thickTop="1" thickBot="1">
      <c r="A97" s="145" t="s">
        <v>1598</v>
      </c>
      <c r="B97" s="146" t="s">
        <v>1599</v>
      </c>
      <c r="C97" s="139" t="s">
        <v>388</v>
      </c>
      <c r="D97" s="185">
        <f>VLOOKUP('351.10'!A88,'351.10'!A88:N203,14,FALSE)</f>
        <v>133507.03841595122</v>
      </c>
    </row>
    <row r="98" spans="1:4" ht="54" thickTop="1" thickBot="1">
      <c r="A98" s="145" t="s">
        <v>1600</v>
      </c>
      <c r="B98" s="146" t="s">
        <v>1601</v>
      </c>
      <c r="C98" s="139" t="s">
        <v>388</v>
      </c>
      <c r="D98" s="185">
        <f>VLOOKUP('351.11'!A88,'351.11'!A88:N204,14,FALSE)</f>
        <v>133507.03841595122</v>
      </c>
    </row>
    <row r="99" spans="1:4" ht="54" thickTop="1" thickBot="1">
      <c r="A99" s="145" t="s">
        <v>1602</v>
      </c>
      <c r="B99" s="146" t="s">
        <v>1603</v>
      </c>
      <c r="C99" s="139" t="s">
        <v>1082</v>
      </c>
      <c r="D99" s="185">
        <f>VLOOKUP('351.12'!A88,'351.12'!A88:N205,14,FALSE)</f>
        <v>624</v>
      </c>
    </row>
    <row r="100" spans="1:4" ht="54" thickTop="1" thickBot="1">
      <c r="A100" s="145" t="s">
        <v>1606</v>
      </c>
      <c r="B100" s="146" t="s">
        <v>1604</v>
      </c>
      <c r="C100" s="139" t="s">
        <v>1082</v>
      </c>
      <c r="D100" s="185">
        <f>VLOOKUP('410.1'!A88,'410.1'!A88:N206,14,FALSE)</f>
        <v>2866.5</v>
      </c>
    </row>
    <row r="101" spans="1:4" ht="54" thickTop="1" thickBot="1">
      <c r="A101" s="145" t="s">
        <v>1607</v>
      </c>
      <c r="B101" s="146" t="s">
        <v>1605</v>
      </c>
      <c r="C101" s="139" t="s">
        <v>1082</v>
      </c>
      <c r="D101" s="185">
        <f>VLOOKUP('410.2'!A88,'410.2'!A88:N207,14,FALSE)</f>
        <v>2720.9</v>
      </c>
    </row>
    <row r="102" spans="1:4" ht="54" thickTop="1" thickBot="1">
      <c r="A102" s="145" t="s">
        <v>1609</v>
      </c>
      <c r="B102" s="146" t="s">
        <v>1608</v>
      </c>
      <c r="C102" s="139" t="s">
        <v>377</v>
      </c>
      <c r="D102" s="185">
        <f>VLOOKUP('410.3'!A88,'410.3'!A88:N208,14,FALSE)</f>
        <v>2657.2</v>
      </c>
    </row>
    <row r="103" spans="1:4" ht="54" thickTop="1" thickBot="1">
      <c r="A103" s="145" t="s">
        <v>1611</v>
      </c>
      <c r="B103" s="146" t="s">
        <v>1610</v>
      </c>
      <c r="C103" s="139" t="s">
        <v>1548</v>
      </c>
      <c r="D103" s="185">
        <f>VLOOKUP('411.1'!A88,'411.1'!A88:N209,14,FALSE)</f>
        <v>2961.4</v>
      </c>
    </row>
    <row r="104" spans="1:4" ht="54" thickTop="1" thickBot="1">
      <c r="A104" s="143" t="s">
        <v>1120</v>
      </c>
      <c r="B104" s="144" t="s">
        <v>2064</v>
      </c>
      <c r="C104" s="139" t="s">
        <v>1548</v>
      </c>
      <c r="D104" s="185">
        <f>VLOOKUP('411.2'!A88,'411.2'!A88:N210,14,FALSE)</f>
        <v>3672.5</v>
      </c>
    </row>
    <row r="105" spans="1:4" ht="54" thickTop="1" thickBot="1">
      <c r="A105" s="143" t="s">
        <v>1121</v>
      </c>
      <c r="B105" s="144" t="s">
        <v>2160</v>
      </c>
      <c r="C105" s="139" t="s">
        <v>1548</v>
      </c>
      <c r="D105" s="185">
        <f>VLOOKUP('411.3'!A88,'411.3'!A88:N211,14,FALSE)</f>
        <v>4280.8999999999996</v>
      </c>
    </row>
    <row r="106" spans="1:4" ht="54" thickTop="1" thickBot="1">
      <c r="A106" s="143" t="s">
        <v>1612</v>
      </c>
      <c r="B106" s="144" t="s">
        <v>2161</v>
      </c>
      <c r="C106" s="139" t="s">
        <v>1548</v>
      </c>
      <c r="D106" s="185">
        <f>VLOOKUP('411.4'!A88,'411.4'!A88:N212,14,FALSE)</f>
        <v>3448.9</v>
      </c>
    </row>
    <row r="107" spans="1:4" ht="54" thickTop="1" thickBot="1">
      <c r="A107" s="143" t="s">
        <v>1619</v>
      </c>
      <c r="B107" s="199" t="s">
        <v>1690</v>
      </c>
      <c r="C107" s="139" t="s">
        <v>1082</v>
      </c>
      <c r="D107" s="185">
        <f>VLOOKUP('413.1'!A88,'413.1'!A88:N213,14,FALSE)</f>
        <v>4352.3999999999996</v>
      </c>
    </row>
    <row r="108" spans="1:4" ht="54" thickTop="1" thickBot="1">
      <c r="A108" s="143" t="s">
        <v>1621</v>
      </c>
      <c r="B108" s="144" t="s">
        <v>1691</v>
      </c>
      <c r="C108" s="139" t="s">
        <v>1082</v>
      </c>
      <c r="D108" s="185">
        <f>VLOOKUP('413.2'!A88,'413.2'!A88:N214,14,FALSE)</f>
        <v>4478.5</v>
      </c>
    </row>
    <row r="109" spans="1:4" ht="54" thickTop="1" thickBot="1">
      <c r="A109" s="143" t="s">
        <v>1623</v>
      </c>
      <c r="B109" s="144" t="s">
        <v>1692</v>
      </c>
      <c r="C109" s="139" t="s">
        <v>1082</v>
      </c>
      <c r="D109" s="185">
        <f>VLOOKUP('413.3'!A88,'413.3'!A88:N215,14,FALSE)</f>
        <v>4616.3</v>
      </c>
    </row>
    <row r="110" spans="1:4" ht="54" thickTop="1" thickBot="1">
      <c r="A110" s="143" t="s">
        <v>1122</v>
      </c>
      <c r="B110" s="144" t="s">
        <v>1289</v>
      </c>
      <c r="C110" s="139" t="s">
        <v>1082</v>
      </c>
      <c r="D110" s="185">
        <f>VLOOKUP('414.1'!A88,'414.1'!A88:N216,14,FALSE)</f>
        <v>4348.5</v>
      </c>
    </row>
    <row r="111" spans="1:4" ht="54" thickTop="1" thickBot="1">
      <c r="A111" s="143" t="s">
        <v>1123</v>
      </c>
      <c r="B111" s="144" t="s">
        <v>2065</v>
      </c>
      <c r="C111" s="139" t="s">
        <v>1082</v>
      </c>
      <c r="D111" s="185">
        <f>VLOOKUP('414.2'!A88,'414.2'!A88:N217,14,FALSE)</f>
        <v>5701.8</v>
      </c>
    </row>
    <row r="112" spans="1:4" ht="54" thickTop="1" thickBot="1">
      <c r="A112" s="143" t="s">
        <v>1124</v>
      </c>
      <c r="B112" s="144" t="s">
        <v>2066</v>
      </c>
      <c r="C112" s="139" t="s">
        <v>1082</v>
      </c>
      <c r="D112" s="185">
        <f>VLOOKUP('414.3'!A88,'414.3'!A88:N218,14,FALSE)</f>
        <v>5701.8</v>
      </c>
    </row>
    <row r="113" spans="1:4" ht="54" thickTop="1" thickBot="1">
      <c r="A113" s="143" t="s">
        <v>1125</v>
      </c>
      <c r="B113" s="144" t="s">
        <v>1290</v>
      </c>
      <c r="C113" s="139" t="s">
        <v>1082</v>
      </c>
      <c r="D113" s="185">
        <f>VLOOKUP('414.4'!A88,'414.4'!A88:N219,14,FALSE)</f>
        <v>4625.3999999999996</v>
      </c>
    </row>
    <row r="114" spans="1:4" ht="54" thickTop="1" thickBot="1">
      <c r="A114" s="143" t="s">
        <v>1126</v>
      </c>
      <c r="B114" s="144" t="s">
        <v>1291</v>
      </c>
      <c r="C114" s="139" t="s">
        <v>1082</v>
      </c>
      <c r="D114" s="185">
        <f>VLOOKUP('414.5'!A88,'414.5'!A88:N220,14,FALSE)</f>
        <v>4960.8</v>
      </c>
    </row>
    <row r="115" spans="1:4" ht="54" thickTop="1" thickBot="1">
      <c r="A115" s="143" t="s">
        <v>1630</v>
      </c>
      <c r="B115" s="144" t="s">
        <v>2162</v>
      </c>
      <c r="C115" s="139" t="s">
        <v>1082</v>
      </c>
      <c r="D115" s="185">
        <f>VLOOKUP('414.6'!A88,'414.6'!A88:N221,14,FALSE)</f>
        <v>5359.9</v>
      </c>
    </row>
    <row r="116" spans="1:4" ht="54" thickTop="1" thickBot="1">
      <c r="A116" s="143" t="s">
        <v>1127</v>
      </c>
      <c r="B116" s="144" t="s">
        <v>2067</v>
      </c>
      <c r="C116" s="139" t="s">
        <v>1548</v>
      </c>
      <c r="D116" s="185">
        <f>VLOOKUP('415.1'!A88,'415.1'!A88:N222,14,FALSE)</f>
        <v>4218.5</v>
      </c>
    </row>
    <row r="117" spans="1:4" ht="54" thickTop="1" thickBot="1">
      <c r="A117" s="143" t="s">
        <v>1128</v>
      </c>
      <c r="B117" s="144" t="s">
        <v>2164</v>
      </c>
      <c r="C117" s="139" t="s">
        <v>233</v>
      </c>
      <c r="D117" s="185">
        <f>VLOOKUP('420.1'!A87,'420.1'!A87:N223,14,FALSE)</f>
        <v>4132.1588948356093</v>
      </c>
    </row>
    <row r="118" spans="1:4" ht="54" thickTop="1" thickBot="1">
      <c r="A118" s="143" t="s">
        <v>1129</v>
      </c>
      <c r="B118" s="144" t="s">
        <v>2163</v>
      </c>
      <c r="C118" s="148" t="s">
        <v>233</v>
      </c>
      <c r="D118" s="185">
        <f>VLOOKUP('420.2 '!A88,'420.2 '!A59:N107,14,FALSE)</f>
        <v>4123.058894835609</v>
      </c>
    </row>
    <row r="119" spans="1:4" ht="54" thickTop="1" thickBot="1">
      <c r="A119" s="143" t="s">
        <v>1635</v>
      </c>
      <c r="B119" s="144" t="s">
        <v>1636</v>
      </c>
      <c r="C119" s="139" t="s">
        <v>233</v>
      </c>
      <c r="D119" s="185">
        <f>VLOOKUP('420.3'!A88,'420.3'!A88:N225,14,FALSE)</f>
        <v>4944.9188948356086</v>
      </c>
    </row>
    <row r="120" spans="1:4" ht="54" thickTop="1" thickBot="1">
      <c r="A120" s="143" t="s">
        <v>1130</v>
      </c>
      <c r="B120" s="144" t="s">
        <v>1292</v>
      </c>
      <c r="C120" s="139" t="s">
        <v>233</v>
      </c>
      <c r="D120" s="185">
        <f>VLOOKUP('421.1'!A88,'421.1'!A88:N226,14,FALSE)</f>
        <v>2189.7638948356098</v>
      </c>
    </row>
    <row r="121" spans="1:4" ht="54" thickTop="1" thickBot="1">
      <c r="A121" s="143" t="s">
        <v>1131</v>
      </c>
      <c r="B121" s="144" t="s">
        <v>1293</v>
      </c>
      <c r="C121" s="139" t="s">
        <v>233</v>
      </c>
      <c r="D121" s="185">
        <f>VLOOKUP('421.2'!A88,'421.2'!A88:N227,14,FALSE)</f>
        <v>2166.3638948356097</v>
      </c>
    </row>
    <row r="122" spans="1:4" ht="54" thickTop="1" thickBot="1">
      <c r="A122" s="143" t="s">
        <v>1132</v>
      </c>
      <c r="B122" s="144" t="s">
        <v>2068</v>
      </c>
      <c r="C122" s="139" t="s">
        <v>233</v>
      </c>
      <c r="D122" s="185">
        <f>VLOOKUP('421.3'!A88,'421.3'!A88:N228,14,FALSE)</f>
        <v>2192.1038948356095</v>
      </c>
    </row>
    <row r="123" spans="1:4" ht="54" thickTop="1" thickBot="1">
      <c r="A123" s="143" t="s">
        <v>1133</v>
      </c>
      <c r="B123" s="144" t="s">
        <v>2069</v>
      </c>
      <c r="C123" s="139" t="s">
        <v>233</v>
      </c>
      <c r="D123" s="185">
        <f>VLOOKUP('421.4'!A88,'421.4'!A88:N229,14,FALSE)</f>
        <v>2449.5038948356096</v>
      </c>
    </row>
    <row r="124" spans="1:4" ht="54" thickTop="1" thickBot="1">
      <c r="A124" s="143" t="s">
        <v>1640</v>
      </c>
      <c r="B124" s="146" t="s">
        <v>1641</v>
      </c>
      <c r="C124" s="139" t="s">
        <v>233</v>
      </c>
      <c r="D124" s="185">
        <f>VLOOKUP('430.1.1'!A87,'430.1.1'!A87:N230,14,FALSE)</f>
        <v>10187.795218066767</v>
      </c>
    </row>
    <row r="125" spans="1:4" ht="54" thickTop="1" thickBot="1">
      <c r="A125" s="143" t="s">
        <v>1642</v>
      </c>
      <c r="B125" s="144" t="s">
        <v>1643</v>
      </c>
      <c r="C125" s="139" t="s">
        <v>233</v>
      </c>
      <c r="D125" s="185">
        <f>VLOOKUP('430.1.2'!A88,'430.1.2'!A88:N231,14,FALSE)</f>
        <v>8353.4224180667679</v>
      </c>
    </row>
    <row r="126" spans="1:4" ht="54" thickTop="1" thickBot="1">
      <c r="A126" s="143" t="s">
        <v>1644</v>
      </c>
      <c r="B126" s="144" t="s">
        <v>1693</v>
      </c>
      <c r="C126" s="139" t="s">
        <v>233</v>
      </c>
      <c r="D126" s="185">
        <f>VLOOKUP('430.2.1'!A88,'430.2.1'!A88:N232,14,FALSE)</f>
        <v>10187.795218066767</v>
      </c>
    </row>
    <row r="127" spans="1:4" ht="54" thickTop="1" thickBot="1">
      <c r="A127" s="143" t="s">
        <v>1646</v>
      </c>
      <c r="B127" s="144" t="s">
        <v>1694</v>
      </c>
      <c r="C127" s="139" t="s">
        <v>233</v>
      </c>
      <c r="D127" s="185">
        <f>VLOOKUP('430.2.2'!A88,'430.2.2'!A88:N233,14,FALSE)</f>
        <v>8353.4224180667679</v>
      </c>
    </row>
    <row r="128" spans="1:4" ht="54" thickTop="1" thickBot="1">
      <c r="A128" s="143" t="s">
        <v>1647</v>
      </c>
      <c r="B128" s="144" t="s">
        <v>1695</v>
      </c>
      <c r="C128" s="139" t="s">
        <v>233</v>
      </c>
      <c r="D128" s="185">
        <f>VLOOKUP('431.1.1'!A88,'431.1.1'!A88:N234,14,FALSE)</f>
        <v>21201.557099006212</v>
      </c>
    </row>
    <row r="129" spans="1:4" ht="54" thickTop="1" thickBot="1">
      <c r="A129" s="143" t="s">
        <v>1649</v>
      </c>
      <c r="B129" s="144" t="s">
        <v>1696</v>
      </c>
      <c r="C129" s="139" t="s">
        <v>233</v>
      </c>
      <c r="D129" s="185">
        <f>VLOOKUP('431.1.2'!A88,'431.1.2'!A88:N235,14,FALSE)</f>
        <v>16798.193199006208</v>
      </c>
    </row>
    <row r="130" spans="1:4" ht="54" thickTop="1" thickBot="1">
      <c r="A130" s="143" t="s">
        <v>1652</v>
      </c>
      <c r="B130" s="144" t="s">
        <v>1697</v>
      </c>
      <c r="C130" s="139" t="s">
        <v>233</v>
      </c>
      <c r="D130" s="185">
        <f>VLOOKUP('431.2.1'!A88,'431.2.1'!A88:N236,14,FALSE)</f>
        <v>23869.365099006205</v>
      </c>
    </row>
    <row r="131" spans="1:4" ht="54" thickTop="1" thickBot="1">
      <c r="A131" s="143" t="s">
        <v>1653</v>
      </c>
      <c r="B131" s="144" t="s">
        <v>1698</v>
      </c>
      <c r="C131" s="139" t="s">
        <v>233</v>
      </c>
      <c r="D131" s="185">
        <f>VLOOKUP('431.2.2'!A88,'431.2.2'!A88:N237,14,FALSE)</f>
        <v>18836.801199006208</v>
      </c>
    </row>
    <row r="132" spans="1:4" ht="54" thickTop="1" thickBot="1">
      <c r="A132" s="143" t="s">
        <v>1134</v>
      </c>
      <c r="B132" s="144" t="s">
        <v>1294</v>
      </c>
      <c r="C132" s="139" t="s">
        <v>233</v>
      </c>
      <c r="D132" s="185">
        <f>VLOOKUP('432.1'!A88,'432.1'!A88:N238,14,FALSE)</f>
        <v>6349.7684605902077</v>
      </c>
    </row>
    <row r="133" spans="1:4" ht="54" thickTop="1" thickBot="1">
      <c r="A133" s="143" t="s">
        <v>1135</v>
      </c>
      <c r="B133" s="144" t="s">
        <v>2070</v>
      </c>
      <c r="C133" s="139" t="s">
        <v>233</v>
      </c>
      <c r="D133" s="185">
        <f>VLOOKUP('432.2'!A88,'432.2'!A88:N239,14,FALSE)</f>
        <v>6414.7684605902077</v>
      </c>
    </row>
    <row r="134" spans="1:4" ht="54" thickTop="1" thickBot="1">
      <c r="A134" s="143" t="s">
        <v>1136</v>
      </c>
      <c r="B134" s="144" t="s">
        <v>2071</v>
      </c>
      <c r="C134" s="139" t="s">
        <v>233</v>
      </c>
      <c r="D134" s="185">
        <f>VLOOKUP('433.1'!A88,'433.1'!A88:N240,14,FALSE)</f>
        <v>7232.3749895445126</v>
      </c>
    </row>
    <row r="135" spans="1:4" ht="54" thickTop="1" thickBot="1">
      <c r="A135" s="143" t="s">
        <v>1137</v>
      </c>
      <c r="B135" s="144" t="s">
        <v>2072</v>
      </c>
      <c r="C135" s="139" t="s">
        <v>233</v>
      </c>
      <c r="D135" s="185">
        <f>VLOOKUP('433.2'!A88,'433.2'!A88:N241,14,FALSE)</f>
        <v>6719.875014544511</v>
      </c>
    </row>
    <row r="136" spans="1:4" ht="54" thickTop="1" thickBot="1">
      <c r="A136" s="143" t="s">
        <v>1138</v>
      </c>
      <c r="B136" s="144" t="s">
        <v>2073</v>
      </c>
      <c r="C136" s="139" t="s">
        <v>233</v>
      </c>
      <c r="D136" s="185">
        <f>VLOOKUP('433.3'!A88,'433.3'!A88:N242,14,FALSE)</f>
        <v>7751.9583395445125</v>
      </c>
    </row>
    <row r="137" spans="1:4" ht="54" thickTop="1" thickBot="1">
      <c r="A137" s="143" t="s">
        <v>1139</v>
      </c>
      <c r="B137" s="144" t="s">
        <v>1295</v>
      </c>
      <c r="C137" s="139" t="s">
        <v>233</v>
      </c>
      <c r="D137" s="185">
        <f>VLOOKUP('433.4'!A88,'433.4'!A88:N243,14,FALSE)</f>
        <v>5011.487164544511</v>
      </c>
    </row>
    <row r="138" spans="1:4" ht="54" thickTop="1" thickBot="1">
      <c r="A138" s="143" t="s">
        <v>1140</v>
      </c>
      <c r="B138" s="144" t="s">
        <v>2074</v>
      </c>
      <c r="C138" s="139" t="s">
        <v>233</v>
      </c>
      <c r="D138" s="185">
        <f>VLOOKUP('433.5'!A88,'433.5'!A88:N244,14,FALSE)</f>
        <v>8449.1749895445137</v>
      </c>
    </row>
    <row r="139" spans="1:4" ht="54" thickTop="1" thickBot="1">
      <c r="A139" s="143" t="s">
        <v>1141</v>
      </c>
      <c r="B139" s="144" t="s">
        <v>2075</v>
      </c>
      <c r="C139" s="139" t="s">
        <v>233</v>
      </c>
      <c r="D139" s="185">
        <f>VLOOKUP('433.6'!A88,'433.6'!A88:N245,14,FALSE)</f>
        <v>7893.6190145445107</v>
      </c>
    </row>
    <row r="140" spans="1:4" ht="54" thickTop="1" thickBot="1">
      <c r="A140" s="143" t="s">
        <v>1142</v>
      </c>
      <c r="B140" s="144" t="s">
        <v>2076</v>
      </c>
      <c r="C140" s="139" t="s">
        <v>233</v>
      </c>
      <c r="D140" s="185">
        <f>VLOOKUP('433.7'!A88,'433.7'!A88:N246,14,FALSE)</f>
        <v>9174.6783395445109</v>
      </c>
    </row>
    <row r="141" spans="1:4" ht="54" thickTop="1" thickBot="1">
      <c r="A141" s="143" t="s">
        <v>1143</v>
      </c>
      <c r="B141" s="144" t="s">
        <v>1296</v>
      </c>
      <c r="C141" s="139" t="s">
        <v>233</v>
      </c>
      <c r="D141" s="185">
        <f>VLOOKUP('433.8'!A88,'433.8'!A88:N247,14,FALSE)</f>
        <v>5900.6871645445126</v>
      </c>
    </row>
    <row r="142" spans="1:4" ht="54" thickTop="1" thickBot="1">
      <c r="A142" s="143" t="s">
        <v>1144</v>
      </c>
      <c r="B142" s="144" t="s">
        <v>2077</v>
      </c>
      <c r="C142" s="139" t="s">
        <v>388</v>
      </c>
      <c r="D142" s="185">
        <f>VLOOKUP('440.1'!A89,'440.1'!A89:N248,14,FALSE)</f>
        <v>233963.28483751943</v>
      </c>
    </row>
    <row r="143" spans="1:4" ht="54" thickTop="1" thickBot="1">
      <c r="A143" s="143" t="s">
        <v>1145</v>
      </c>
      <c r="B143" s="144" t="s">
        <v>2078</v>
      </c>
      <c r="C143" s="139" t="s">
        <v>388</v>
      </c>
      <c r="D143" s="185">
        <f>VLOOKUP('440.2'!A93,'440.2'!A93:N250,14,FALSE)</f>
        <v>233963.28483751943</v>
      </c>
    </row>
    <row r="144" spans="1:4" ht="54" thickTop="1" thickBot="1">
      <c r="A144" s="143" t="s">
        <v>1146</v>
      </c>
      <c r="B144" s="144" t="s">
        <v>2079</v>
      </c>
      <c r="C144" s="139" t="s">
        <v>388</v>
      </c>
      <c r="D144" s="185">
        <f>VLOOKUP('440.3'!A93,'440.3'!A93:N252,14,FALSE)</f>
        <v>233963.28483751943</v>
      </c>
    </row>
    <row r="145" spans="1:4" ht="54" thickTop="1" thickBot="1">
      <c r="A145" s="143" t="s">
        <v>1147</v>
      </c>
      <c r="B145" s="144" t="s">
        <v>1297</v>
      </c>
      <c r="C145" s="139" t="s">
        <v>388</v>
      </c>
      <c r="D145" s="185">
        <f>VLOOKUP('440.4'!A93,'440.4'!A93:N254,14,FALSE)</f>
        <v>261223.18770573655</v>
      </c>
    </row>
    <row r="146" spans="1:4" ht="54" thickTop="1" thickBot="1">
      <c r="A146" s="143" t="s">
        <v>1148</v>
      </c>
      <c r="B146" s="144" t="s">
        <v>2080</v>
      </c>
      <c r="C146" s="139" t="s">
        <v>388</v>
      </c>
      <c r="D146" s="185">
        <f>VLOOKUP('441.1'!A93,'441.1'!A93:N256,14,FALSE)</f>
        <v>233963.28483751943</v>
      </c>
    </row>
    <row r="147" spans="1:4" ht="54" thickTop="1" thickBot="1">
      <c r="A147" s="143" t="s">
        <v>1149</v>
      </c>
      <c r="B147" s="144" t="s">
        <v>2081</v>
      </c>
      <c r="C147" s="139" t="s">
        <v>388</v>
      </c>
      <c r="D147" s="185">
        <f>VLOOKUP('441.2'!A92,'441.2'!A92:N258,14,FALSE)</f>
        <v>233963.28483751943</v>
      </c>
    </row>
    <row r="148" spans="1:4" ht="54" thickTop="1" thickBot="1">
      <c r="A148" s="143" t="s">
        <v>1150</v>
      </c>
      <c r="B148" s="144" t="s">
        <v>2082</v>
      </c>
      <c r="C148" s="139" t="s">
        <v>388</v>
      </c>
      <c r="D148" s="185">
        <f>VLOOKUP('441.3'!A93,'441.3'!A93:N260,14,FALSE)</f>
        <v>233963.28483751943</v>
      </c>
    </row>
    <row r="149" spans="1:4" ht="54" thickTop="1" thickBot="1">
      <c r="A149" s="143" t="s">
        <v>1151</v>
      </c>
      <c r="B149" s="144" t="s">
        <v>2083</v>
      </c>
      <c r="C149" s="139" t="s">
        <v>388</v>
      </c>
      <c r="D149" s="185">
        <f>VLOOKUP('441.4'!A92,'441.4'!A92:N262,14,FALSE)</f>
        <v>261223.18770573655</v>
      </c>
    </row>
    <row r="150" spans="1:4" ht="54" thickTop="1" thickBot="1">
      <c r="A150" s="143" t="s">
        <v>1152</v>
      </c>
      <c r="B150" s="144" t="s">
        <v>2063</v>
      </c>
      <c r="C150" s="139" t="s">
        <v>388</v>
      </c>
      <c r="D150" s="185">
        <f>VLOOKUP('450.1'!A95,'450.1'!A95:N264,14,FALSE)</f>
        <v>263805.72793976753</v>
      </c>
    </row>
    <row r="151" spans="1:4" ht="54" thickTop="1" thickBot="1">
      <c r="A151" s="143" t="s">
        <v>1153</v>
      </c>
      <c r="B151" s="144" t="s">
        <v>2084</v>
      </c>
      <c r="C151" s="139" t="s">
        <v>388</v>
      </c>
      <c r="D151" s="185">
        <f>VLOOKUP('450.2'!A93,'450.2'!A93:N266,14,FALSE)</f>
        <v>263805.72793976753</v>
      </c>
    </row>
    <row r="152" spans="1:4" ht="54" thickTop="1" thickBot="1">
      <c r="A152" s="143" t="s">
        <v>1154</v>
      </c>
      <c r="B152" s="144" t="s">
        <v>2085</v>
      </c>
      <c r="C152" s="139" t="s">
        <v>388</v>
      </c>
      <c r="D152" s="185">
        <f>VLOOKUP('450.3'!A93,'450.3'!A93:N268,14,FALSE)</f>
        <v>263805.72793976753</v>
      </c>
    </row>
    <row r="153" spans="1:4" ht="54" thickTop="1" thickBot="1">
      <c r="A153" s="143" t="s">
        <v>1155</v>
      </c>
      <c r="B153" s="144" t="s">
        <v>2086</v>
      </c>
      <c r="C153" s="139" t="s">
        <v>388</v>
      </c>
      <c r="D153" s="185">
        <f>VLOOKUP('450.4'!A92,'450.4'!A92:N270,14,FALSE)</f>
        <v>263805.72793976753</v>
      </c>
    </row>
    <row r="154" spans="1:4" ht="63.75" customHeight="1" thickTop="1" thickBot="1">
      <c r="A154" s="143" t="s">
        <v>1156</v>
      </c>
      <c r="B154" s="144" t="s">
        <v>2087</v>
      </c>
      <c r="C154" s="139" t="s">
        <v>388</v>
      </c>
      <c r="D154" s="185">
        <f>VLOOKUP('450.5'!A92,'450.5'!A92:N272,14,FALSE)</f>
        <v>263805.72793976753</v>
      </c>
    </row>
    <row r="155" spans="1:4" ht="54" thickTop="1" thickBot="1">
      <c r="A155" s="143" t="s">
        <v>1157</v>
      </c>
      <c r="B155" s="144" t="s">
        <v>2088</v>
      </c>
      <c r="C155" s="139" t="s">
        <v>388</v>
      </c>
      <c r="D155" s="185">
        <f>VLOOKUP('450.6'!A93,'450.6'!A93:N274,14,FALSE)</f>
        <v>263805.72793976753</v>
      </c>
    </row>
    <row r="156" spans="1:4" ht="54" thickTop="1" thickBot="1">
      <c r="A156" s="143" t="s">
        <v>1158</v>
      </c>
      <c r="B156" s="144" t="s">
        <v>2089</v>
      </c>
      <c r="C156" s="139" t="s">
        <v>388</v>
      </c>
      <c r="D156" s="185">
        <f>VLOOKUP('450.7'!A93,'450.7'!A93:N275,14,FALSE)</f>
        <v>263805.72793976753</v>
      </c>
    </row>
    <row r="157" spans="1:4" ht="54" thickTop="1" thickBot="1">
      <c r="A157" s="143" t="s">
        <v>1159</v>
      </c>
      <c r="B157" s="144" t="s">
        <v>2090</v>
      </c>
      <c r="C157" s="139" t="s">
        <v>388</v>
      </c>
      <c r="D157" s="185">
        <f>VLOOKUP('450.8'!A93,'450.8'!A93:N276,14,FALSE)</f>
        <v>263805.72793976753</v>
      </c>
    </row>
    <row r="158" spans="1:4" ht="54" thickTop="1" thickBot="1">
      <c r="A158" s="143" t="s">
        <v>1668</v>
      </c>
      <c r="B158" s="144" t="s">
        <v>1699</v>
      </c>
      <c r="C158" s="139" t="s">
        <v>388</v>
      </c>
      <c r="D158" s="185">
        <f>VLOOKUP('450.10'!A92,'450.10'!A92:N277,14,FALSE)</f>
        <v>305104.13985001942</v>
      </c>
    </row>
    <row r="159" spans="1:4" ht="54" thickTop="1" thickBot="1">
      <c r="A159" s="143" t="s">
        <v>1670</v>
      </c>
      <c r="B159" s="144" t="s">
        <v>1700</v>
      </c>
      <c r="C159" s="139" t="s">
        <v>388</v>
      </c>
      <c r="D159" s="185">
        <f>VLOOKUP('450.11'!A92,'450.11'!A92:N278,14,FALSE)</f>
        <v>305104.13985001942</v>
      </c>
    </row>
    <row r="160" spans="1:4" ht="54" thickTop="1" thickBot="1">
      <c r="A160" s="143" t="s">
        <v>1672</v>
      </c>
      <c r="B160" s="144" t="s">
        <v>1701</v>
      </c>
      <c r="C160" s="139" t="s">
        <v>388</v>
      </c>
      <c r="D160" s="185">
        <f>VLOOKUP('450.12'!A92,'450.11'!A92:N279,14,FALSE)</f>
        <v>305104.13985001942</v>
      </c>
    </row>
    <row r="161" spans="1:4" ht="54" thickTop="1" thickBot="1">
      <c r="A161" s="143" t="s">
        <v>1160</v>
      </c>
      <c r="B161" s="144" t="s">
        <v>2091</v>
      </c>
      <c r="C161" s="139" t="s">
        <v>388</v>
      </c>
      <c r="D161" s="185">
        <f>VLOOKUP('451.1'!A92,'451.1'!A92:N280,14,FALSE)</f>
        <v>263805.72793976753</v>
      </c>
    </row>
    <row r="162" spans="1:4" ht="54" thickTop="1" thickBot="1">
      <c r="A162" s="143" t="s">
        <v>1161</v>
      </c>
      <c r="B162" s="144" t="s">
        <v>2092</v>
      </c>
      <c r="C162" s="139" t="s">
        <v>388</v>
      </c>
      <c r="D162" s="185">
        <f>VLOOKUP('451.2'!A93,'451.2'!A93:N281,14,FALSE)</f>
        <v>263805.72793976753</v>
      </c>
    </row>
    <row r="163" spans="1:4" ht="54" thickTop="1" thickBot="1">
      <c r="A163" s="143" t="s">
        <v>1162</v>
      </c>
      <c r="B163" s="144" t="s">
        <v>2093</v>
      </c>
      <c r="C163" s="139" t="s">
        <v>388</v>
      </c>
      <c r="D163" s="185">
        <f>VLOOKUP('451.3'!A92,'451.3'!A92:N282,14,FALSE)</f>
        <v>263805.72793976753</v>
      </c>
    </row>
    <row r="164" spans="1:4" ht="54" thickTop="1" thickBot="1">
      <c r="A164" s="143" t="s">
        <v>1163</v>
      </c>
      <c r="B164" s="144" t="s">
        <v>2094</v>
      </c>
      <c r="C164" s="139" t="s">
        <v>388</v>
      </c>
      <c r="D164" s="185">
        <f>VLOOKUP('451.4'!A92,'451.4'!A92:N283,14,FALSE)</f>
        <v>305104.13985001942</v>
      </c>
    </row>
    <row r="165" spans="1:4" ht="54" thickTop="1" thickBot="1">
      <c r="A165" s="143" t="s">
        <v>1164</v>
      </c>
      <c r="B165" s="144" t="s">
        <v>2095</v>
      </c>
      <c r="C165" s="139" t="s">
        <v>388</v>
      </c>
      <c r="D165" s="185">
        <f>VLOOKUP('452.1'!A93,'452.1'!A93:N284,14,FALSE)</f>
        <v>263805.72793976753</v>
      </c>
    </row>
    <row r="166" spans="1:4" ht="54" thickTop="1" thickBot="1">
      <c r="A166" s="143" t="s">
        <v>1165</v>
      </c>
      <c r="B166" s="144" t="s">
        <v>2096</v>
      </c>
      <c r="C166" s="139" t="s">
        <v>388</v>
      </c>
      <c r="D166" s="185">
        <f>VLOOKUP('452.2'!A93,'452.2'!A93:N285,14,FALSE)</f>
        <v>263805.72793976753</v>
      </c>
    </row>
    <row r="167" spans="1:4" ht="54" thickTop="1" thickBot="1">
      <c r="A167" s="143" t="s">
        <v>1166</v>
      </c>
      <c r="B167" s="144" t="s">
        <v>2097</v>
      </c>
      <c r="C167" s="139" t="s">
        <v>388</v>
      </c>
      <c r="D167" s="185">
        <f>VLOOKUP('452.3'!A92,'452.3'!A92:N286,14,FALSE)</f>
        <v>263805.72793976753</v>
      </c>
    </row>
    <row r="168" spans="1:4" ht="54" thickTop="1" thickBot="1">
      <c r="A168" s="143" t="s">
        <v>1167</v>
      </c>
      <c r="B168" s="144" t="s">
        <v>2098</v>
      </c>
      <c r="C168" s="139" t="s">
        <v>388</v>
      </c>
      <c r="D168" s="185">
        <f>VLOOKUP('452.4'!A93,'452.4'!A93:N287,14,FALSE)</f>
        <v>263805.72793976753</v>
      </c>
    </row>
    <row r="169" spans="1:4" ht="54" thickTop="1" thickBot="1">
      <c r="A169" s="143" t="s">
        <v>1168</v>
      </c>
      <c r="B169" s="144" t="s">
        <v>1298</v>
      </c>
      <c r="C169" s="139" t="s">
        <v>388</v>
      </c>
      <c r="D169" s="185">
        <f>VLOOKUP('453.1'!A92,'453.1'!A92:N288,14,FALSE)</f>
        <v>263661.88747200364</v>
      </c>
    </row>
    <row r="170" spans="1:4" ht="54" thickTop="1" thickBot="1">
      <c r="A170" s="143" t="s">
        <v>1169</v>
      </c>
      <c r="B170" s="144" t="s">
        <v>2099</v>
      </c>
      <c r="C170" s="139" t="s">
        <v>233</v>
      </c>
      <c r="D170" s="185">
        <f>VLOOKUP('460.1'!A87,'460.1'!A87:N289,14,FALSE)</f>
        <v>7648.207732785364</v>
      </c>
    </row>
    <row r="171" spans="1:4" ht="54" thickTop="1" thickBot="1">
      <c r="A171" s="204" t="s">
        <v>2123</v>
      </c>
      <c r="B171" s="144" t="s">
        <v>2179</v>
      </c>
      <c r="C171" s="139" t="s">
        <v>233</v>
      </c>
      <c r="D171" s="185">
        <f>VLOOKUP('460.2'!A87,'460.2'!A87:N290,14,FALSE)</f>
        <v>3824.103866392682</v>
      </c>
    </row>
    <row r="172" spans="1:4" ht="51.75" customHeight="1" thickTop="1" thickBot="1">
      <c r="A172" s="143" t="s">
        <v>1170</v>
      </c>
      <c r="B172" s="144" t="s">
        <v>1299</v>
      </c>
      <c r="C172" s="139" t="s">
        <v>388</v>
      </c>
      <c r="D172" s="185">
        <f>VLOOKUP('461.1'!A87,'461.1'!A87:N291,14,FALSE)</f>
        <v>119215.24826308942</v>
      </c>
    </row>
    <row r="173" spans="1:4" ht="54" thickTop="1" thickBot="1">
      <c r="A173" s="143" t="s">
        <v>1171</v>
      </c>
      <c r="B173" s="144" t="s">
        <v>1300</v>
      </c>
      <c r="C173" s="139" t="s">
        <v>388</v>
      </c>
      <c r="D173" s="185">
        <f>VLOOKUP('461.2'!A89,'461.2'!A89:N294,14,FALSE)</f>
        <v>141545.52389539359</v>
      </c>
    </row>
    <row r="174" spans="1:4" ht="54" thickTop="1" thickBot="1">
      <c r="A174" s="143" t="s">
        <v>1682</v>
      </c>
      <c r="B174" s="144" t="s">
        <v>2184</v>
      </c>
      <c r="C174" s="139" t="s">
        <v>388</v>
      </c>
      <c r="D174" s="185">
        <f>VLOOKUP('462.1.1'!A88,'462.1.1'!A88:N293,14,FALSE)</f>
        <v>205157.35516308941</v>
      </c>
    </row>
    <row r="175" spans="1:4" ht="54" thickTop="1" thickBot="1">
      <c r="A175" s="143" t="s">
        <v>1683</v>
      </c>
      <c r="B175" s="144" t="s">
        <v>2185</v>
      </c>
      <c r="C175" s="139" t="s">
        <v>388</v>
      </c>
      <c r="D175" s="185">
        <f>VLOOKUP('462.1.2'!A88,'462.1.2'!A88:N294,14,FALSE)</f>
        <v>190765.15006308939</v>
      </c>
    </row>
    <row r="176" spans="1:4" ht="54" thickTop="1" thickBot="1">
      <c r="A176" s="143" t="s">
        <v>1684</v>
      </c>
      <c r="B176" s="144" t="s">
        <v>2188</v>
      </c>
      <c r="C176" s="139" t="s">
        <v>388</v>
      </c>
      <c r="D176" s="185">
        <f>VLOOKUP('462.2.1'!A88,'462.2.1'!A88:N295,14,FALSE)</f>
        <v>222565.63231570731</v>
      </c>
    </row>
    <row r="177" spans="1:4" ht="54" thickTop="1" thickBot="1">
      <c r="A177" s="143" t="s">
        <v>1685</v>
      </c>
      <c r="B177" s="144" t="s">
        <v>2189</v>
      </c>
      <c r="C177" s="139" t="s">
        <v>388</v>
      </c>
      <c r="D177" s="185">
        <f>VLOOKUP('462.2.2'!A88,'462.2.2'!A88:N296,14,FALSE)</f>
        <v>208173.42721570728</v>
      </c>
    </row>
    <row r="178" spans="1:4" ht="54" thickTop="1" thickBot="1">
      <c r="A178" s="143" t="s">
        <v>1172</v>
      </c>
      <c r="B178" s="144" t="s">
        <v>1702</v>
      </c>
      <c r="C178" s="139" t="s">
        <v>233</v>
      </c>
      <c r="D178" s="185">
        <f>VLOOKUP('464.1'!A88,'464.1'!A88:N297,14,FALSE)</f>
        <v>10282.288923484874</v>
      </c>
    </row>
    <row r="179" spans="1:4" ht="54" thickTop="1" thickBot="1">
      <c r="A179" s="143" t="s">
        <v>1173</v>
      </c>
      <c r="B179" s="144" t="s">
        <v>1703</v>
      </c>
      <c r="C179" s="139" t="s">
        <v>388</v>
      </c>
      <c r="D179" s="185">
        <f>VLOOKUP('465.1'!A92,'465.1'!A92:N298,14,FALSE)</f>
        <v>114937.94988218074</v>
      </c>
    </row>
    <row r="180" spans="1:4" ht="54" thickTop="1" thickBot="1">
      <c r="A180" s="143" t="s">
        <v>1686</v>
      </c>
      <c r="B180" s="144" t="s">
        <v>1704</v>
      </c>
      <c r="C180" s="139" t="s">
        <v>388</v>
      </c>
      <c r="D180" s="185">
        <f>VLOOKUP('465.2'!A92,'465.2'!A92:N299,14,FALSE)</f>
        <v>36401.179160632651</v>
      </c>
    </row>
    <row r="181" spans="1:4" ht="54" thickTop="1" thickBot="1">
      <c r="A181" s="143" t="s">
        <v>1174</v>
      </c>
      <c r="B181" s="144" t="s">
        <v>1705</v>
      </c>
      <c r="C181" s="139" t="s">
        <v>144</v>
      </c>
      <c r="D181" s="185">
        <f>VLOOKUP('466.1'!A92,'466.1'!A92:N300,14,FALSE)</f>
        <v>4467.0195642193867</v>
      </c>
    </row>
    <row r="182" spans="1:4" ht="54" thickTop="1" thickBot="1">
      <c r="A182" s="143" t="s">
        <v>1175</v>
      </c>
      <c r="B182" s="144" t="s">
        <v>1706</v>
      </c>
      <c r="C182" s="139" t="s">
        <v>144</v>
      </c>
      <c r="D182" s="185">
        <f>VLOOKUP('466.2'!A96,'466.2'!A96:N301,14,FALSE)</f>
        <v>5140.6683842193879</v>
      </c>
    </row>
    <row r="183" spans="1:4" ht="54" thickTop="1" thickBot="1">
      <c r="A183" s="145" t="s">
        <v>1176</v>
      </c>
      <c r="B183" s="146" t="s">
        <v>1819</v>
      </c>
      <c r="C183" s="139" t="s">
        <v>388</v>
      </c>
      <c r="D183" s="185">
        <f>VLOOKUP('500.1'!A95,'500.1'!A95:N302,14,FALSE)</f>
        <v>975406.5876481242</v>
      </c>
    </row>
    <row r="184" spans="1:4" ht="54" thickTop="1" thickBot="1">
      <c r="A184" s="143" t="s">
        <v>1708</v>
      </c>
      <c r="B184" s="144" t="s">
        <v>1820</v>
      </c>
      <c r="C184" s="139" t="s">
        <v>388</v>
      </c>
      <c r="D184" s="185">
        <f>VLOOKUP('500.2'!A95,'500.2'!A95:N303,14,FALSE)</f>
        <v>998265.78764812415</v>
      </c>
    </row>
    <row r="185" spans="1:4" ht="54" thickTop="1" thickBot="1">
      <c r="A185" s="143" t="s">
        <v>1177</v>
      </c>
      <c r="B185" s="144" t="s">
        <v>1959</v>
      </c>
      <c r="C185" s="139" t="s">
        <v>377</v>
      </c>
      <c r="D185" s="185">
        <f>VLOOKUP('501.1'!A88,'501.1'!A88:N304,14,FALSE)</f>
        <v>1238.9000000000001</v>
      </c>
    </row>
    <row r="186" spans="1:4" ht="55.2" thickTop="1" thickBot="1">
      <c r="A186" s="143" t="s">
        <v>1710</v>
      </c>
      <c r="B186" s="144" t="s">
        <v>1960</v>
      </c>
      <c r="C186" s="139" t="s">
        <v>377</v>
      </c>
      <c r="D186" s="185">
        <f>VLOOKUP('501.10'!A88,'501.10'!A88:N305,14,FALSE)</f>
        <v>1500.2</v>
      </c>
    </row>
    <row r="187" spans="1:4" ht="55.2" thickTop="1" thickBot="1">
      <c r="A187" s="143" t="s">
        <v>1711</v>
      </c>
      <c r="B187" s="144" t="s">
        <v>1961</v>
      </c>
      <c r="C187" s="139" t="s">
        <v>377</v>
      </c>
      <c r="D187" s="185">
        <f>VLOOKUP('501.20'!A88,'501.20'!A88:N306,14,FALSE)</f>
        <v>624</v>
      </c>
    </row>
    <row r="188" spans="1:4" ht="54" thickTop="1" thickBot="1">
      <c r="A188" s="143" t="s">
        <v>1712</v>
      </c>
      <c r="B188" s="144" t="s">
        <v>1821</v>
      </c>
      <c r="C188" s="139" t="s">
        <v>388</v>
      </c>
      <c r="D188" s="185">
        <f>VLOOKUP('505.1'!A84,'505.1'!A84:N307,14,FALSE)</f>
        <v>899152.45395544427</v>
      </c>
    </row>
    <row r="189" spans="1:4" ht="54" thickTop="1" thickBot="1">
      <c r="A189" s="143" t="s">
        <v>1178</v>
      </c>
      <c r="B189" s="144" t="s">
        <v>1822</v>
      </c>
      <c r="C189" s="139" t="s">
        <v>233</v>
      </c>
      <c r="D189" s="185">
        <f>VLOOKUP('510.1'!A84,'510.1'!A84:N308,14,FALSE)</f>
        <v>104112.29268094458</v>
      </c>
    </row>
    <row r="190" spans="1:4" ht="54" thickTop="1" thickBot="1">
      <c r="A190" s="143" t="s">
        <v>1716</v>
      </c>
      <c r="B190" s="144" t="s">
        <v>1301</v>
      </c>
      <c r="C190" s="139" t="s">
        <v>388</v>
      </c>
      <c r="D190" s="185">
        <f>VLOOKUP('600.1.1'!A85,'600.1.1'!A85:N311,14,FALSE)</f>
        <v>27166.920471937283</v>
      </c>
    </row>
    <row r="191" spans="1:4" ht="54" thickTop="1" thickBot="1">
      <c r="A191" s="143" t="s">
        <v>1717</v>
      </c>
      <c r="B191" s="144" t="s">
        <v>1823</v>
      </c>
      <c r="C191" s="139" t="s">
        <v>388</v>
      </c>
      <c r="D191" s="185">
        <f>VLOOKUP('600.2.1'!A88,'600.2.1'!A88:N310,14,FALSE)</f>
        <v>124809.70570766917</v>
      </c>
    </row>
    <row r="192" spans="1:4" ht="54" thickTop="1" thickBot="1">
      <c r="A192" s="143" t="s">
        <v>1718</v>
      </c>
      <c r="B192" s="144" t="s">
        <v>1824</v>
      </c>
      <c r="C192" s="139" t="s">
        <v>388</v>
      </c>
      <c r="D192" s="185">
        <f>VLOOKUP('600.2.2'!A90,'600.2.2'!A90:N312,14,FALSE)</f>
        <v>171533.93711774371</v>
      </c>
    </row>
    <row r="193" spans="1:4" ht="54" thickTop="1" thickBot="1">
      <c r="A193" s="143" t="s">
        <v>1719</v>
      </c>
      <c r="B193" s="144" t="s">
        <v>1825</v>
      </c>
      <c r="C193" s="139" t="s">
        <v>388</v>
      </c>
      <c r="D193" s="185">
        <f>VLOOKUP('600.2.3'!A89,'600.2.3'!A89:N312,14,FALSE)</f>
        <v>26534.634102937278</v>
      </c>
    </row>
    <row r="194" spans="1:4" ht="54" thickTop="1" thickBot="1">
      <c r="A194" s="143" t="s">
        <v>1720</v>
      </c>
      <c r="B194" s="144" t="s">
        <v>1826</v>
      </c>
      <c r="C194" s="139" t="s">
        <v>388</v>
      </c>
      <c r="D194" s="185">
        <f>VLOOKUP('600.2.4'!A88,'600.2.4'!A88:N312,14,FALSE)</f>
        <v>34424.604605181179</v>
      </c>
    </row>
    <row r="195" spans="1:4" ht="54" thickTop="1" thickBot="1">
      <c r="A195" s="143" t="s">
        <v>1179</v>
      </c>
      <c r="B195" s="144" t="s">
        <v>2200</v>
      </c>
      <c r="C195" s="139" t="s">
        <v>388</v>
      </c>
      <c r="D195" s="185">
        <f>VLOOKUP('610.1'!A89,'610.1'!A89:N314,14,FALSE)</f>
        <v>89685.24866594898</v>
      </c>
    </row>
    <row r="196" spans="1:4" ht="54" thickTop="1" thickBot="1">
      <c r="A196" s="143" t="s">
        <v>1180</v>
      </c>
      <c r="B196" s="144" t="s">
        <v>1827</v>
      </c>
      <c r="C196" s="139" t="s">
        <v>388</v>
      </c>
      <c r="D196" s="185">
        <f>VLOOKUP('610.2'!A89,'610.2'!A89:N315,14,FALSE)</f>
        <v>63645.728665948984</v>
      </c>
    </row>
    <row r="197" spans="1:4" ht="54" thickTop="1" thickBot="1">
      <c r="A197" s="143" t="s">
        <v>1722</v>
      </c>
      <c r="B197" s="144" t="s">
        <v>1828</v>
      </c>
      <c r="C197" s="139" t="s">
        <v>388</v>
      </c>
      <c r="D197" s="185">
        <f>VLOOKUP('610.3'!A89,'610.3'!A89:N316,14,FALSE)</f>
        <v>115207.62866594899</v>
      </c>
    </row>
    <row r="198" spans="1:4" ht="54" thickTop="1" thickBot="1">
      <c r="A198" s="143" t="s">
        <v>1724</v>
      </c>
      <c r="B198" s="144" t="s">
        <v>1829</v>
      </c>
      <c r="C198" s="139" t="s">
        <v>388</v>
      </c>
      <c r="D198" s="185">
        <f>VLOOKUP('610.4'!A89,'610.4'!A89:N317,14,FALSE)</f>
        <v>104753.28866594896</v>
      </c>
    </row>
    <row r="199" spans="1:4" ht="54" thickTop="1" thickBot="1">
      <c r="A199" s="143" t="s">
        <v>1726</v>
      </c>
      <c r="B199" s="144" t="s">
        <v>1302</v>
      </c>
      <c r="C199" s="139" t="s">
        <v>388</v>
      </c>
      <c r="D199" s="185">
        <f>VLOOKUP('610.5'!A89,'610.5'!A89:N318,14,FALSE)</f>
        <v>82928.280265948983</v>
      </c>
    </row>
    <row r="200" spans="1:4" ht="54" thickTop="1" thickBot="1">
      <c r="A200" s="143" t="s">
        <v>1728</v>
      </c>
      <c r="B200" s="144" t="s">
        <v>1830</v>
      </c>
      <c r="C200" s="139" t="s">
        <v>388</v>
      </c>
      <c r="D200" s="185">
        <f>VLOOKUP('610.6'!A89,'610.6'!A89:N319,14,FALSE)</f>
        <v>104330.44026594896</v>
      </c>
    </row>
    <row r="201" spans="1:4" ht="54" thickTop="1" thickBot="1">
      <c r="A201" s="143" t="s">
        <v>1730</v>
      </c>
      <c r="B201" s="144" t="s">
        <v>1831</v>
      </c>
      <c r="C201" s="139" t="s">
        <v>388</v>
      </c>
      <c r="D201" s="185">
        <f>VLOOKUP('610.7'!A89,'610.7'!A89:N320,14,FALSE)</f>
        <v>109933.92351063267</v>
      </c>
    </row>
    <row r="202" spans="1:4" ht="54" thickTop="1" thickBot="1">
      <c r="A202" s="143" t="s">
        <v>1181</v>
      </c>
      <c r="B202" s="144" t="s">
        <v>1832</v>
      </c>
      <c r="C202" s="139" t="s">
        <v>144</v>
      </c>
      <c r="D202" s="185">
        <f>VLOOKUP('620.1'!A88,'620.1'!A88:N321,14,FALSE)</f>
        <v>331726.36616402341</v>
      </c>
    </row>
    <row r="203" spans="1:4" ht="54" thickTop="1" thickBot="1">
      <c r="A203" s="143" t="s">
        <v>1182</v>
      </c>
      <c r="B203" s="144" t="s">
        <v>1962</v>
      </c>
      <c r="C203" s="139" t="s">
        <v>144</v>
      </c>
      <c r="D203" s="185">
        <f>VLOOKUP('620.2'!A88,'620.2'!A88:N322,14,FALSE)</f>
        <v>331726.36616402341</v>
      </c>
    </row>
    <row r="204" spans="1:4" ht="54" thickTop="1" thickBot="1">
      <c r="A204" s="143" t="s">
        <v>1183</v>
      </c>
      <c r="B204" s="144" t="s">
        <v>1833</v>
      </c>
      <c r="C204" s="139" t="s">
        <v>1929</v>
      </c>
      <c r="D204" s="185">
        <f>VLOOKUP('620.3'!A93,'620.3'!A93:N323,14,FALSE)</f>
        <v>88481892.729191348</v>
      </c>
    </row>
    <row r="205" spans="1:4" ht="54" thickTop="1" thickBot="1">
      <c r="A205" s="143" t="s">
        <v>1734</v>
      </c>
      <c r="B205" s="144" t="s">
        <v>1834</v>
      </c>
      <c r="C205" s="139" t="s">
        <v>144</v>
      </c>
      <c r="D205" s="185">
        <f>VLOOKUP('621.1.1'!A95,'621.1.1'!A95:N325,14,FALSE)</f>
        <v>2505149.9247678244</v>
      </c>
    </row>
    <row r="206" spans="1:4" ht="54" thickTop="1" thickBot="1">
      <c r="A206" s="143" t="s">
        <v>1736</v>
      </c>
      <c r="B206" s="144" t="s">
        <v>1835</v>
      </c>
      <c r="C206" s="139" t="s">
        <v>144</v>
      </c>
      <c r="D206" s="185">
        <f>VLOOKUP('621.1.2'!A99,'621.1.2'!A99:N326,14,FALSE)</f>
        <v>4253270.8219713168</v>
      </c>
    </row>
    <row r="207" spans="1:4" ht="54" thickTop="1" thickBot="1">
      <c r="A207" s="143" t="s">
        <v>1184</v>
      </c>
      <c r="B207" s="144" t="s">
        <v>1836</v>
      </c>
      <c r="C207" s="139" t="s">
        <v>388</v>
      </c>
      <c r="D207" s="185">
        <f>VLOOKUP('621.2'!A89,'621.2'!A89:N326,14,FALSE)</f>
        <v>3015918.4420609055</v>
      </c>
    </row>
    <row r="208" spans="1:4" ht="54" thickTop="1" thickBot="1">
      <c r="A208" s="143" t="s">
        <v>1185</v>
      </c>
      <c r="B208" s="144" t="s">
        <v>1837</v>
      </c>
      <c r="C208" s="139" t="s">
        <v>144</v>
      </c>
      <c r="D208" s="185">
        <f>VLOOKUP('621.3'!A93,'621.3'!A93:N327,14,FALSE)</f>
        <v>83036112.678086594</v>
      </c>
    </row>
    <row r="209" spans="1:4" ht="54" thickTop="1" thickBot="1">
      <c r="A209" s="143" t="s">
        <v>1186</v>
      </c>
      <c r="B209" s="144" t="s">
        <v>1838</v>
      </c>
      <c r="C209" s="139" t="s">
        <v>388</v>
      </c>
      <c r="D209" s="185">
        <f>VLOOKUP('621.4'!A93,'621.4'!A93:N328,14,FALSE)</f>
        <v>72204349.359086603</v>
      </c>
    </row>
    <row r="210" spans="1:4" ht="54" thickTop="1" thickBot="1">
      <c r="A210" s="143" t="s">
        <v>1187</v>
      </c>
      <c r="B210" s="144" t="s">
        <v>1839</v>
      </c>
      <c r="C210" s="139" t="s">
        <v>144</v>
      </c>
      <c r="D210" s="185">
        <f>VLOOKUP('621.5'!A89,'621.5'!A89:N329,14,FALSE)</f>
        <v>4677487.8136838172</v>
      </c>
    </row>
    <row r="211" spans="1:4" ht="54" thickTop="1" thickBot="1">
      <c r="A211" s="143" t="s">
        <v>1740</v>
      </c>
      <c r="B211" s="144" t="s">
        <v>1840</v>
      </c>
      <c r="C211" s="139" t="s">
        <v>144</v>
      </c>
      <c r="D211" s="185">
        <f>VLOOKUP('621.5.1'!A89,'621.5.1'!A89:N330,14,FALSE)</f>
        <v>685261.12198013556</v>
      </c>
    </row>
    <row r="212" spans="1:4" ht="54" thickTop="1" thickBot="1">
      <c r="A212" s="143" t="s">
        <v>1188</v>
      </c>
      <c r="B212" s="144" t="s">
        <v>1841</v>
      </c>
      <c r="C212" s="139" t="s">
        <v>1929</v>
      </c>
      <c r="D212" s="185">
        <f>VLOOKUP('621.6'!A98,'621.6'!A98:N331,14,FALSE)</f>
        <v>82774611.435353726</v>
      </c>
    </row>
    <row r="213" spans="1:4" ht="54" thickTop="1" thickBot="1">
      <c r="A213" s="143" t="s">
        <v>1815</v>
      </c>
      <c r="B213" s="144" t="s">
        <v>1842</v>
      </c>
      <c r="C213" s="139" t="s">
        <v>1929</v>
      </c>
      <c r="D213" s="185">
        <f>VLOOKUP('621.7'!A89,'621.7'!A89:N332,14,FALSE)</f>
        <v>2153449.49885411</v>
      </c>
    </row>
    <row r="214" spans="1:4" ht="54" thickTop="1" thickBot="1">
      <c r="A214" s="143" t="s">
        <v>1189</v>
      </c>
      <c r="B214" s="144" t="s">
        <v>2100</v>
      </c>
      <c r="C214" s="139" t="s">
        <v>233</v>
      </c>
      <c r="D214" s="185">
        <f>VLOOKUP('622.1'!A89,'622.1'!A89:N333,14,FALSE)</f>
        <v>110224.76157640631</v>
      </c>
    </row>
    <row r="215" spans="1:4" ht="54" thickTop="1" thickBot="1">
      <c r="A215" s="143" t="s">
        <v>1190</v>
      </c>
      <c r="B215" s="144" t="s">
        <v>1843</v>
      </c>
      <c r="C215" s="139" t="s">
        <v>233</v>
      </c>
      <c r="D215" s="185">
        <f>VLOOKUP('622.2'!A89,'622.2'!A89:N335,14,FALSE)</f>
        <v>422501.32265835424</v>
      </c>
    </row>
    <row r="216" spans="1:4" ht="54" thickTop="1" thickBot="1">
      <c r="A216" s="143" t="s">
        <v>1191</v>
      </c>
      <c r="B216" s="144" t="s">
        <v>1844</v>
      </c>
      <c r="C216" s="139" t="s">
        <v>233</v>
      </c>
      <c r="D216" s="185">
        <f>VLOOKUP('622.3'!A89,'622.3'!A89:N336,14,FALSE)</f>
        <v>862567.5961641327</v>
      </c>
    </row>
    <row r="217" spans="1:4" ht="54" thickTop="1" thickBot="1">
      <c r="A217" s="143" t="s">
        <v>1192</v>
      </c>
      <c r="B217" s="144" t="s">
        <v>1845</v>
      </c>
      <c r="C217" s="139" t="s">
        <v>233</v>
      </c>
      <c r="D217" s="185">
        <f>VLOOKUP('622.4'!A89,'622.4'!A89:N337,14,FALSE)</f>
        <v>886782.17616413266</v>
      </c>
    </row>
    <row r="218" spans="1:4" ht="54" thickTop="1" thickBot="1">
      <c r="A218" s="143" t="s">
        <v>1193</v>
      </c>
      <c r="B218" s="144" t="s">
        <v>1846</v>
      </c>
      <c r="C218" s="139" t="s">
        <v>144</v>
      </c>
      <c r="D218" s="185">
        <f>VLOOKUP('622.5'!A89,'622.5'!A89:N338,14,FALSE)</f>
        <v>77076.862465390397</v>
      </c>
    </row>
    <row r="219" spans="1:4" ht="54" thickTop="1" thickBot="1">
      <c r="A219" s="143" t="s">
        <v>1194</v>
      </c>
      <c r="B219" s="144" t="s">
        <v>1847</v>
      </c>
      <c r="C219" s="139" t="s">
        <v>144</v>
      </c>
      <c r="D219" s="185">
        <f>VLOOKUP('623.1'!A103,'623.1'!A103:N339,14,FALSE)</f>
        <v>517070.94332671008</v>
      </c>
    </row>
    <row r="220" spans="1:4" ht="54" thickTop="1" thickBot="1">
      <c r="A220" s="143" t="s">
        <v>1195</v>
      </c>
      <c r="B220" s="144" t="s">
        <v>1303</v>
      </c>
      <c r="C220" s="139" t="s">
        <v>2101</v>
      </c>
      <c r="D220" s="185">
        <f>VLOOKUP('623.2'!A89,'623.2'!A89:N340,14,FALSE)</f>
        <v>3883996.6348520569</v>
      </c>
    </row>
    <row r="221" spans="1:4" ht="54" thickTop="1" thickBot="1">
      <c r="A221" s="143" t="s">
        <v>1196</v>
      </c>
      <c r="B221" s="144" t="s">
        <v>2220</v>
      </c>
      <c r="C221" s="139" t="s">
        <v>388</v>
      </c>
      <c r="D221" s="185">
        <f>VLOOKUP('630.1'!A89,'630.1'!A89:N341,14,FALSE)</f>
        <v>1483938.3869914538</v>
      </c>
    </row>
    <row r="222" spans="1:4" ht="54" thickTop="1" thickBot="1">
      <c r="A222" s="143" t="s">
        <v>1197</v>
      </c>
      <c r="B222" s="144" t="s">
        <v>2221</v>
      </c>
      <c r="C222" s="139" t="s">
        <v>388</v>
      </c>
      <c r="D222" s="185">
        <f>VLOOKUP('630.2'!A89,'630.2'!A89:N342,14,FALSE)</f>
        <v>1414317.4451031634</v>
      </c>
    </row>
    <row r="223" spans="1:4" ht="54" thickTop="1" thickBot="1">
      <c r="A223" s="143" t="s">
        <v>1198</v>
      </c>
      <c r="B223" s="144" t="s">
        <v>2222</v>
      </c>
      <c r="C223" s="139" t="s">
        <v>388</v>
      </c>
      <c r="D223" s="185">
        <f>VLOOKUP('630.3'!A89,'630.3'!A89:N343,14,FALSE)</f>
        <v>872059.88510316319</v>
      </c>
    </row>
    <row r="224" spans="1:4" ht="54" thickTop="1" thickBot="1">
      <c r="A224" s="143" t="s">
        <v>1199</v>
      </c>
      <c r="B224" s="144" t="s">
        <v>2223</v>
      </c>
      <c r="C224" s="139" t="s">
        <v>388</v>
      </c>
      <c r="D224" s="185">
        <f>VLOOKUP('630.4'!A89,'630.4'!A89:N344,14,FALSE)</f>
        <v>749710.38510316319</v>
      </c>
    </row>
    <row r="225" spans="1:4" ht="54" thickTop="1" thickBot="1">
      <c r="A225" s="143" t="s">
        <v>1200</v>
      </c>
      <c r="B225" s="144" t="s">
        <v>2224</v>
      </c>
      <c r="C225" s="139" t="s">
        <v>388</v>
      </c>
      <c r="D225" s="185">
        <f>VLOOKUP('630.5'!A93,'630.5'!A93:N345,14,FALSE)</f>
        <v>491357.53658290801</v>
      </c>
    </row>
    <row r="226" spans="1:4" ht="54" thickTop="1" thickBot="1">
      <c r="A226" s="143" t="s">
        <v>1201</v>
      </c>
      <c r="B226" s="144" t="s">
        <v>2225</v>
      </c>
      <c r="C226" s="139" t="s">
        <v>388</v>
      </c>
      <c r="D226" s="185">
        <f>VLOOKUP('630.6'!A93,'630.6'!A89:N346,14,FALSE)</f>
        <v>415855.61138290813</v>
      </c>
    </row>
    <row r="227" spans="1:4" ht="54" thickTop="1" thickBot="1">
      <c r="A227" s="143" t="s">
        <v>1202</v>
      </c>
      <c r="B227" s="144" t="s">
        <v>2226</v>
      </c>
      <c r="C227" s="139" t="s">
        <v>388</v>
      </c>
      <c r="D227" s="185">
        <f>VLOOKUP('630.7'!A93,'630.7'!A90:N347,14,FALSE)</f>
        <v>303154.57440632646</v>
      </c>
    </row>
    <row r="228" spans="1:4" ht="54" thickTop="1" thickBot="1">
      <c r="A228" s="143" t="s">
        <v>1203</v>
      </c>
      <c r="B228" s="144" t="s">
        <v>1848</v>
      </c>
      <c r="C228" s="139" t="s">
        <v>144</v>
      </c>
      <c r="D228" s="185">
        <f>VLOOKUP('632.1'!A90,'632.1'!A90:N349,14,FALSE)</f>
        <v>393484.12486389501</v>
      </c>
    </row>
    <row r="229" spans="1:4" ht="54" thickTop="1" thickBot="1">
      <c r="A229" s="143" t="s">
        <v>1743</v>
      </c>
      <c r="B229" s="144" t="s">
        <v>1849</v>
      </c>
      <c r="C229" s="139" t="s">
        <v>144</v>
      </c>
      <c r="D229" s="185">
        <f>VLOOKUP('632.2'!A90,'632.2'!A90:N350,14,FALSE)</f>
        <v>401180.75926389499</v>
      </c>
    </row>
    <row r="230" spans="1:4" ht="54" thickTop="1" thickBot="1">
      <c r="A230" s="143" t="s">
        <v>1746</v>
      </c>
      <c r="B230" s="144" t="s">
        <v>1850</v>
      </c>
      <c r="C230" s="139" t="s">
        <v>377</v>
      </c>
      <c r="D230" s="185">
        <f>VLOOKUP('640.1'!A90,'640.1'!A90:N351,14,FALSE)</f>
        <v>5569.5852387162668</v>
      </c>
    </row>
    <row r="231" spans="1:4" ht="54" thickTop="1" thickBot="1">
      <c r="A231" s="143" t="s">
        <v>1747</v>
      </c>
      <c r="B231" s="144" t="s">
        <v>1851</v>
      </c>
      <c r="C231" s="139" t="s">
        <v>377</v>
      </c>
      <c r="D231" s="185">
        <f>VLOOKUP('640.2'!A90,'640.2'!A90:N352,14,FALSE)</f>
        <v>6918.8604387162659</v>
      </c>
    </row>
    <row r="232" spans="1:4" ht="54" thickTop="1" thickBot="1">
      <c r="A232" s="143" t="s">
        <v>1204</v>
      </c>
      <c r="B232" s="144" t="s">
        <v>1852</v>
      </c>
      <c r="C232" s="139" t="s">
        <v>1748</v>
      </c>
      <c r="D232" s="185">
        <f>VLOOKUP('641.1'!A90,'641.1'!A90:N353,14,FALSE)</f>
        <v>2035.1864412136631</v>
      </c>
    </row>
    <row r="233" spans="1:4" ht="54" thickTop="1" thickBot="1">
      <c r="A233" s="143" t="s">
        <v>1205</v>
      </c>
      <c r="B233" s="144" t="s">
        <v>1852</v>
      </c>
      <c r="C233" s="139" t="s">
        <v>377</v>
      </c>
      <c r="D233" s="185">
        <f>VLOOKUP('641.2'!A90,'641.2'!A90:N354,14,FALSE)</f>
        <v>38461.147441213659</v>
      </c>
    </row>
    <row r="234" spans="1:4" ht="54" thickTop="1" thickBot="1">
      <c r="A234" s="143" t="s">
        <v>1206</v>
      </c>
      <c r="B234" s="144" t="s">
        <v>1853</v>
      </c>
      <c r="C234" s="139" t="s">
        <v>1929</v>
      </c>
      <c r="D234" s="185">
        <f>VLOOKUP('642.1'!A90,'642.1'!A90:N355,14,FALSE)</f>
        <v>461794.8512636128</v>
      </c>
    </row>
    <row r="235" spans="1:4" ht="54" thickTop="1" thickBot="1">
      <c r="A235" s="143" t="s">
        <v>1207</v>
      </c>
      <c r="B235" s="144" t="s">
        <v>1854</v>
      </c>
      <c r="C235" s="139" t="s">
        <v>144</v>
      </c>
      <c r="D235" s="185">
        <f>VLOOKUP('642.2'!A90,'642.2'!A90:N356,14,FALSE)</f>
        <v>57632.134702126525</v>
      </c>
    </row>
    <row r="236" spans="1:4" ht="54" thickTop="1" thickBot="1">
      <c r="A236" s="143" t="s">
        <v>1208</v>
      </c>
      <c r="B236" s="144" t="s">
        <v>1855</v>
      </c>
      <c r="C236" s="139" t="s">
        <v>377</v>
      </c>
      <c r="D236" s="185">
        <f>VLOOKUP('650.1'!A95,'650.1'!A95:N358,14,FALSE)</f>
        <v>14109.626837356453</v>
      </c>
    </row>
    <row r="237" spans="1:4" ht="54" thickTop="1" thickBot="1">
      <c r="A237" s="143" t="s">
        <v>1209</v>
      </c>
      <c r="B237" s="144" t="s">
        <v>2233</v>
      </c>
      <c r="C237" s="139" t="s">
        <v>377</v>
      </c>
      <c r="D237" s="185">
        <f>VLOOKUP('650.2'!A93,'650.2'!A93:N359,14,FALSE)</f>
        <v>12162.946626500699</v>
      </c>
    </row>
    <row r="238" spans="1:4" ht="54" thickTop="1" thickBot="1">
      <c r="A238" s="143" t="s">
        <v>1210</v>
      </c>
      <c r="B238" s="144" t="s">
        <v>1856</v>
      </c>
      <c r="C238" s="139" t="s">
        <v>377</v>
      </c>
      <c r="D238" s="211">
        <f>VLOOKUP('650.3'!A90,'650.3'!A90:N360,14,FALSE)</f>
        <v>1.3</v>
      </c>
    </row>
    <row r="239" spans="1:4" ht="54" thickTop="1" thickBot="1">
      <c r="A239" s="143" t="s">
        <v>1211</v>
      </c>
      <c r="B239" s="144" t="s">
        <v>2237</v>
      </c>
      <c r="C239" s="139" t="s">
        <v>377</v>
      </c>
      <c r="D239" s="185">
        <f>VLOOKUP('650.4'!A93,'650.4'!A93:N361,14,FALSE)</f>
        <v>4519.9832855007007</v>
      </c>
    </row>
    <row r="240" spans="1:4" ht="55.2" thickTop="1" thickBot="1">
      <c r="A240" s="143" t="s">
        <v>1212</v>
      </c>
      <c r="B240" s="144" t="s">
        <v>1857</v>
      </c>
      <c r="C240" s="139" t="s">
        <v>233</v>
      </c>
      <c r="D240" s="185">
        <f>VLOOKUP('660.1'!A87,'660.1'!A87:N362,14,FALSE)</f>
        <v>449908.4860708855</v>
      </c>
    </row>
    <row r="241" spans="1:4" ht="73.2" thickTop="1" thickBot="1">
      <c r="A241" s="143" t="s">
        <v>1213</v>
      </c>
      <c r="B241" s="144" t="s">
        <v>1964</v>
      </c>
      <c r="C241" s="139" t="s">
        <v>144</v>
      </c>
      <c r="D241" s="185">
        <f>VLOOKUP('660.2'!A87,'660.2'!A87:N363,14,FALSE)</f>
        <v>516159.26807088556</v>
      </c>
    </row>
    <row r="242" spans="1:4" ht="54" thickTop="1" thickBot="1">
      <c r="A242" s="143" t="s">
        <v>1761</v>
      </c>
      <c r="B242" s="144" t="s">
        <v>1858</v>
      </c>
      <c r="C242" s="139" t="s">
        <v>144</v>
      </c>
      <c r="D242" s="185">
        <f>VLOOKUP('661.1'!A87,'661.1'!A87:N364,14,FALSE)</f>
        <v>755735.87756118085</v>
      </c>
    </row>
    <row r="243" spans="1:4" ht="54" thickTop="1" thickBot="1">
      <c r="A243" s="143" t="s">
        <v>1214</v>
      </c>
      <c r="B243" s="144" t="s">
        <v>1859</v>
      </c>
      <c r="C243" s="139" t="s">
        <v>144</v>
      </c>
      <c r="D243" s="185">
        <f>VLOOKUP('662.1'!A87,'662.1'!A87:N365,14,FALSE)</f>
        <v>544865.6601223615</v>
      </c>
    </row>
    <row r="244" spans="1:4" ht="54" thickTop="1" thickBot="1">
      <c r="A244" s="143" t="s">
        <v>1215</v>
      </c>
      <c r="B244" s="144" t="s">
        <v>1860</v>
      </c>
      <c r="C244" s="139" t="s">
        <v>144</v>
      </c>
      <c r="D244" s="185">
        <f>VLOOKUP('662.2'!A87,'662.2'!A87:N366,14,FALSE)</f>
        <v>531867.59712236153</v>
      </c>
    </row>
    <row r="245" spans="1:4" ht="54" thickTop="1" thickBot="1">
      <c r="A245" s="143" t="s">
        <v>1762</v>
      </c>
      <c r="B245" s="144" t="s">
        <v>1861</v>
      </c>
      <c r="C245" s="139" t="s">
        <v>144</v>
      </c>
      <c r="D245" s="185">
        <f>VLOOKUP('663.1'!A87,'663.1'!A87:N367,14,FALSE)</f>
        <v>25846.636755316322</v>
      </c>
    </row>
    <row r="246" spans="1:4" ht="54" thickTop="1" thickBot="1">
      <c r="A246" s="143" t="s">
        <v>1216</v>
      </c>
      <c r="B246" s="144" t="s">
        <v>1862</v>
      </c>
      <c r="C246" s="139" t="s">
        <v>388</v>
      </c>
      <c r="D246" s="185">
        <f>VLOOKUP('670.1'!A87,'670.1'!A87:N368,14,FALSE)</f>
        <v>374936.33332974487</v>
      </c>
    </row>
    <row r="247" spans="1:4" ht="54" thickTop="1" thickBot="1">
      <c r="A247" s="143" t="s">
        <v>1217</v>
      </c>
      <c r="B247" s="144" t="s">
        <v>1863</v>
      </c>
      <c r="C247" s="139" t="s">
        <v>388</v>
      </c>
      <c r="D247" s="185">
        <f>VLOOKUP('670.2'!A87,'670.2'!A87:N369,14,FALSE)</f>
        <v>343203.33332974487</v>
      </c>
    </row>
    <row r="248" spans="1:4" ht="54" thickTop="1" thickBot="1">
      <c r="A248" s="143" t="s">
        <v>1764</v>
      </c>
      <c r="B248" s="144" t="s">
        <v>1864</v>
      </c>
      <c r="C248" s="139" t="s">
        <v>388</v>
      </c>
      <c r="D248" s="185">
        <f>VLOOKUP('670.3'!A87,'670.3'!A87:N370,14,FALSE)</f>
        <v>356964.48332974489</v>
      </c>
    </row>
    <row r="249" spans="1:4" ht="54" thickTop="1" thickBot="1">
      <c r="A249" s="143" t="s">
        <v>1765</v>
      </c>
      <c r="B249" s="144" t="s">
        <v>1865</v>
      </c>
      <c r="C249" s="139" t="s">
        <v>388</v>
      </c>
      <c r="D249" s="185">
        <f>VLOOKUP('670.4'!A87,'670.4'!A87:N371,14,FALSE)</f>
        <v>360294.43332974485</v>
      </c>
    </row>
    <row r="250" spans="1:4" ht="54" thickTop="1" thickBot="1">
      <c r="A250" s="143" t="s">
        <v>1766</v>
      </c>
      <c r="B250" s="144" t="s">
        <v>1866</v>
      </c>
      <c r="C250" s="139" t="s">
        <v>388</v>
      </c>
      <c r="D250" s="185">
        <f>VLOOKUP('670.5'!A89,'670.5'!A89:N372,14,FALSE)</f>
        <v>342910.05818290811</v>
      </c>
    </row>
    <row r="251" spans="1:4" ht="54" thickTop="1" thickBot="1">
      <c r="A251" s="143" t="s">
        <v>1218</v>
      </c>
      <c r="B251" s="144" t="s">
        <v>1867</v>
      </c>
      <c r="C251" s="139" t="s">
        <v>388</v>
      </c>
      <c r="D251" s="185">
        <f>VLOOKUP('671.1'!A89,'671.1'!A89:N373,14,FALSE)</f>
        <v>678461.05955316336</v>
      </c>
    </row>
    <row r="252" spans="1:4" ht="54" thickTop="1" thickBot="1">
      <c r="A252" s="143" t="s">
        <v>1219</v>
      </c>
      <c r="B252" s="144" t="s">
        <v>1868</v>
      </c>
      <c r="C252" s="139" t="s">
        <v>144</v>
      </c>
      <c r="D252" s="185">
        <f>VLOOKUP('671.2'!A89,'671.2'!A89:N374,14,FALSE)</f>
        <v>76510.891269502041</v>
      </c>
    </row>
    <row r="253" spans="1:4" ht="54" thickTop="1" thickBot="1">
      <c r="A253" s="143" t="s">
        <v>1767</v>
      </c>
      <c r="B253" s="144" t="s">
        <v>1869</v>
      </c>
      <c r="C253" s="139" t="s">
        <v>388</v>
      </c>
      <c r="D253" s="185">
        <f>VLOOKUP('671.3'!A87,'671.3'!A87:N375,14,FALSE)</f>
        <v>728030.87633442855</v>
      </c>
    </row>
    <row r="254" spans="1:4" ht="54" thickTop="1" thickBot="1">
      <c r="A254" s="143" t="s">
        <v>1768</v>
      </c>
      <c r="B254" s="144" t="s">
        <v>1870</v>
      </c>
      <c r="C254" s="139" t="s">
        <v>144</v>
      </c>
      <c r="D254" s="185">
        <f>VLOOKUP('671.4'!A87,'671.4'!A87:N376,14,FALSE)</f>
        <v>80681.302388253069</v>
      </c>
    </row>
    <row r="255" spans="1:4" ht="54" thickTop="1" thickBot="1">
      <c r="A255" s="143" t="s">
        <v>1220</v>
      </c>
      <c r="B255" s="144" t="s">
        <v>1871</v>
      </c>
      <c r="C255" s="139" t="s">
        <v>144</v>
      </c>
      <c r="D255" s="185">
        <f>VLOOKUP('672.1'!A87,'672.1'!A87:N377,14,FALSE)</f>
        <v>51114.710755316337</v>
      </c>
    </row>
    <row r="256" spans="1:4" ht="54" thickTop="1" thickBot="1">
      <c r="A256" s="143" t="s">
        <v>1769</v>
      </c>
      <c r="B256" s="144" t="s">
        <v>1872</v>
      </c>
      <c r="C256" s="139" t="s">
        <v>144</v>
      </c>
      <c r="D256" s="185">
        <f>VLOOKUP('672.2'!A87,'672.2'!A87:N378,14,FALSE)</f>
        <v>66046.346269502043</v>
      </c>
    </row>
    <row r="257" spans="1:4" ht="54" thickTop="1" thickBot="1">
      <c r="A257" s="143" t="s">
        <v>1770</v>
      </c>
      <c r="B257" s="144" t="s">
        <v>1873</v>
      </c>
      <c r="C257" s="139" t="s">
        <v>144</v>
      </c>
      <c r="D257" s="185">
        <f>VLOOKUP('672.3'!A87,'672.3'!A87:N379,14,FALSE)</f>
        <v>53069.216106379594</v>
      </c>
    </row>
    <row r="258" spans="1:4" ht="54" thickTop="1" thickBot="1">
      <c r="A258" s="143" t="s">
        <v>1771</v>
      </c>
      <c r="B258" s="144" t="s">
        <v>1874</v>
      </c>
      <c r="C258" s="139" t="s">
        <v>144</v>
      </c>
      <c r="D258" s="185">
        <f>VLOOKUP('672.4'!A87,'672.3'!A87:N380,14,FALSE)</f>
        <v>53069.216106379594</v>
      </c>
    </row>
    <row r="259" spans="1:4" ht="54" thickTop="1" thickBot="1">
      <c r="A259" s="143" t="s">
        <v>1816</v>
      </c>
      <c r="B259" s="144" t="s">
        <v>1875</v>
      </c>
      <c r="C259" s="139" t="s">
        <v>233</v>
      </c>
      <c r="D259" s="185">
        <f>VLOOKUP('673.1.1'!A87,'673.1.1'!A87:N381,14,FALSE)</f>
        <v>9845.8594592193876</v>
      </c>
    </row>
    <row r="260" spans="1:4" ht="54" thickTop="1" thickBot="1">
      <c r="A260" s="143" t="s">
        <v>1817</v>
      </c>
      <c r="B260" s="144" t="s">
        <v>2152</v>
      </c>
      <c r="C260" s="139" t="s">
        <v>233</v>
      </c>
      <c r="D260" s="185">
        <f>VLOOKUP('673.1.2'!A87,'673.1.2'!A87:N382,14,FALSE)</f>
        <v>12981.849459219389</v>
      </c>
    </row>
    <row r="261" spans="1:4" ht="54" thickTop="1" thickBot="1">
      <c r="A261" s="143" t="s">
        <v>1221</v>
      </c>
      <c r="B261" s="144" t="s">
        <v>1876</v>
      </c>
      <c r="C261" s="139" t="s">
        <v>388</v>
      </c>
      <c r="D261" s="185">
        <f>VLOOKUP('673.2'!A87,'673.2'!A87:N383,14,FALSE)</f>
        <v>107050.53821275919</v>
      </c>
    </row>
    <row r="262" spans="1:4" ht="54" thickTop="1" thickBot="1">
      <c r="A262" s="143" t="s">
        <v>1222</v>
      </c>
      <c r="B262" s="144" t="s">
        <v>1877</v>
      </c>
      <c r="C262" s="139" t="s">
        <v>388</v>
      </c>
      <c r="D262" s="185">
        <f>VLOOKUP('673.3'!A89,'673.3'!A89:N384,14,FALSE)</f>
        <v>122251.62102039359</v>
      </c>
    </row>
    <row r="263" spans="1:4" ht="54" thickTop="1" thickBot="1">
      <c r="A263" s="143" t="s">
        <v>1223</v>
      </c>
      <c r="B263" s="144" t="s">
        <v>2102</v>
      </c>
      <c r="C263" s="139" t="s">
        <v>144</v>
      </c>
      <c r="D263" s="185">
        <f>VLOOKUP('674.1'!A89,'674.1'!A89:N385,14,FALSE)</f>
        <v>139250.53950594895</v>
      </c>
    </row>
    <row r="264" spans="1:4" ht="54" thickTop="1" thickBot="1">
      <c r="A264" s="143" t="s">
        <v>1224</v>
      </c>
      <c r="B264" s="144" t="s">
        <v>1878</v>
      </c>
      <c r="C264" s="139" t="s">
        <v>144</v>
      </c>
      <c r="D264" s="185">
        <f>VLOOKUP('674.2'!A89,'674.2'!A89:N386,14,FALSE)</f>
        <v>244170.02452253056</v>
      </c>
    </row>
    <row r="265" spans="1:4" ht="54" thickTop="1" thickBot="1">
      <c r="A265" s="143" t="s">
        <v>1225</v>
      </c>
      <c r="B265" s="144" t="s">
        <v>1879</v>
      </c>
      <c r="C265" s="139" t="s">
        <v>233</v>
      </c>
      <c r="D265" s="185">
        <f>VLOOKUP('680.1'!A87,'680.1'!A87:N387,14,FALSE)</f>
        <v>197761.61511209578</v>
      </c>
    </row>
    <row r="266" spans="1:4" ht="54" thickTop="1" thickBot="1">
      <c r="A266" s="143" t="s">
        <v>1226</v>
      </c>
      <c r="B266" s="144" t="s">
        <v>1880</v>
      </c>
      <c r="C266" s="139" t="s">
        <v>144</v>
      </c>
      <c r="D266" s="185">
        <f>VLOOKUP('680.2'!A87,'680.2'!A87:N388,14,FALSE)</f>
        <v>13952.56103444723</v>
      </c>
    </row>
    <row r="267" spans="1:4" ht="54" thickTop="1" thickBot="1">
      <c r="A267" s="143" t="s">
        <v>1227</v>
      </c>
      <c r="B267" s="144" t="s">
        <v>1881</v>
      </c>
      <c r="C267" s="139" t="s">
        <v>388</v>
      </c>
      <c r="D267" s="185">
        <f>VLOOKUP('680.3'!A89,'680.3'!A89:N389,14,FALSE)</f>
        <v>90651.326516096917</v>
      </c>
    </row>
    <row r="268" spans="1:4" ht="54" thickTop="1" thickBot="1">
      <c r="A268" s="143" t="s">
        <v>1228</v>
      </c>
      <c r="B268" s="144" t="s">
        <v>1882</v>
      </c>
      <c r="C268" s="139" t="s">
        <v>388</v>
      </c>
      <c r="D268" s="185">
        <f>VLOOKUP('681.1'!A89,'681.1'!A89:N390,14,FALSE)</f>
        <v>268656.79053189792</v>
      </c>
    </row>
    <row r="269" spans="1:4" ht="54" thickTop="1" thickBot="1">
      <c r="A269" s="143" t="s">
        <v>1776</v>
      </c>
      <c r="B269" s="144" t="s">
        <v>1883</v>
      </c>
      <c r="C269" s="139" t="s">
        <v>388</v>
      </c>
      <c r="D269" s="185">
        <f>VLOOKUP('681.2'!A89,'681.2'!A89:N391,14,FALSE)</f>
        <v>236923.79053189792</v>
      </c>
    </row>
    <row r="270" spans="1:4" ht="54" thickTop="1" thickBot="1">
      <c r="A270" s="143" t="s">
        <v>1777</v>
      </c>
      <c r="B270" s="144" t="s">
        <v>1884</v>
      </c>
      <c r="C270" s="139" t="s">
        <v>388</v>
      </c>
      <c r="D270" s="185">
        <f>VLOOKUP('681.3'!A89,'681.3'!A89:N392,14,FALSE)</f>
        <v>250684.94053189794</v>
      </c>
    </row>
    <row r="271" spans="1:4" ht="54" thickTop="1" thickBot="1">
      <c r="A271" s="143" t="s">
        <v>1778</v>
      </c>
      <c r="B271" s="144" t="s">
        <v>1885</v>
      </c>
      <c r="C271" s="139" t="s">
        <v>388</v>
      </c>
      <c r="D271" s="185">
        <f>VLOOKUP('681.4'!A89,'681.4'!A89:N393,14,FALSE)</f>
        <v>254014.89053189792</v>
      </c>
    </row>
    <row r="272" spans="1:4" ht="54" thickTop="1" thickBot="1">
      <c r="A272" s="143" t="s">
        <v>1229</v>
      </c>
      <c r="B272" s="144" t="s">
        <v>1886</v>
      </c>
      <c r="C272" s="139" t="s">
        <v>388</v>
      </c>
      <c r="D272" s="185">
        <f>VLOOKUP('682.1'!A89,'682.1'!A89:N394,14,FALSE)</f>
        <v>126322.39053189795</v>
      </c>
    </row>
    <row r="273" spans="1:4" ht="54" thickTop="1" thickBot="1">
      <c r="A273" s="143" t="s">
        <v>1779</v>
      </c>
      <c r="B273" s="144" t="s">
        <v>1887</v>
      </c>
      <c r="C273" s="139" t="s">
        <v>388</v>
      </c>
      <c r="D273" s="185">
        <f>VLOOKUP('682.2'!A89,'682.2'!A89:N395,14,FALSE)</f>
        <v>126322.39053189795</v>
      </c>
    </row>
    <row r="274" spans="1:4" ht="54" thickTop="1" thickBot="1">
      <c r="A274" s="143" t="s">
        <v>1781</v>
      </c>
      <c r="B274" s="144" t="s">
        <v>1888</v>
      </c>
      <c r="C274" s="139" t="s">
        <v>388</v>
      </c>
      <c r="D274" s="185">
        <f>VLOOKUP('682.3'!A89,'682.3'!A89:N396,14,FALSE)</f>
        <v>126322.39053189795</v>
      </c>
    </row>
    <row r="275" spans="1:4" ht="54" thickTop="1" thickBot="1">
      <c r="A275" s="143" t="s">
        <v>1783</v>
      </c>
      <c r="B275" s="144" t="s">
        <v>2103</v>
      </c>
      <c r="C275" s="139" t="s">
        <v>388</v>
      </c>
      <c r="D275" s="185">
        <f>VLOOKUP('682.4'!A89,'682.4'!A89:N397,14,FALSE)</f>
        <v>126322.39053189795</v>
      </c>
    </row>
    <row r="276" spans="1:4" ht="54" thickTop="1" thickBot="1">
      <c r="A276" s="143" t="s">
        <v>1785</v>
      </c>
      <c r="B276" s="144" t="s">
        <v>1889</v>
      </c>
      <c r="C276" s="139" t="s">
        <v>233</v>
      </c>
      <c r="D276" s="185">
        <f>VLOOKUP('683.1'!A89,'683.1'!A89:N398,14,FALSE)</f>
        <v>13892.601003037902</v>
      </c>
    </row>
    <row r="277" spans="1:4" ht="54" thickTop="1" thickBot="1">
      <c r="A277" s="143" t="s">
        <v>1787</v>
      </c>
      <c r="B277" s="144" t="s">
        <v>1890</v>
      </c>
      <c r="C277" s="139" t="s">
        <v>233</v>
      </c>
      <c r="D277" s="185">
        <f>VLOOKUP('683.2'!A89,'683.2'!A89:N399,14,FALSE)</f>
        <v>27549.4910030379</v>
      </c>
    </row>
    <row r="278" spans="1:4" ht="54" thickTop="1" thickBot="1">
      <c r="A278" s="143" t="s">
        <v>1789</v>
      </c>
      <c r="B278" s="144" t="s">
        <v>1891</v>
      </c>
      <c r="C278" s="139" t="s">
        <v>233</v>
      </c>
      <c r="D278" s="185">
        <f>VLOOKUP('683.3'!A89,'683.3'!A89:N400,14,FALSE)</f>
        <v>13892.601003037902</v>
      </c>
    </row>
    <row r="279" spans="1:4" ht="54" thickTop="1" thickBot="1">
      <c r="A279" s="143" t="s">
        <v>1790</v>
      </c>
      <c r="B279" s="144" t="s">
        <v>1892</v>
      </c>
      <c r="C279" s="139" t="s">
        <v>233</v>
      </c>
      <c r="D279" s="185">
        <f>VLOOKUP('683.4'!A89,'683.4'!A89:N401,14,FALSE)</f>
        <v>27549.4910030379</v>
      </c>
    </row>
    <row r="280" spans="1:4" ht="54" thickTop="1" thickBot="1">
      <c r="A280" s="143" t="s">
        <v>1791</v>
      </c>
      <c r="B280" s="144" t="s">
        <v>1893</v>
      </c>
      <c r="C280" s="139" t="s">
        <v>233</v>
      </c>
      <c r="D280" s="185">
        <f>VLOOKUP('683.5'!A87,'683.5'!A87:N402,14,FALSE)</f>
        <v>105178.61512763701</v>
      </c>
    </row>
    <row r="281" spans="1:4" ht="54" thickTop="1" thickBot="1">
      <c r="A281" s="143" t="s">
        <v>2153</v>
      </c>
      <c r="B281" s="144" t="s">
        <v>1894</v>
      </c>
      <c r="C281" s="139" t="s">
        <v>233</v>
      </c>
      <c r="D281" s="185">
        <f>VLOOKUP('690.1.1'!A89,'690.1.1'!A89:N403,14,FALSE)</f>
        <v>14139.60940425306</v>
      </c>
    </row>
    <row r="282" spans="1:4" ht="54" thickTop="1" thickBot="1">
      <c r="A282" s="143" t="s">
        <v>1794</v>
      </c>
      <c r="B282" s="144" t="s">
        <v>1895</v>
      </c>
      <c r="C282" s="139" t="s">
        <v>233</v>
      </c>
      <c r="D282" s="185">
        <f>VLOOKUP('690.1.2'!A89,'690.1.2'!A89:N404,14,FALSE)</f>
        <v>28871.262021265298</v>
      </c>
    </row>
    <row r="283" spans="1:4" ht="54" thickTop="1" thickBot="1">
      <c r="A283" s="143" t="s">
        <v>1230</v>
      </c>
      <c r="B283" s="144" t="s">
        <v>1896</v>
      </c>
      <c r="C283" s="139" t="s">
        <v>144</v>
      </c>
      <c r="D283" s="185">
        <f>VLOOKUP('700.1'!A89,'700.1'!A89:N405,14,FALSE)</f>
        <v>2714.9589690481703</v>
      </c>
    </row>
    <row r="284" spans="1:4" ht="54" thickTop="1" thickBot="1">
      <c r="A284" s="143" t="s">
        <v>1231</v>
      </c>
      <c r="B284" s="144" t="s">
        <v>1897</v>
      </c>
      <c r="C284" s="139" t="s">
        <v>144</v>
      </c>
      <c r="D284" s="185">
        <f>VLOOKUP('700.2'!A89,'700.2'!A89:N406,14,FALSE)</f>
        <v>2065.1986339842988</v>
      </c>
    </row>
    <row r="285" spans="1:4" ht="54" thickTop="1" thickBot="1">
      <c r="A285" s="143" t="s">
        <v>1232</v>
      </c>
      <c r="B285" s="144" t="s">
        <v>1898</v>
      </c>
      <c r="C285" s="139" t="s">
        <v>233</v>
      </c>
      <c r="D285" s="185">
        <f>VLOOKUP('700.3'!A89,'700.3'!A89:N407,14,FALSE)</f>
        <v>49275.532757566907</v>
      </c>
    </row>
    <row r="286" spans="1:4" ht="54" thickTop="1" thickBot="1">
      <c r="A286" s="143" t="s">
        <v>1233</v>
      </c>
      <c r="B286" s="144" t="s">
        <v>1899</v>
      </c>
      <c r="C286" s="139" t="s">
        <v>233</v>
      </c>
      <c r="D286" s="185">
        <f>VLOOKUP('700.4'!A89,'700.4'!A89:N408,14,FALSE)</f>
        <v>53288.306989268225</v>
      </c>
    </row>
    <row r="287" spans="1:4" ht="54" thickTop="1" thickBot="1">
      <c r="A287" s="143" t="s">
        <v>1234</v>
      </c>
      <c r="B287" s="144" t="s">
        <v>1900</v>
      </c>
      <c r="C287" s="139" t="s">
        <v>1929</v>
      </c>
      <c r="D287" s="185">
        <f>VLOOKUP('701.1'!A89,'701.1'!A89:N409,14,FALSE)</f>
        <v>12263.410128471218</v>
      </c>
    </row>
    <row r="288" spans="1:4" ht="54" thickTop="1" thickBot="1">
      <c r="A288" s="143" t="s">
        <v>1797</v>
      </c>
      <c r="B288" s="144" t="s">
        <v>1901</v>
      </c>
      <c r="C288" s="139" t="s">
        <v>1929</v>
      </c>
      <c r="D288" s="185">
        <f>VLOOKUP('710.1'!A89,'710.1'!A89:N410,14,FALSE)</f>
        <v>563172.44057926827</v>
      </c>
    </row>
    <row r="289" spans="1:4" ht="54" thickTop="1" thickBot="1">
      <c r="A289" s="143" t="s">
        <v>1235</v>
      </c>
      <c r="B289" s="144" t="s">
        <v>1902</v>
      </c>
      <c r="C289" s="139" t="s">
        <v>233</v>
      </c>
      <c r="D289" s="185">
        <f>VLOOKUP('710.2'!A89,'710.2'!A89:N411,14,FALSE)</f>
        <v>553408.14057926822</v>
      </c>
    </row>
    <row r="290" spans="1:4" ht="54" thickTop="1" thickBot="1">
      <c r="A290" s="143" t="s">
        <v>1236</v>
      </c>
      <c r="B290" s="144" t="s">
        <v>1903</v>
      </c>
      <c r="C290" s="139" t="s">
        <v>1929</v>
      </c>
      <c r="D290" s="185">
        <f>VLOOKUP('720.1'!A89,'720.1'!A89:N412,14,FALSE)</f>
        <v>242702.89866963413</v>
      </c>
    </row>
    <row r="291" spans="1:4" ht="54" thickTop="1" thickBot="1">
      <c r="A291" s="143" t="s">
        <v>1237</v>
      </c>
      <c r="B291" s="144" t="s">
        <v>1904</v>
      </c>
      <c r="C291" s="139" t="s">
        <v>144</v>
      </c>
      <c r="D291" s="185">
        <f>VLOOKUP('730.1'!A89,'730.1'!A89:N413,14,FALSE)</f>
        <v>218024.79393690446</v>
      </c>
    </row>
    <row r="292" spans="1:4" ht="54" thickTop="1" thickBot="1">
      <c r="A292" s="143" t="s">
        <v>1238</v>
      </c>
      <c r="B292" s="144" t="s">
        <v>1905</v>
      </c>
      <c r="C292" s="139" t="s">
        <v>1929</v>
      </c>
      <c r="D292" s="185">
        <f>VLOOKUP('730.2'!A89,'730.2'!A89:N414,14,FALSE)</f>
        <v>122428.18269570729</v>
      </c>
    </row>
    <row r="293" spans="1:4" ht="54" thickTop="1" thickBot="1">
      <c r="A293" s="143" t="s">
        <v>1239</v>
      </c>
      <c r="B293" s="144" t="s">
        <v>1906</v>
      </c>
      <c r="C293" s="139" t="s">
        <v>1929</v>
      </c>
      <c r="D293" s="185">
        <f>VLOOKUP('730.3'!A89,'730.3'!A89:N415,14,FALSE)</f>
        <v>92757.723478317886</v>
      </c>
    </row>
    <row r="294" spans="1:4" ht="54" thickTop="1" thickBot="1">
      <c r="A294" s="143" t="s">
        <v>1798</v>
      </c>
      <c r="B294" s="144" t="s">
        <v>1907</v>
      </c>
      <c r="C294" s="139" t="s">
        <v>1929</v>
      </c>
      <c r="D294" s="185">
        <f>VLOOKUP('730.4'!A89,'730.4'!A89:N416,14,FALSE)</f>
        <v>57722.723478317879</v>
      </c>
    </row>
    <row r="295" spans="1:4" ht="54" thickTop="1" thickBot="1">
      <c r="A295" s="143" t="s">
        <v>1240</v>
      </c>
      <c r="B295" s="144" t="s">
        <v>1908</v>
      </c>
      <c r="C295" s="139" t="s">
        <v>144</v>
      </c>
      <c r="D295" s="185">
        <f>VLOOKUP('731.1'!A89,'731.1'!A89:N417,14,FALSE)</f>
        <v>187102.86121164431</v>
      </c>
    </row>
    <row r="296" spans="1:4" ht="54" thickTop="1" thickBot="1">
      <c r="A296" s="143" t="s">
        <v>1241</v>
      </c>
      <c r="B296" s="144" t="s">
        <v>1909</v>
      </c>
      <c r="C296" s="139" t="s">
        <v>2101</v>
      </c>
      <c r="D296" s="185">
        <f>VLOOKUP('740.1'!A89,'740.1'!A89:N418,14,FALSE)</f>
        <v>18518.274863365848</v>
      </c>
    </row>
    <row r="297" spans="1:4" ht="54" thickTop="1" thickBot="1">
      <c r="A297" s="143" t="s">
        <v>1801</v>
      </c>
      <c r="B297" s="144" t="s">
        <v>1910</v>
      </c>
      <c r="C297" s="139" t="s">
        <v>1929</v>
      </c>
      <c r="D297" s="185">
        <f>VLOOKUP('741.1'!A89,'741.1'!A89:N419,14,FALSE)</f>
        <v>90758.287153210345</v>
      </c>
    </row>
    <row r="298" spans="1:4" ht="54" thickTop="1" thickBot="1">
      <c r="A298" s="143" t="s">
        <v>1242</v>
      </c>
      <c r="B298" s="144" t="s">
        <v>1911</v>
      </c>
      <c r="C298" s="139" t="s">
        <v>144</v>
      </c>
      <c r="D298" s="185">
        <f>VLOOKUP('800.1'!A89,'800.1'!A89:N420,14,FALSE)</f>
        <v>11095.184236405832</v>
      </c>
    </row>
    <row r="299" spans="1:4" ht="54" thickTop="1" thickBot="1">
      <c r="A299" s="143" t="s">
        <v>1243</v>
      </c>
      <c r="B299" s="144" t="s">
        <v>1912</v>
      </c>
      <c r="C299" s="139" t="s">
        <v>144</v>
      </c>
      <c r="D299" s="185">
        <f>VLOOKUP('800.2'!A89,'800.2'!A89:N421,14,FALSE)</f>
        <v>23534.624236405827</v>
      </c>
    </row>
    <row r="300" spans="1:4" ht="54" thickTop="1" thickBot="1">
      <c r="A300" s="143" t="s">
        <v>1244</v>
      </c>
      <c r="B300" s="144" t="s">
        <v>1913</v>
      </c>
      <c r="C300" s="139" t="s">
        <v>144</v>
      </c>
      <c r="D300" s="185">
        <f>VLOOKUP('800.3'!A89,'800.3'!A89:N422,14,FALSE)</f>
        <v>49568.628374194755</v>
      </c>
    </row>
    <row r="301" spans="1:4" ht="54" thickTop="1" thickBot="1">
      <c r="A301" s="143" t="s">
        <v>1245</v>
      </c>
      <c r="B301" s="144" t="s">
        <v>1914</v>
      </c>
      <c r="C301" s="139" t="s">
        <v>144</v>
      </c>
      <c r="D301" s="185">
        <f>VLOOKUP('800.4'!A89,'800.4'!A89:N423,14,FALSE)</f>
        <v>61555.668374194749</v>
      </c>
    </row>
    <row r="302" spans="1:4" ht="54" thickTop="1" thickBot="1">
      <c r="A302" s="143" t="s">
        <v>1802</v>
      </c>
      <c r="B302" s="144" t="s">
        <v>1915</v>
      </c>
      <c r="C302" s="139" t="s">
        <v>1929</v>
      </c>
      <c r="D302" s="185">
        <f>VLOOKUP('802.1'!A89,'802.1'!A89:N424,14,FALSE)</f>
        <v>441490.69796793</v>
      </c>
    </row>
    <row r="303" spans="1:4" ht="54" thickTop="1" thickBot="1">
      <c r="A303" s="143" t="s">
        <v>1803</v>
      </c>
      <c r="B303" s="144" t="s">
        <v>1965</v>
      </c>
      <c r="C303" s="139" t="s">
        <v>1929</v>
      </c>
      <c r="D303" s="185">
        <f>VLOOKUP('802.2'!A89,'802.2'!A89:N425,14,FALSE)</f>
        <v>73958.82507594749</v>
      </c>
    </row>
    <row r="304" spans="1:4" ht="54" thickTop="1" thickBot="1">
      <c r="A304" s="143" t="s">
        <v>1804</v>
      </c>
      <c r="B304" s="144" t="s">
        <v>1916</v>
      </c>
      <c r="C304" s="139" t="s">
        <v>1929</v>
      </c>
      <c r="D304" s="185">
        <f>VLOOKUP('802.3'!A89,'802.3'!A89:N426,14,FALSE)</f>
        <v>49616.790594373168</v>
      </c>
    </row>
    <row r="305" spans="1:4" ht="54" thickTop="1" thickBot="1">
      <c r="A305" s="143" t="s">
        <v>1805</v>
      </c>
      <c r="B305" s="144" t="s">
        <v>1917</v>
      </c>
      <c r="C305" s="139" t="s">
        <v>1929</v>
      </c>
      <c r="D305" s="185">
        <f>VLOOKUP('802.4'!A89,'802.4'!A89:N427,14,FALSE)</f>
        <v>43254.667945779875</v>
      </c>
    </row>
    <row r="306" spans="1:4" ht="54" thickTop="1" thickBot="1">
      <c r="A306" s="143" t="s">
        <v>1806</v>
      </c>
      <c r="B306" s="144" t="s">
        <v>1918</v>
      </c>
      <c r="C306" s="139" t="s">
        <v>1929</v>
      </c>
      <c r="D306" s="185">
        <f>VLOOKUP('802.5'!A89,'802.5'!A89:N428,14,FALSE)</f>
        <v>235367.08106879477</v>
      </c>
    </row>
    <row r="307" spans="1:4" ht="54" thickTop="1" thickBot="1">
      <c r="A307" s="143" t="s">
        <v>1807</v>
      </c>
      <c r="B307" s="144" t="s">
        <v>1919</v>
      </c>
      <c r="C307" s="139" t="s">
        <v>1929</v>
      </c>
      <c r="D307" s="185">
        <f>VLOOKUP('802.6'!A89,'802.6'!A89:N429,14,FALSE)</f>
        <v>230401.73106879479</v>
      </c>
    </row>
    <row r="308" spans="1:4" ht="54" thickTop="1" thickBot="1">
      <c r="A308" s="143" t="s">
        <v>1808</v>
      </c>
      <c r="B308" s="144" t="s">
        <v>1920</v>
      </c>
      <c r="C308" s="139" t="s">
        <v>1929</v>
      </c>
      <c r="D308" s="185">
        <f>VLOOKUP('802.7'!A89,'802.7'!A89:N430,14,FALSE)</f>
        <v>153272.37047782721</v>
      </c>
    </row>
    <row r="309" spans="1:4" ht="54" thickTop="1" thickBot="1">
      <c r="A309" s="143" t="s">
        <v>1809</v>
      </c>
      <c r="B309" s="144" t="s">
        <v>1921</v>
      </c>
      <c r="C309" s="139" t="s">
        <v>1929</v>
      </c>
      <c r="D309" s="185">
        <f>VLOOKUP('802.8'!A89,'802.8'!A89:N431,14,FALSE)</f>
        <v>132482.81429759043</v>
      </c>
    </row>
    <row r="310" spans="1:4" ht="54" thickTop="1" thickBot="1">
      <c r="A310" s="143" t="s">
        <v>1246</v>
      </c>
      <c r="B310" s="144" t="s">
        <v>1922</v>
      </c>
      <c r="C310" s="139" t="s">
        <v>233</v>
      </c>
      <c r="D310" s="185">
        <f>VLOOKUP('810.1'!A89,'810.1'!A89:N432,14,FALSE)</f>
        <v>16591.180172236149</v>
      </c>
    </row>
    <row r="311" spans="1:4" ht="54" thickTop="1" thickBot="1">
      <c r="A311" s="143" t="s">
        <v>1247</v>
      </c>
      <c r="B311" s="144" t="s">
        <v>1923</v>
      </c>
      <c r="C311" s="139" t="s">
        <v>233</v>
      </c>
      <c r="D311" s="185">
        <f>VLOOKUP('810.2'!A89,'810.2'!A89:N433,14,FALSE)</f>
        <v>9114.6295688944592</v>
      </c>
    </row>
    <row r="312" spans="1:4" ht="54" thickTop="1" thickBot="1">
      <c r="A312" s="143" t="s">
        <v>1248</v>
      </c>
      <c r="B312" s="144" t="s">
        <v>1924</v>
      </c>
      <c r="C312" s="139" t="s">
        <v>233</v>
      </c>
      <c r="D312" s="185">
        <f>VLOOKUP('810.3'!A89,'810.3'!A89:N435,14,FALSE)</f>
        <v>5977.812699547012</v>
      </c>
    </row>
    <row r="313" spans="1:4" ht="55.2" thickTop="1" thickBot="1">
      <c r="A313" s="143" t="s">
        <v>1810</v>
      </c>
      <c r="B313" s="144" t="s">
        <v>2156</v>
      </c>
      <c r="C313" s="139" t="s">
        <v>233</v>
      </c>
      <c r="D313" s="185">
        <f>VLOOKUP('811.1'!A89,'811.1'!A89:N436,14,FALSE)</f>
        <v>41916.638654517963</v>
      </c>
    </row>
    <row r="314" spans="1:4" ht="55.2" thickTop="1" thickBot="1">
      <c r="A314" s="143" t="s">
        <v>1811</v>
      </c>
      <c r="B314" s="144" t="s">
        <v>2157</v>
      </c>
      <c r="C314" s="139" t="s">
        <v>233</v>
      </c>
      <c r="D314" s="185">
        <f>VLOOKUP('811.2'!A89,'811.2'!A89:N437,14,FALSE)</f>
        <v>52001.067554517977</v>
      </c>
    </row>
    <row r="315" spans="1:4" ht="54" thickTop="1" thickBot="1">
      <c r="A315" s="143" t="s">
        <v>1249</v>
      </c>
      <c r="B315" s="144" t="s">
        <v>2159</v>
      </c>
      <c r="C315" s="139" t="s">
        <v>233</v>
      </c>
      <c r="D315" s="185">
        <f>VLOOKUP('812.1'!A89,'812.1'!A89:N438,14,FALSE)</f>
        <v>80631.936828424805</v>
      </c>
    </row>
    <row r="316" spans="1:4" ht="54" thickTop="1" thickBot="1">
      <c r="A316" s="143" t="s">
        <v>1812</v>
      </c>
      <c r="B316" s="144" t="s">
        <v>1925</v>
      </c>
      <c r="C316" s="139" t="s">
        <v>2101</v>
      </c>
      <c r="D316" s="185">
        <f>VLOOKUP('820.1'!A89,'820.1'!A89:N439,14,FALSE)</f>
        <v>62671.123510632642</v>
      </c>
    </row>
    <row r="317" spans="1:4" ht="54" thickTop="1" thickBot="1">
      <c r="A317" s="143" t="s">
        <v>1813</v>
      </c>
      <c r="B317" s="144" t="s">
        <v>1926</v>
      </c>
      <c r="C317" s="139" t="s">
        <v>1068</v>
      </c>
      <c r="D317" s="185">
        <f>VLOOKUP('820.1.2'!A88,'820.1.2'!A88:N440,14,FALSE)</f>
        <v>4168257.8368775505</v>
      </c>
    </row>
    <row r="318" spans="1:4" ht="54" thickTop="1" thickBot="1">
      <c r="A318" s="143" t="s">
        <v>1250</v>
      </c>
      <c r="B318" s="144" t="s">
        <v>1927</v>
      </c>
      <c r="C318" s="139" t="s">
        <v>2104</v>
      </c>
      <c r="D318" s="185">
        <f>VLOOKUP('900.1'!A88,'900.1'!A88:N441,14,FALSE)</f>
        <v>1003.9856666666667</v>
      </c>
    </row>
    <row r="319" spans="1:4" ht="55.2" thickTop="1" thickBot="1">
      <c r="A319" s="143" t="s">
        <v>1251</v>
      </c>
      <c r="B319" s="144" t="s">
        <v>2301</v>
      </c>
      <c r="C319" s="139" t="s">
        <v>2105</v>
      </c>
      <c r="D319" s="185">
        <f>VLOOKUP('900.2'!A88,'900.2'!A88:N442,14,FALSE)</f>
        <v>1232.1642272727272</v>
      </c>
    </row>
    <row r="320" spans="1:4" ht="54" thickTop="1" thickBot="1">
      <c r="A320" s="143" t="s">
        <v>1252</v>
      </c>
      <c r="B320" s="144" t="s">
        <v>1928</v>
      </c>
      <c r="C320" s="139" t="s">
        <v>2105</v>
      </c>
      <c r="D320" s="185">
        <f>VLOOKUP('900.3'!A88,'900.3'!A88:N443,14,FALSE)</f>
        <v>1232.1642272727272</v>
      </c>
    </row>
    <row r="321" spans="1:4" ht="53.4"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D8" sqref="D8:D67"/>
    </sheetView>
  </sheetViews>
  <sheetFormatPr baseColWidth="10" defaultColWidth="9.109375" defaultRowHeight="14.4"/>
  <cols>
    <col min="1" max="1" width="11.5546875" customWidth="1"/>
    <col min="2" max="2" width="9.109375" style="2"/>
    <col min="3" max="3" width="84.5546875" style="1" customWidth="1"/>
    <col min="4" max="4" width="17.109375" style="189" customWidth="1"/>
  </cols>
  <sheetData>
    <row r="1" spans="1:4" ht="66" customHeight="1" thickTop="1">
      <c r="A1" s="670" t="s">
        <v>1934</v>
      </c>
      <c r="B1" s="671"/>
      <c r="C1" s="671"/>
      <c r="D1" s="672"/>
    </row>
    <row r="2" spans="1:4" ht="20.25" customHeight="1" thickBot="1">
      <c r="A2" s="673"/>
      <c r="B2" s="674"/>
      <c r="C2" s="674"/>
      <c r="D2" s="675"/>
    </row>
    <row r="3" spans="1:4" ht="15.6" thickTop="1" thickBot="1">
      <c r="A3" s="669" t="s">
        <v>2329</v>
      </c>
      <c r="B3" s="669"/>
      <c r="C3" s="669"/>
      <c r="D3" s="669"/>
    </row>
    <row r="4" spans="1:4" ht="15.6" thickTop="1" thickBot="1">
      <c r="A4" s="669"/>
      <c r="B4" s="669"/>
      <c r="C4" s="669"/>
      <c r="D4" s="669"/>
    </row>
    <row r="5" spans="1:4" ht="15.6" thickTop="1" thickBot="1">
      <c r="A5" s="669"/>
      <c r="B5" s="669"/>
      <c r="C5" s="669"/>
      <c r="D5" s="669"/>
    </row>
    <row r="6" spans="1:4" ht="15.6" thickTop="1" thickBot="1">
      <c r="A6" s="6"/>
      <c r="B6" s="7"/>
      <c r="C6" s="8"/>
      <c r="D6" s="190"/>
    </row>
    <row r="7" spans="1:4" ht="15.6" thickTop="1" thickBot="1">
      <c r="A7" s="6"/>
      <c r="B7" s="7"/>
      <c r="C7" s="8"/>
      <c r="D7" s="191" t="s">
        <v>1932</v>
      </c>
    </row>
    <row r="8" spans="1:4" ht="15.6" thickTop="1" thickBot="1">
      <c r="A8" s="9" t="s">
        <v>98</v>
      </c>
      <c r="B8" s="10" t="s">
        <v>1966</v>
      </c>
      <c r="C8" s="11" t="s">
        <v>99</v>
      </c>
      <c r="D8" s="657">
        <v>56173.925726710004</v>
      </c>
    </row>
    <row r="9" spans="1:4" ht="15.6" thickTop="1" thickBot="1">
      <c r="A9" s="9" t="s">
        <v>102</v>
      </c>
      <c r="B9" s="10" t="s">
        <v>1966</v>
      </c>
      <c r="C9" s="11" t="s">
        <v>103</v>
      </c>
      <c r="D9" s="657">
        <v>51067.205206099999</v>
      </c>
    </row>
    <row r="10" spans="1:4" ht="15.6" thickTop="1" thickBot="1">
      <c r="A10" s="9" t="s">
        <v>0</v>
      </c>
      <c r="B10" s="10" t="s">
        <v>1966</v>
      </c>
      <c r="C10" s="11" t="s">
        <v>1</v>
      </c>
      <c r="D10" s="657">
        <v>66387.366767929998</v>
      </c>
    </row>
    <row r="11" spans="1:4" ht="15.6" thickTop="1" thickBot="1">
      <c r="A11" s="9" t="s">
        <v>1758</v>
      </c>
      <c r="B11" s="10" t="s">
        <v>1966</v>
      </c>
      <c r="C11" s="11" t="s">
        <v>1757</v>
      </c>
      <c r="D11" s="657">
        <v>306403.23123659997</v>
      </c>
    </row>
    <row r="12" spans="1:4" ht="15.6" thickTop="1" thickBot="1">
      <c r="A12" s="9" t="s">
        <v>100</v>
      </c>
      <c r="B12" s="10" t="s">
        <v>1966</v>
      </c>
      <c r="C12" s="11" t="s">
        <v>101</v>
      </c>
      <c r="D12" s="657">
        <v>76600.807809149992</v>
      </c>
    </row>
    <row r="13" spans="1:4" ht="15.6" thickTop="1" thickBot="1">
      <c r="A13" s="9" t="s">
        <v>62</v>
      </c>
      <c r="B13" s="10" t="s">
        <v>1966</v>
      </c>
      <c r="C13" s="11" t="s">
        <v>63</v>
      </c>
      <c r="D13" s="657">
        <v>561739.25726709992</v>
      </c>
    </row>
    <row r="14" spans="1:4" ht="15.6" thickTop="1" thickBot="1">
      <c r="A14" s="9" t="s">
        <v>108</v>
      </c>
      <c r="B14" s="10" t="s">
        <v>1966</v>
      </c>
      <c r="C14" s="11" t="s">
        <v>109</v>
      </c>
      <c r="D14" s="657">
        <v>306403.23123659997</v>
      </c>
    </row>
    <row r="15" spans="1:4" ht="15.6" thickTop="1" thickBot="1">
      <c r="A15" s="9" t="s">
        <v>41</v>
      </c>
      <c r="B15" s="10" t="s">
        <v>1966</v>
      </c>
      <c r="C15" s="11" t="s">
        <v>42</v>
      </c>
      <c r="D15" s="657">
        <v>204268.8208244</v>
      </c>
    </row>
    <row r="16" spans="1:4" ht="15.6" thickTop="1" thickBot="1">
      <c r="A16" s="9" t="s">
        <v>43</v>
      </c>
      <c r="B16" s="10" t="s">
        <v>1966</v>
      </c>
      <c r="C16" s="11" t="s">
        <v>44</v>
      </c>
      <c r="D16" s="657">
        <v>306403.23123659997</v>
      </c>
    </row>
    <row r="17" spans="1:4" ht="15.6" thickTop="1" thickBot="1">
      <c r="A17" s="9" t="s">
        <v>106</v>
      </c>
      <c r="B17" s="10" t="s">
        <v>1966</v>
      </c>
      <c r="C17" s="11" t="s">
        <v>107</v>
      </c>
      <c r="D17" s="657">
        <v>102134.4104122</v>
      </c>
    </row>
    <row r="18" spans="1:4" ht="15.6" thickTop="1" thickBot="1">
      <c r="A18" s="9" t="s">
        <v>1759</v>
      </c>
      <c r="B18" s="10" t="s">
        <v>1966</v>
      </c>
      <c r="C18" s="11" t="s">
        <v>2106</v>
      </c>
      <c r="D18" s="657">
        <v>91920.96937097999</v>
      </c>
    </row>
    <row r="19" spans="1:4" ht="15.6" thickTop="1" thickBot="1">
      <c r="A19" s="9" t="s">
        <v>96</v>
      </c>
      <c r="B19" s="10" t="s">
        <v>92</v>
      </c>
      <c r="C19" s="11" t="s">
        <v>97</v>
      </c>
      <c r="D19" s="657">
        <v>2042688.2082439999</v>
      </c>
    </row>
    <row r="20" spans="1:4" ht="15.6" thickTop="1" thickBot="1">
      <c r="A20" s="9" t="s">
        <v>76</v>
      </c>
      <c r="B20" s="10" t="s">
        <v>1966</v>
      </c>
      <c r="C20" s="11" t="s">
        <v>77</v>
      </c>
      <c r="D20" s="657">
        <v>326830.11331904004</v>
      </c>
    </row>
    <row r="21" spans="1:4" ht="15.6" thickTop="1" thickBot="1">
      <c r="A21" s="9" t="s">
        <v>74</v>
      </c>
      <c r="B21" s="10" t="s">
        <v>1966</v>
      </c>
      <c r="C21" s="11" t="s">
        <v>75</v>
      </c>
      <c r="D21" s="657">
        <v>326830.11331904004</v>
      </c>
    </row>
    <row r="22" spans="1:4" ht="15.6" thickTop="1" thickBot="1">
      <c r="A22" s="9" t="s">
        <v>84</v>
      </c>
      <c r="B22" s="10" t="s">
        <v>1966</v>
      </c>
      <c r="C22" s="11" t="s">
        <v>85</v>
      </c>
      <c r="D22" s="657">
        <v>383004.03904574993</v>
      </c>
    </row>
    <row r="23" spans="1:4" ht="15.6" thickTop="1" thickBot="1">
      <c r="A23" s="9" t="s">
        <v>78</v>
      </c>
      <c r="B23" s="10" t="s">
        <v>1966</v>
      </c>
      <c r="C23" s="11" t="s">
        <v>79</v>
      </c>
      <c r="D23" s="657">
        <v>393217.48008696997</v>
      </c>
    </row>
    <row r="24" spans="1:4" ht="15.6" thickTop="1" thickBot="1">
      <c r="A24" s="9" t="s">
        <v>64</v>
      </c>
      <c r="B24" s="10" t="s">
        <v>1966</v>
      </c>
      <c r="C24" s="11" t="s">
        <v>65</v>
      </c>
      <c r="D24" s="657">
        <v>331936.83383964997</v>
      </c>
    </row>
    <row r="25" spans="1:4" ht="15.6" thickTop="1" thickBot="1">
      <c r="A25" s="9" t="s">
        <v>80</v>
      </c>
      <c r="B25" s="10" t="s">
        <v>1966</v>
      </c>
      <c r="C25" s="11" t="s">
        <v>81</v>
      </c>
      <c r="D25" s="657">
        <v>393217.48008696997</v>
      </c>
    </row>
    <row r="26" spans="1:4" ht="15.6" thickTop="1" thickBot="1">
      <c r="A26" s="9" t="s">
        <v>82</v>
      </c>
      <c r="B26" s="10" t="s">
        <v>1966</v>
      </c>
      <c r="C26" s="11" t="s">
        <v>83</v>
      </c>
      <c r="D26" s="657">
        <v>398324.20060758002</v>
      </c>
    </row>
    <row r="27" spans="1:4" ht="15.6" thickTop="1" thickBot="1">
      <c r="A27" s="9" t="s">
        <v>104</v>
      </c>
      <c r="B27" s="10" t="s">
        <v>1966</v>
      </c>
      <c r="C27" s="11" t="s">
        <v>105</v>
      </c>
      <c r="D27" s="657">
        <v>107241.13093281</v>
      </c>
    </row>
    <row r="28" spans="1:4" ht="15.6" thickTop="1" thickBot="1">
      <c r="A28" s="9" t="s">
        <v>4</v>
      </c>
      <c r="B28" s="10" t="s">
        <v>1966</v>
      </c>
      <c r="C28" s="11" t="s">
        <v>5</v>
      </c>
      <c r="D28" s="657">
        <v>107241.13093281</v>
      </c>
    </row>
    <row r="29" spans="1:4" ht="16.5" customHeight="1" thickTop="1" thickBot="1">
      <c r="A29" s="9" t="s">
        <v>45</v>
      </c>
      <c r="B29" s="10" t="s">
        <v>1966</v>
      </c>
      <c r="C29" s="11" t="s">
        <v>2332</v>
      </c>
      <c r="D29" s="657">
        <v>153201.61561829998</v>
      </c>
    </row>
    <row r="30" spans="1:4" ht="15.6" thickTop="1" thickBot="1">
      <c r="A30" s="9" t="s">
        <v>66</v>
      </c>
      <c r="B30" s="10" t="s">
        <v>1966</v>
      </c>
      <c r="C30" s="11" t="s">
        <v>67</v>
      </c>
      <c r="D30" s="657">
        <v>153201.61561829998</v>
      </c>
    </row>
    <row r="31" spans="1:4" ht="15.6" thickTop="1" thickBot="1">
      <c r="A31" s="9" t="s">
        <v>23</v>
      </c>
      <c r="B31" s="10" t="s">
        <v>1966</v>
      </c>
      <c r="C31" s="11" t="s">
        <v>24</v>
      </c>
      <c r="D31" s="657">
        <v>510672.05206099997</v>
      </c>
    </row>
    <row r="32" spans="1:4" ht="15.6" thickTop="1" thickBot="1">
      <c r="A32" s="9" t="s">
        <v>7</v>
      </c>
      <c r="B32" s="10" t="s">
        <v>1966</v>
      </c>
      <c r="C32" s="11" t="s">
        <v>8</v>
      </c>
      <c r="D32" s="657">
        <v>102134.4104122</v>
      </c>
    </row>
    <row r="33" spans="1:4" ht="15.6" thickTop="1" thickBot="1">
      <c r="A33" s="9" t="s">
        <v>9</v>
      </c>
      <c r="B33" s="10" t="s">
        <v>1966</v>
      </c>
      <c r="C33" s="11" t="s">
        <v>10</v>
      </c>
      <c r="D33" s="657">
        <v>153201.61561829998</v>
      </c>
    </row>
    <row r="34" spans="1:4" ht="15.6" thickTop="1" thickBot="1">
      <c r="A34" s="9" t="s">
        <v>11</v>
      </c>
      <c r="B34" s="10" t="s">
        <v>1966</v>
      </c>
      <c r="C34" s="11" t="s">
        <v>12</v>
      </c>
      <c r="D34" s="657">
        <v>204268.8208244</v>
      </c>
    </row>
    <row r="35" spans="1:4" ht="15.6" thickTop="1" thickBot="1">
      <c r="A35" s="9" t="s">
        <v>13</v>
      </c>
      <c r="B35" s="10" t="s">
        <v>1966</v>
      </c>
      <c r="C35" s="11" t="s">
        <v>14</v>
      </c>
      <c r="D35" s="657">
        <v>255336.02603049998</v>
      </c>
    </row>
    <row r="36" spans="1:4" ht="15.6" thickTop="1" thickBot="1">
      <c r="A36" s="9" t="s">
        <v>15</v>
      </c>
      <c r="B36" s="10" t="s">
        <v>1966</v>
      </c>
      <c r="C36" s="11" t="s">
        <v>16</v>
      </c>
      <c r="D36" s="657">
        <v>306403.23123659997</v>
      </c>
    </row>
    <row r="37" spans="1:4" ht="15.6" thickTop="1" thickBot="1">
      <c r="A37" s="9" t="s">
        <v>17</v>
      </c>
      <c r="B37" s="10" t="s">
        <v>1966</v>
      </c>
      <c r="C37" s="11" t="s">
        <v>18</v>
      </c>
      <c r="D37" s="657">
        <v>357470.43644269998</v>
      </c>
    </row>
    <row r="38" spans="1:4" ht="15.6" thickTop="1" thickBot="1">
      <c r="A38" s="9" t="s">
        <v>19</v>
      </c>
      <c r="B38" s="10" t="s">
        <v>1966</v>
      </c>
      <c r="C38" s="11" t="s">
        <v>20</v>
      </c>
      <c r="D38" s="657">
        <v>408537.6416488</v>
      </c>
    </row>
    <row r="39" spans="1:4" ht="15.6" thickTop="1" thickBot="1">
      <c r="A39" s="9" t="s">
        <v>21</v>
      </c>
      <c r="B39" s="10" t="s">
        <v>1966</v>
      </c>
      <c r="C39" s="11" t="s">
        <v>22</v>
      </c>
      <c r="D39" s="657">
        <v>459604.84685490001</v>
      </c>
    </row>
    <row r="40" spans="1:4" ht="15.6" thickTop="1" thickBot="1">
      <c r="A40" s="9" t="s">
        <v>72</v>
      </c>
      <c r="B40" s="10" t="s">
        <v>1966</v>
      </c>
      <c r="C40" s="11" t="s">
        <v>73</v>
      </c>
      <c r="D40" s="657">
        <v>56173.925726710004</v>
      </c>
    </row>
    <row r="41" spans="1:4" ht="15.6" thickTop="1" thickBot="1">
      <c r="A41" s="9" t="s">
        <v>27</v>
      </c>
      <c r="B41" s="10" t="s">
        <v>1966</v>
      </c>
      <c r="C41" s="11" t="s">
        <v>28</v>
      </c>
      <c r="D41" s="657">
        <v>112347.85145342001</v>
      </c>
    </row>
    <row r="42" spans="1:4" ht="15.6" thickTop="1" thickBot="1">
      <c r="A42" s="9" t="s">
        <v>25</v>
      </c>
      <c r="B42" s="10" t="s">
        <v>1966</v>
      </c>
      <c r="C42" s="11" t="s">
        <v>26</v>
      </c>
      <c r="D42" s="657">
        <v>112347.85145342001</v>
      </c>
    </row>
    <row r="43" spans="1:4" ht="15.6" thickTop="1" thickBot="1">
      <c r="A43" s="9" t="s">
        <v>30</v>
      </c>
      <c r="B43" s="10" t="s">
        <v>1966</v>
      </c>
      <c r="C43" s="11" t="s">
        <v>31</v>
      </c>
      <c r="D43" s="657">
        <v>102134.4104122</v>
      </c>
    </row>
    <row r="44" spans="1:4" ht="17.25" customHeight="1" thickTop="1" thickBot="1">
      <c r="A44" s="9" t="s">
        <v>40</v>
      </c>
      <c r="B44" s="10" t="s">
        <v>1966</v>
      </c>
      <c r="C44" s="11" t="s">
        <v>2331</v>
      </c>
      <c r="D44" s="657">
        <v>255336.02603049998</v>
      </c>
    </row>
    <row r="45" spans="1:4" ht="15.6" thickTop="1" thickBot="1">
      <c r="A45" s="9" t="s">
        <v>32</v>
      </c>
      <c r="B45" s="10" t="s">
        <v>1966</v>
      </c>
      <c r="C45" s="11" t="s">
        <v>33</v>
      </c>
      <c r="D45" s="657">
        <v>204268.8208244</v>
      </c>
    </row>
    <row r="46" spans="1:4" ht="15.6" thickTop="1" thickBot="1">
      <c r="A46" s="9" t="s">
        <v>34</v>
      </c>
      <c r="B46" s="10" t="s">
        <v>1966</v>
      </c>
      <c r="C46" s="11" t="s">
        <v>35</v>
      </c>
      <c r="D46" s="657">
        <v>306403.23123659997</v>
      </c>
    </row>
    <row r="47" spans="1:4" ht="15.6" thickTop="1" thickBot="1">
      <c r="A47" s="9" t="s">
        <v>70</v>
      </c>
      <c r="B47" s="10" t="s">
        <v>1966</v>
      </c>
      <c r="C47" s="11" t="s">
        <v>71</v>
      </c>
      <c r="D47" s="657">
        <v>270656.18759232998</v>
      </c>
    </row>
    <row r="48" spans="1:4" ht="15.6" thickTop="1" thickBot="1">
      <c r="A48" s="9" t="s">
        <v>36</v>
      </c>
      <c r="B48" s="10" t="s">
        <v>1966</v>
      </c>
      <c r="C48" s="11" t="s">
        <v>37</v>
      </c>
      <c r="D48" s="657">
        <v>112347.85145342001</v>
      </c>
    </row>
    <row r="49" spans="1:4" ht="15.6" thickTop="1" thickBot="1">
      <c r="A49" s="9" t="s">
        <v>38</v>
      </c>
      <c r="B49" s="10" t="s">
        <v>1966</v>
      </c>
      <c r="C49" s="11" t="s">
        <v>39</v>
      </c>
      <c r="D49" s="657">
        <v>122561.29249463999</v>
      </c>
    </row>
    <row r="50" spans="1:4" ht="15.6" thickTop="1" thickBot="1">
      <c r="A50" s="9" t="s">
        <v>89</v>
      </c>
      <c r="B50" s="10" t="s">
        <v>1966</v>
      </c>
      <c r="C50" s="11" t="s">
        <v>90</v>
      </c>
      <c r="D50" s="657">
        <v>127668.01301524999</v>
      </c>
    </row>
    <row r="51" spans="1:4" ht="15.6" thickTop="1" thickBot="1">
      <c r="A51" s="9" t="s">
        <v>46</v>
      </c>
      <c r="B51" s="10" t="s">
        <v>1966</v>
      </c>
      <c r="C51" s="11" t="s">
        <v>47</v>
      </c>
      <c r="D51" s="657">
        <v>51067.205206099999</v>
      </c>
    </row>
    <row r="52" spans="1:4" ht="15.6" thickTop="1" thickBot="1">
      <c r="A52" s="9" t="s">
        <v>48</v>
      </c>
      <c r="B52" s="10" t="s">
        <v>1966</v>
      </c>
      <c r="C52" s="11" t="s">
        <v>49</v>
      </c>
      <c r="D52" s="657">
        <v>102134.4104122</v>
      </c>
    </row>
    <row r="53" spans="1:4" ht="15.6" thickTop="1" thickBot="1">
      <c r="A53" s="9" t="s">
        <v>50</v>
      </c>
      <c r="B53" s="10" t="s">
        <v>1966</v>
      </c>
      <c r="C53" s="11" t="s">
        <v>51</v>
      </c>
      <c r="D53" s="657">
        <v>102134.4104122</v>
      </c>
    </row>
    <row r="54" spans="1:4" ht="15.6" thickTop="1" thickBot="1">
      <c r="A54" s="9" t="s">
        <v>68</v>
      </c>
      <c r="B54" s="10" t="s">
        <v>1966</v>
      </c>
      <c r="C54" s="11" t="s">
        <v>69</v>
      </c>
      <c r="D54" s="657">
        <v>204268.8208244</v>
      </c>
    </row>
    <row r="55" spans="1:4" ht="44.4" thickTop="1" thickBot="1">
      <c r="A55" s="9" t="s">
        <v>29</v>
      </c>
      <c r="B55" s="10" t="s">
        <v>1966</v>
      </c>
      <c r="C55" s="11" t="s">
        <v>1967</v>
      </c>
      <c r="D55" s="657">
        <v>766008.07809149986</v>
      </c>
    </row>
    <row r="56" spans="1:4" ht="15.6" thickTop="1" thickBot="1">
      <c r="A56" s="9" t="s">
        <v>52</v>
      </c>
      <c r="B56" s="10" t="s">
        <v>1966</v>
      </c>
      <c r="C56" s="11" t="s">
        <v>53</v>
      </c>
      <c r="D56" s="657">
        <v>76600.807809149992</v>
      </c>
    </row>
    <row r="57" spans="1:4" ht="15.6" thickTop="1" thickBot="1">
      <c r="A57" s="9" t="s">
        <v>54</v>
      </c>
      <c r="B57" s="10" t="s">
        <v>1966</v>
      </c>
      <c r="C57" s="11" t="s">
        <v>55</v>
      </c>
      <c r="D57" s="657">
        <v>153201.61561829998</v>
      </c>
    </row>
    <row r="58" spans="1:4" ht="15.6" thickTop="1" thickBot="1">
      <c r="A58" s="9" t="s">
        <v>56</v>
      </c>
      <c r="B58" s="10" t="s">
        <v>1966</v>
      </c>
      <c r="C58" s="11" t="s">
        <v>57</v>
      </c>
      <c r="D58" s="657">
        <v>102134.4104122</v>
      </c>
    </row>
    <row r="59" spans="1:4" ht="15.6" thickTop="1" thickBot="1">
      <c r="A59" s="9" t="s">
        <v>2</v>
      </c>
      <c r="B59" s="10" t="s">
        <v>1966</v>
      </c>
      <c r="C59" s="11" t="s">
        <v>3</v>
      </c>
      <c r="D59" s="657">
        <v>204268.8208244</v>
      </c>
    </row>
    <row r="60" spans="1:4" ht="15.6" thickTop="1" thickBot="1">
      <c r="A60" s="9" t="s">
        <v>58</v>
      </c>
      <c r="B60" s="10" t="s">
        <v>1966</v>
      </c>
      <c r="C60" s="11" t="s">
        <v>59</v>
      </c>
      <c r="D60" s="657">
        <v>127668.01301524999</v>
      </c>
    </row>
    <row r="61" spans="1:4" ht="15.6" thickTop="1" thickBot="1">
      <c r="A61" s="9" t="s">
        <v>86</v>
      </c>
      <c r="B61" s="10" t="s">
        <v>1966</v>
      </c>
      <c r="C61" s="11" t="s">
        <v>87</v>
      </c>
      <c r="D61" s="657">
        <v>153201.61561829998</v>
      </c>
    </row>
    <row r="62" spans="1:4" ht="15.6" thickTop="1" thickBot="1">
      <c r="A62" s="9" t="s">
        <v>88</v>
      </c>
      <c r="B62" s="10" t="s">
        <v>1966</v>
      </c>
      <c r="C62" s="11" t="s">
        <v>87</v>
      </c>
      <c r="D62" s="657">
        <v>153201.61561829998</v>
      </c>
    </row>
    <row r="63" spans="1:4" ht="15.6" thickTop="1" thickBot="1">
      <c r="A63" s="9" t="s">
        <v>60</v>
      </c>
      <c r="B63" s="10" t="s">
        <v>1966</v>
      </c>
      <c r="C63" s="11" t="s">
        <v>61</v>
      </c>
      <c r="D63" s="657">
        <v>153201.61561829998</v>
      </c>
    </row>
    <row r="64" spans="1:4" ht="17.25" customHeight="1" thickTop="1" thickBot="1">
      <c r="A64" s="9" t="s">
        <v>6</v>
      </c>
      <c r="B64" s="10" t="s">
        <v>1966</v>
      </c>
      <c r="C64" s="11" t="s">
        <v>2330</v>
      </c>
      <c r="D64" s="657">
        <v>51067.205206099999</v>
      </c>
    </row>
    <row r="65" spans="1:4" ht="15.6" thickTop="1" thickBot="1">
      <c r="A65" s="9" t="s">
        <v>91</v>
      </c>
      <c r="B65" s="10" t="s">
        <v>92</v>
      </c>
      <c r="C65" s="11" t="s">
        <v>93</v>
      </c>
      <c r="D65" s="657">
        <v>510672.05206099997</v>
      </c>
    </row>
    <row r="66" spans="1:4" ht="15.6" thickTop="1" thickBot="1">
      <c r="A66" s="9" t="s">
        <v>94</v>
      </c>
      <c r="B66" s="10" t="s">
        <v>92</v>
      </c>
      <c r="C66" s="11" t="s">
        <v>95</v>
      </c>
      <c r="D66" s="657">
        <v>255336.02603049998</v>
      </c>
    </row>
    <row r="67" spans="1:4" ht="15.6" thickTop="1" thickBot="1">
      <c r="A67" s="9" t="s">
        <v>2334</v>
      </c>
      <c r="B67" s="10" t="s">
        <v>1966</v>
      </c>
      <c r="C67" s="11" t="s">
        <v>2333</v>
      </c>
      <c r="D67" s="657">
        <v>51067.205206099999</v>
      </c>
    </row>
    <row r="68" spans="1:4" ht="1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C14" sqref="C14"/>
    </sheetView>
  </sheetViews>
  <sheetFormatPr baseColWidth="10" defaultRowHeight="14.4"/>
  <cols>
    <col min="1" max="1" width="11.5546875" customWidth="1"/>
    <col min="2" max="2" width="9.109375" style="12" customWidth="1"/>
    <col min="3" max="3" width="89.6640625" style="13" customWidth="1"/>
    <col min="4" max="4" width="17.109375" style="189" customWidth="1"/>
  </cols>
  <sheetData>
    <row r="1" spans="1:4" ht="15.75" customHeight="1" thickTop="1">
      <c r="A1" s="679" t="s">
        <v>1934</v>
      </c>
      <c r="B1" s="680"/>
      <c r="C1" s="680"/>
      <c r="D1" s="681"/>
    </row>
    <row r="2" spans="1:4" ht="89.25" customHeight="1" thickBot="1">
      <c r="A2" s="682"/>
      <c r="B2" s="683"/>
      <c r="C2" s="683"/>
      <c r="D2" s="684"/>
    </row>
    <row r="3" spans="1:4" ht="53.25" customHeight="1" thickTop="1" thickBot="1">
      <c r="A3" s="676" t="s">
        <v>110</v>
      </c>
      <c r="B3" s="677"/>
      <c r="C3" s="677"/>
      <c r="D3" s="678"/>
    </row>
    <row r="4" spans="1:4" ht="16.5" customHeight="1" thickTop="1" thickBot="1">
      <c r="A4" s="14"/>
      <c r="B4" s="14"/>
      <c r="C4" s="15"/>
      <c r="D4" s="193"/>
    </row>
    <row r="5" spans="1:4" ht="15.6" thickTop="1" thickBot="1">
      <c r="A5" s="14"/>
      <c r="B5" s="14"/>
      <c r="C5" s="15"/>
      <c r="D5" s="193"/>
    </row>
    <row r="6" spans="1:4" ht="15.6" thickTop="1" thickBot="1">
      <c r="A6" s="16"/>
      <c r="B6" s="14"/>
      <c r="C6" s="17" t="s">
        <v>111</v>
      </c>
      <c r="D6" s="194" t="s">
        <v>1930</v>
      </c>
    </row>
    <row r="7" spans="1:4" ht="30" customHeight="1" thickTop="1" thickBot="1">
      <c r="A7" s="16" t="s">
        <v>115</v>
      </c>
      <c r="B7" s="14" t="s">
        <v>92</v>
      </c>
      <c r="C7" s="17" t="s">
        <v>116</v>
      </c>
      <c r="D7" s="659">
        <v>67341.758999999991</v>
      </c>
    </row>
    <row r="8" spans="1:4" ht="30" customHeight="1" thickTop="1" thickBot="1">
      <c r="A8" s="16" t="s">
        <v>112</v>
      </c>
      <c r="B8" s="14" t="s">
        <v>113</v>
      </c>
      <c r="C8" s="17" t="s">
        <v>114</v>
      </c>
      <c r="D8" s="659">
        <v>3717.2129999999997</v>
      </c>
    </row>
    <row r="9" spans="1:4" ht="30" customHeight="1" thickTop="1" thickBot="1">
      <c r="A9" s="16" t="s">
        <v>117</v>
      </c>
      <c r="B9" s="14" t="s">
        <v>113</v>
      </c>
      <c r="C9" s="17" t="s">
        <v>118</v>
      </c>
      <c r="D9" s="659">
        <v>108130.098</v>
      </c>
    </row>
    <row r="10" spans="1:4" ht="30" customHeight="1" thickTop="1" thickBot="1">
      <c r="A10" s="16" t="s">
        <v>119</v>
      </c>
      <c r="B10" s="14" t="s">
        <v>113</v>
      </c>
      <c r="C10" s="17" t="s">
        <v>120</v>
      </c>
      <c r="D10" s="659">
        <v>62388.576000000001</v>
      </c>
    </row>
    <row r="11" spans="1:4" ht="30" customHeight="1" thickTop="1" thickBot="1">
      <c r="A11" s="16" t="s">
        <v>123</v>
      </c>
      <c r="B11" s="14" t="s">
        <v>113</v>
      </c>
      <c r="C11" s="17" t="s">
        <v>124</v>
      </c>
      <c r="D11" s="659">
        <v>27805.338</v>
      </c>
    </row>
    <row r="12" spans="1:4" ht="30" customHeight="1" thickTop="1" thickBot="1">
      <c r="A12" s="16" t="s">
        <v>121</v>
      </c>
      <c r="B12" s="14" t="s">
        <v>113</v>
      </c>
      <c r="C12" s="17" t="s">
        <v>122</v>
      </c>
      <c r="D12" s="659">
        <v>67487.948999999993</v>
      </c>
    </row>
    <row r="13" spans="1:4" ht="30" customHeight="1" thickTop="1" thickBot="1">
      <c r="A13" s="16" t="s">
        <v>125</v>
      </c>
      <c r="B13" s="14" t="s">
        <v>113</v>
      </c>
      <c r="C13" s="17" t="s">
        <v>126</v>
      </c>
      <c r="D13" s="659">
        <v>74986.167000000001</v>
      </c>
    </row>
    <row r="14" spans="1:4" ht="30" customHeight="1" thickTop="1" thickBot="1">
      <c r="A14" s="16" t="s">
        <v>131</v>
      </c>
      <c r="B14" s="14" t="s">
        <v>113</v>
      </c>
      <c r="C14" s="17" t="s">
        <v>132</v>
      </c>
      <c r="D14" s="659">
        <v>213475.94099999999</v>
      </c>
    </row>
    <row r="15" spans="1:4" ht="30" customHeight="1" thickTop="1" thickBot="1">
      <c r="A15" s="16" t="s">
        <v>129</v>
      </c>
      <c r="B15" s="14" t="s">
        <v>113</v>
      </c>
      <c r="C15" s="17" t="s">
        <v>130</v>
      </c>
      <c r="D15" s="659">
        <v>269950.467</v>
      </c>
    </row>
    <row r="16" spans="1:4" ht="30" customHeight="1" thickTop="1" thickBot="1">
      <c r="A16" s="16" t="s">
        <v>127</v>
      </c>
      <c r="B16" s="14" t="s">
        <v>113</v>
      </c>
      <c r="C16" s="17" t="s">
        <v>128</v>
      </c>
      <c r="D16" s="659">
        <v>166390.79999999999</v>
      </c>
    </row>
    <row r="17" spans="1:4" ht="30" customHeight="1" thickTop="1" thickBot="1">
      <c r="A17" s="16" t="s">
        <v>1795</v>
      </c>
      <c r="B17" s="14" t="s">
        <v>113</v>
      </c>
      <c r="C17" s="17" t="s">
        <v>1796</v>
      </c>
      <c r="D17" s="659">
        <v>63324.191999999995</v>
      </c>
    </row>
    <row r="18" spans="1:4" ht="30" customHeight="1" thickTop="1" thickBot="1">
      <c r="A18" s="16" t="s">
        <v>133</v>
      </c>
      <c r="B18" s="14" t="s">
        <v>113</v>
      </c>
      <c r="C18" s="17" t="s">
        <v>134</v>
      </c>
      <c r="D18" s="659">
        <v>94812.188999999998</v>
      </c>
    </row>
    <row r="19" spans="1:4" ht="30" customHeight="1" thickTop="1" thickBot="1">
      <c r="A19" s="16" t="s">
        <v>146</v>
      </c>
      <c r="B19" s="14" t="s">
        <v>113</v>
      </c>
      <c r="C19" s="17" t="s">
        <v>147</v>
      </c>
      <c r="D19" s="659">
        <v>232899.27599999998</v>
      </c>
    </row>
    <row r="20" spans="1:4" ht="30" customHeight="1" thickTop="1" thickBot="1">
      <c r="A20" s="16" t="s">
        <v>135</v>
      </c>
      <c r="B20" s="14" t="s">
        <v>113</v>
      </c>
      <c r="C20" s="17" t="s">
        <v>1968</v>
      </c>
      <c r="D20" s="659">
        <v>70625.717999999993</v>
      </c>
    </row>
    <row r="21" spans="1:4" ht="30" customHeight="1" thickTop="1" thickBot="1">
      <c r="A21" s="16" t="s">
        <v>136</v>
      </c>
      <c r="B21" s="14" t="s">
        <v>113</v>
      </c>
      <c r="C21" s="17" t="s">
        <v>137</v>
      </c>
      <c r="D21" s="659">
        <v>232456.71899999998</v>
      </c>
    </row>
    <row r="22" spans="1:4" ht="30" customHeight="1" thickTop="1" thickBot="1">
      <c r="A22" s="16" t="s">
        <v>138</v>
      </c>
      <c r="B22" s="14" t="s">
        <v>113</v>
      </c>
      <c r="C22" s="17" t="s">
        <v>139</v>
      </c>
      <c r="D22" s="659">
        <v>60930.663</v>
      </c>
    </row>
    <row r="23" spans="1:4" ht="30" customHeight="1" thickTop="1" thickBot="1">
      <c r="A23" s="16" t="s">
        <v>143</v>
      </c>
      <c r="B23" s="14" t="s">
        <v>144</v>
      </c>
      <c r="C23" s="17" t="s">
        <v>145</v>
      </c>
      <c r="D23" s="659">
        <v>44991.966</v>
      </c>
    </row>
    <row r="24" spans="1:4" ht="30" customHeight="1" thickTop="1" thickBot="1">
      <c r="A24" s="16" t="s">
        <v>140</v>
      </c>
      <c r="B24" s="14" t="s">
        <v>1082</v>
      </c>
      <c r="C24" s="17" t="s">
        <v>142</v>
      </c>
      <c r="D24" s="659">
        <v>44991.966</v>
      </c>
    </row>
    <row r="25" spans="1:4" ht="30" customHeight="1" thickTop="1" thickBot="1">
      <c r="A25" s="16" t="s">
        <v>148</v>
      </c>
      <c r="B25" s="14" t="s">
        <v>113</v>
      </c>
      <c r="C25" s="17" t="s">
        <v>149</v>
      </c>
      <c r="D25" s="659">
        <v>159990.33599999998</v>
      </c>
    </row>
    <row r="26" spans="1:4" ht="30" customHeight="1" thickTop="1" thickBot="1">
      <c r="A26" s="16" t="s">
        <v>150</v>
      </c>
      <c r="B26" s="14" t="s">
        <v>113</v>
      </c>
      <c r="C26" s="17" t="s">
        <v>151</v>
      </c>
      <c r="D26" s="659">
        <v>173322.864</v>
      </c>
    </row>
    <row r="27" spans="1:4" ht="30" customHeight="1" thickTop="1" thickBot="1">
      <c r="A27" s="16" t="s">
        <v>152</v>
      </c>
      <c r="B27" s="14" t="s">
        <v>113</v>
      </c>
      <c r="C27" s="17" t="s">
        <v>153</v>
      </c>
      <c r="D27" s="659">
        <v>86984.379000000001</v>
      </c>
    </row>
    <row r="28" spans="1:4" ht="30" customHeight="1" thickTop="1" thickBot="1">
      <c r="A28" s="16" t="s">
        <v>154</v>
      </c>
      <c r="B28" s="14" t="s">
        <v>113</v>
      </c>
      <c r="C28" s="17" t="s">
        <v>155</v>
      </c>
      <c r="D28" s="659">
        <v>131976.345</v>
      </c>
    </row>
    <row r="29" spans="1:4" ht="30" customHeight="1" thickTop="1" thickBot="1">
      <c r="A29" s="16" t="s">
        <v>156</v>
      </c>
      <c r="B29" s="14" t="s">
        <v>113</v>
      </c>
      <c r="C29" s="17" t="s">
        <v>157</v>
      </c>
      <c r="D29" s="659">
        <v>1440.636</v>
      </c>
    </row>
    <row r="30" spans="1:4" ht="30" customHeight="1" thickTop="1" thickBot="1">
      <c r="A30" s="16" t="s">
        <v>166</v>
      </c>
      <c r="B30" s="14" t="s">
        <v>113</v>
      </c>
      <c r="C30" s="17" t="s">
        <v>167</v>
      </c>
      <c r="D30" s="659">
        <v>141723.231</v>
      </c>
    </row>
    <row r="31" spans="1:4" ht="30" customHeight="1" thickTop="1" thickBot="1">
      <c r="A31" s="16" t="s">
        <v>162</v>
      </c>
      <c r="B31" s="14" t="s">
        <v>113</v>
      </c>
      <c r="C31" s="17" t="s">
        <v>163</v>
      </c>
      <c r="D31" s="659">
        <v>17250.419999999998</v>
      </c>
    </row>
    <row r="32" spans="1:4" ht="30" customHeight="1" thickTop="1" thickBot="1">
      <c r="A32" s="16" t="s">
        <v>164</v>
      </c>
      <c r="B32" s="14" t="s">
        <v>113</v>
      </c>
      <c r="C32" s="17" t="s">
        <v>165</v>
      </c>
      <c r="D32" s="659">
        <v>30309.173999999999</v>
      </c>
    </row>
    <row r="33" spans="1:4" ht="30" customHeight="1" thickTop="1" thickBot="1">
      <c r="A33" s="16" t="s">
        <v>171</v>
      </c>
      <c r="B33" s="14" t="s">
        <v>113</v>
      </c>
      <c r="C33" s="17" t="s">
        <v>172</v>
      </c>
      <c r="D33" s="659">
        <v>16970.001</v>
      </c>
    </row>
    <row r="34" spans="1:4" ht="30" customHeight="1" thickTop="1" thickBot="1">
      <c r="A34" s="16" t="s">
        <v>160</v>
      </c>
      <c r="B34" s="14" t="s">
        <v>113</v>
      </c>
      <c r="C34" s="17" t="s">
        <v>161</v>
      </c>
      <c r="D34" s="659">
        <v>9284.3940000000002</v>
      </c>
    </row>
    <row r="35" spans="1:4" ht="30" customHeight="1" thickTop="1" thickBot="1">
      <c r="A35" s="16" t="s">
        <v>173</v>
      </c>
      <c r="B35" s="14" t="s">
        <v>113</v>
      </c>
      <c r="C35" s="17" t="s">
        <v>1970</v>
      </c>
      <c r="D35" s="659">
        <v>172468.31699999998</v>
      </c>
    </row>
    <row r="36" spans="1:4" ht="30" customHeight="1" thickTop="1" thickBot="1">
      <c r="A36" s="16" t="s">
        <v>170</v>
      </c>
      <c r="B36" s="14" t="s">
        <v>113</v>
      </c>
      <c r="C36" s="17" t="s">
        <v>1969</v>
      </c>
      <c r="D36" s="659">
        <v>127945.488</v>
      </c>
    </row>
    <row r="37" spans="1:4" ht="30" customHeight="1" thickTop="1" thickBot="1">
      <c r="A37" s="16" t="s">
        <v>168</v>
      </c>
      <c r="B37" s="14" t="s">
        <v>113</v>
      </c>
      <c r="C37" s="17" t="s">
        <v>169</v>
      </c>
      <c r="D37" s="659">
        <v>97482.15</v>
      </c>
    </row>
    <row r="38" spans="1:4" ht="30" customHeight="1" thickTop="1" thickBot="1">
      <c r="A38" s="16" t="s">
        <v>174</v>
      </c>
      <c r="B38" s="14" t="s">
        <v>113</v>
      </c>
      <c r="C38" s="17" t="s">
        <v>175</v>
      </c>
      <c r="D38" s="659">
        <v>96723.290999999997</v>
      </c>
    </row>
    <row r="39" spans="1:4" ht="30" customHeight="1" thickTop="1" thickBot="1">
      <c r="A39" s="16" t="s">
        <v>176</v>
      </c>
      <c r="B39" s="14" t="s">
        <v>113</v>
      </c>
      <c r="C39" s="17" t="s">
        <v>177</v>
      </c>
      <c r="D39" s="659">
        <v>96526.599000000002</v>
      </c>
    </row>
    <row r="40" spans="1:4" ht="30" customHeight="1" thickTop="1" thickBot="1">
      <c r="A40" s="16" t="s">
        <v>180</v>
      </c>
      <c r="B40" s="14" t="s">
        <v>113</v>
      </c>
      <c r="C40" s="17" t="s">
        <v>181</v>
      </c>
      <c r="D40" s="659">
        <v>111505.758</v>
      </c>
    </row>
    <row r="41" spans="1:4" ht="30" customHeight="1" thickTop="1" thickBot="1">
      <c r="A41" s="16" t="s">
        <v>178</v>
      </c>
      <c r="B41" s="14" t="s">
        <v>113</v>
      </c>
      <c r="C41" s="17" t="s">
        <v>179</v>
      </c>
      <c r="D41" s="659">
        <v>109950.82799999999</v>
      </c>
    </row>
    <row r="42" spans="1:4" ht="30" customHeight="1" thickTop="1" thickBot="1">
      <c r="A42" s="16" t="s">
        <v>182</v>
      </c>
      <c r="B42" s="14" t="s">
        <v>113</v>
      </c>
      <c r="C42" s="17" t="s">
        <v>183</v>
      </c>
      <c r="D42" s="659">
        <v>106989.81599999999</v>
      </c>
    </row>
    <row r="43" spans="1:4" ht="30" customHeight="1" thickTop="1" thickBot="1">
      <c r="A43" s="16" t="s">
        <v>1756</v>
      </c>
      <c r="B43" s="14" t="s">
        <v>113</v>
      </c>
      <c r="C43" s="17" t="s">
        <v>1755</v>
      </c>
      <c r="D43" s="659">
        <v>11955.683999999999</v>
      </c>
    </row>
    <row r="44" spans="1:4" ht="30" customHeight="1" thickTop="1" thickBot="1">
      <c r="A44" s="16" t="s">
        <v>184</v>
      </c>
      <c r="B44" s="14" t="s">
        <v>113</v>
      </c>
      <c r="C44" s="17" t="s">
        <v>185</v>
      </c>
      <c r="D44" s="659">
        <v>29417.415000000001</v>
      </c>
    </row>
    <row r="45" spans="1:4" ht="30" customHeight="1" thickTop="1" thickBot="1">
      <c r="A45" s="16" t="s">
        <v>1687</v>
      </c>
      <c r="B45" s="14" t="s">
        <v>113</v>
      </c>
      <c r="C45" s="17" t="s">
        <v>1688</v>
      </c>
      <c r="D45" s="659">
        <v>3376.989</v>
      </c>
    </row>
    <row r="46" spans="1:4" ht="30" customHeight="1" thickTop="1" thickBot="1">
      <c r="A46" s="16" t="s">
        <v>188</v>
      </c>
      <c r="B46" s="14" t="s">
        <v>113</v>
      </c>
      <c r="C46" s="17" t="s">
        <v>189</v>
      </c>
      <c r="D46" s="659">
        <v>3443.4389999999999</v>
      </c>
    </row>
    <row r="47" spans="1:4" ht="30" customHeight="1" thickTop="1" thickBot="1">
      <c r="A47" s="16" t="s">
        <v>186</v>
      </c>
      <c r="B47" s="14" t="s">
        <v>113</v>
      </c>
      <c r="C47" s="17" t="s">
        <v>187</v>
      </c>
      <c r="D47" s="659">
        <v>5167.152</v>
      </c>
    </row>
    <row r="48" spans="1:4" ht="30" customHeight="1" thickTop="1" thickBot="1">
      <c r="A48" s="16" t="s">
        <v>190</v>
      </c>
      <c r="B48" s="14" t="s">
        <v>113</v>
      </c>
      <c r="C48" s="17" t="s">
        <v>191</v>
      </c>
      <c r="D48" s="659">
        <v>8097.5969999999998</v>
      </c>
    </row>
    <row r="49" spans="1:4" ht="30" customHeight="1" thickTop="1" thickBot="1">
      <c r="A49" s="16" t="s">
        <v>201</v>
      </c>
      <c r="B49" s="14" t="s">
        <v>113</v>
      </c>
      <c r="C49" s="17" t="s">
        <v>1972</v>
      </c>
      <c r="D49" s="659">
        <v>117556.69499999999</v>
      </c>
    </row>
    <row r="50" spans="1:4" ht="30" customHeight="1" thickTop="1" thickBot="1">
      <c r="A50" s="16" t="s">
        <v>192</v>
      </c>
      <c r="B50" s="14" t="s">
        <v>113</v>
      </c>
      <c r="C50" s="17" t="s">
        <v>193</v>
      </c>
      <c r="D50" s="659">
        <v>42662.228999999999</v>
      </c>
    </row>
    <row r="51" spans="1:4" ht="30" customHeight="1" thickTop="1" thickBot="1">
      <c r="A51" s="16" t="s">
        <v>194</v>
      </c>
      <c r="B51" s="14" t="s">
        <v>113</v>
      </c>
      <c r="C51" s="17" t="s">
        <v>1971</v>
      </c>
      <c r="D51" s="659">
        <v>3973.71</v>
      </c>
    </row>
    <row r="52" spans="1:4" ht="30" customHeight="1" thickTop="1" thickBot="1">
      <c r="A52" s="16" t="s">
        <v>224</v>
      </c>
      <c r="B52" s="14" t="s">
        <v>92</v>
      </c>
      <c r="C52" s="17" t="s">
        <v>1975</v>
      </c>
      <c r="D52" s="659">
        <v>219472.389</v>
      </c>
    </row>
    <row r="53" spans="1:4" ht="30" customHeight="1" thickTop="1" thickBot="1">
      <c r="A53" s="16" t="s">
        <v>195</v>
      </c>
      <c r="B53" s="14" t="s">
        <v>113</v>
      </c>
      <c r="C53" s="17" t="s">
        <v>196</v>
      </c>
      <c r="D53" s="659">
        <v>16944.75</v>
      </c>
    </row>
    <row r="54" spans="1:4" ht="30" customHeight="1" thickTop="1" thickBot="1">
      <c r="A54" s="16" t="s">
        <v>214</v>
      </c>
      <c r="B54" s="14" t="s">
        <v>113</v>
      </c>
      <c r="C54" s="17" t="s">
        <v>215</v>
      </c>
      <c r="D54" s="659">
        <v>15243.63</v>
      </c>
    </row>
    <row r="55" spans="1:4" ht="30" customHeight="1" thickTop="1" thickBot="1">
      <c r="A55" s="16" t="s">
        <v>197</v>
      </c>
      <c r="B55" s="14" t="s">
        <v>113</v>
      </c>
      <c r="C55" s="17" t="s">
        <v>198</v>
      </c>
      <c r="D55" s="659">
        <v>168255.38699999999</v>
      </c>
    </row>
    <row r="56" spans="1:4" ht="30" customHeight="1" thickTop="1" thickBot="1">
      <c r="A56" s="16" t="s">
        <v>199</v>
      </c>
      <c r="B56" s="14" t="s">
        <v>113</v>
      </c>
      <c r="C56" s="17" t="s">
        <v>200</v>
      </c>
      <c r="D56" s="659">
        <v>17199.917999999998</v>
      </c>
    </row>
    <row r="57" spans="1:4" ht="30" customHeight="1" thickTop="1" thickBot="1">
      <c r="A57" s="16" t="s">
        <v>202</v>
      </c>
      <c r="B57" s="14" t="s">
        <v>113</v>
      </c>
      <c r="C57" s="17" t="s">
        <v>203</v>
      </c>
      <c r="D57" s="659">
        <v>93725.066999999995</v>
      </c>
    </row>
    <row r="58" spans="1:4" ht="30" customHeight="1" thickTop="1" thickBot="1">
      <c r="A58" s="16" t="s">
        <v>212</v>
      </c>
      <c r="B58" s="14" t="s">
        <v>113</v>
      </c>
      <c r="C58" s="17" t="s">
        <v>213</v>
      </c>
      <c r="D58" s="659">
        <v>36380.046000000002</v>
      </c>
    </row>
    <row r="59" spans="1:4" ht="30" customHeight="1" thickTop="1" thickBot="1">
      <c r="A59" s="16" t="s">
        <v>206</v>
      </c>
      <c r="B59" s="14" t="s">
        <v>113</v>
      </c>
      <c r="C59" s="17" t="s">
        <v>207</v>
      </c>
      <c r="D59" s="659">
        <v>14484.770999999999</v>
      </c>
    </row>
    <row r="60" spans="1:4" ht="30" customHeight="1" thickTop="1" thickBot="1">
      <c r="A60" s="16" t="s">
        <v>204</v>
      </c>
      <c r="B60" s="14" t="s">
        <v>113</v>
      </c>
      <c r="C60" s="17" t="s">
        <v>205</v>
      </c>
      <c r="D60" s="659">
        <v>20825.43</v>
      </c>
    </row>
    <row r="61" spans="1:4" ht="30" customHeight="1" thickTop="1" thickBot="1">
      <c r="A61" s="16" t="s">
        <v>208</v>
      </c>
      <c r="B61" s="14" t="s">
        <v>113</v>
      </c>
      <c r="C61" s="17" t="s">
        <v>209</v>
      </c>
      <c r="D61" s="659">
        <v>22149.113999999998</v>
      </c>
    </row>
    <row r="62" spans="1:4" ht="30" customHeight="1" thickTop="1" thickBot="1">
      <c r="A62" s="16" t="s">
        <v>210</v>
      </c>
      <c r="B62" s="14" t="s">
        <v>113</v>
      </c>
      <c r="C62" s="17" t="s">
        <v>211</v>
      </c>
      <c r="D62" s="659">
        <v>24202.418999999998</v>
      </c>
    </row>
    <row r="63" spans="1:4" ht="30" customHeight="1" thickTop="1" thickBot="1">
      <c r="A63" s="16" t="s">
        <v>217</v>
      </c>
      <c r="B63" s="14" t="s">
        <v>113</v>
      </c>
      <c r="C63" s="17" t="s">
        <v>218</v>
      </c>
      <c r="D63" s="659">
        <v>38971.595999999998</v>
      </c>
    </row>
    <row r="64" spans="1:4" ht="30" customHeight="1" thickTop="1" thickBot="1">
      <c r="A64" s="16" t="s">
        <v>219</v>
      </c>
      <c r="B64" s="14" t="s">
        <v>113</v>
      </c>
      <c r="C64" s="17" t="s">
        <v>220</v>
      </c>
      <c r="D64" s="659">
        <v>23604.368999999999</v>
      </c>
    </row>
    <row r="65" spans="1:4" ht="30" customHeight="1" thickTop="1" thickBot="1">
      <c r="A65" s="16" t="s">
        <v>216</v>
      </c>
      <c r="B65" s="14" t="s">
        <v>113</v>
      </c>
      <c r="C65" s="17" t="s">
        <v>1973</v>
      </c>
      <c r="D65" s="659">
        <v>24763.256999999998</v>
      </c>
    </row>
    <row r="66" spans="1:4" ht="30" customHeight="1" thickTop="1" thickBot="1">
      <c r="A66" s="16" t="s">
        <v>221</v>
      </c>
      <c r="B66" s="14" t="s">
        <v>113</v>
      </c>
      <c r="C66" s="17" t="s">
        <v>1974</v>
      </c>
      <c r="D66" s="659">
        <v>88778.528999999995</v>
      </c>
    </row>
    <row r="67" spans="1:4" ht="30" customHeight="1" thickTop="1" thickBot="1">
      <c r="A67" s="16" t="s">
        <v>222</v>
      </c>
      <c r="B67" s="14" t="s">
        <v>113</v>
      </c>
      <c r="C67" s="17" t="s">
        <v>223</v>
      </c>
      <c r="D67" s="659">
        <v>41753.192999999999</v>
      </c>
    </row>
    <row r="68" spans="1:4" ht="30" customHeight="1" thickTop="1" thickBot="1">
      <c r="A68" s="16" t="s">
        <v>225</v>
      </c>
      <c r="B68" s="14" t="s">
        <v>113</v>
      </c>
      <c r="C68" s="17" t="s">
        <v>226</v>
      </c>
      <c r="D68" s="659">
        <v>99791.95199999999</v>
      </c>
    </row>
    <row r="69" spans="1:4" ht="30" customHeight="1" thickTop="1" thickBot="1">
      <c r="A69" s="16" t="s">
        <v>227</v>
      </c>
      <c r="B69" s="14" t="s">
        <v>113</v>
      </c>
      <c r="C69" s="17" t="s">
        <v>1976</v>
      </c>
      <c r="D69" s="659">
        <v>30537.761999999999</v>
      </c>
    </row>
    <row r="70" spans="1:4" ht="30" customHeight="1" thickTop="1" thickBot="1">
      <c r="A70" s="16" t="s">
        <v>232</v>
      </c>
      <c r="B70" s="14" t="s">
        <v>233</v>
      </c>
      <c r="C70" s="17" t="s">
        <v>1979</v>
      </c>
      <c r="D70" s="659">
        <v>5633.6309999999994</v>
      </c>
    </row>
    <row r="71" spans="1:4" ht="30" customHeight="1" thickTop="1" thickBot="1">
      <c r="A71" s="16" t="s">
        <v>228</v>
      </c>
      <c r="B71" s="14" t="s">
        <v>113</v>
      </c>
      <c r="C71" s="17" t="s">
        <v>1977</v>
      </c>
      <c r="D71" s="659">
        <v>4985.0789999999997</v>
      </c>
    </row>
    <row r="72" spans="1:4" ht="30" customHeight="1" thickTop="1" thickBot="1">
      <c r="A72" s="16" t="s">
        <v>229</v>
      </c>
      <c r="B72" s="14" t="s">
        <v>113</v>
      </c>
      <c r="C72" s="17" t="s">
        <v>1978</v>
      </c>
      <c r="D72" s="659">
        <v>13729.898999999999</v>
      </c>
    </row>
    <row r="73" spans="1:4" ht="30" customHeight="1" thickTop="1" thickBot="1">
      <c r="A73" s="16" t="s">
        <v>230</v>
      </c>
      <c r="B73" s="14" t="s">
        <v>113</v>
      </c>
      <c r="C73" s="17" t="s">
        <v>231</v>
      </c>
      <c r="D73" s="659">
        <v>5552.5619999999999</v>
      </c>
    </row>
    <row r="74" spans="1:4" ht="30" customHeight="1" thickTop="1" thickBot="1">
      <c r="A74" s="16" t="s">
        <v>234</v>
      </c>
      <c r="B74" s="14" t="s">
        <v>113</v>
      </c>
      <c r="C74" s="17" t="s">
        <v>235</v>
      </c>
      <c r="D74" s="659">
        <v>23844.917999999998</v>
      </c>
    </row>
    <row r="75" spans="1:4" ht="30" customHeight="1" thickTop="1" thickBot="1">
      <c r="A75" s="16" t="s">
        <v>236</v>
      </c>
      <c r="B75" s="14" t="s">
        <v>113</v>
      </c>
      <c r="C75" s="17" t="s">
        <v>237</v>
      </c>
      <c r="D75" s="659">
        <v>569895.13500000001</v>
      </c>
    </row>
    <row r="76" spans="1:4" ht="30" customHeight="1" thickTop="1" thickBot="1">
      <c r="A76" s="16" t="s">
        <v>238</v>
      </c>
      <c r="B76" s="14" t="s">
        <v>113</v>
      </c>
      <c r="C76" s="17" t="s">
        <v>239</v>
      </c>
      <c r="D76" s="659">
        <v>609571.10100000002</v>
      </c>
    </row>
    <row r="77" spans="1:4" ht="30" customHeight="1" thickTop="1" thickBot="1">
      <c r="A77" s="16" t="s">
        <v>240</v>
      </c>
      <c r="B77" s="14" t="s">
        <v>113</v>
      </c>
      <c r="C77" s="17" t="s">
        <v>1980</v>
      </c>
      <c r="D77" s="659">
        <v>206461.47899999999</v>
      </c>
    </row>
    <row r="78" spans="1:4" ht="30" customHeight="1" thickTop="1" thickBot="1">
      <c r="A78" s="16" t="s">
        <v>241</v>
      </c>
      <c r="B78" s="14" t="s">
        <v>113</v>
      </c>
      <c r="C78" s="17" t="s">
        <v>1981</v>
      </c>
      <c r="D78" s="659">
        <v>202462.51799999998</v>
      </c>
    </row>
    <row r="79" spans="1:4" ht="30" customHeight="1" thickTop="1" thickBot="1">
      <c r="A79" s="16" t="s">
        <v>246</v>
      </c>
      <c r="B79" s="14" t="s">
        <v>113</v>
      </c>
      <c r="C79" s="17" t="s">
        <v>1986</v>
      </c>
      <c r="D79" s="659">
        <v>181775.304</v>
      </c>
    </row>
    <row r="80" spans="1:4" ht="30" customHeight="1" thickTop="1" thickBot="1">
      <c r="A80" s="16" t="s">
        <v>243</v>
      </c>
      <c r="B80" s="14" t="s">
        <v>113</v>
      </c>
      <c r="C80" s="17" t="s">
        <v>1983</v>
      </c>
      <c r="D80" s="659">
        <v>210783.38699999999</v>
      </c>
    </row>
    <row r="81" spans="1:4" ht="30" customHeight="1" thickTop="1" thickBot="1">
      <c r="A81" s="16" t="s">
        <v>244</v>
      </c>
      <c r="B81" s="14" t="s">
        <v>113</v>
      </c>
      <c r="C81" s="17" t="s">
        <v>1984</v>
      </c>
      <c r="D81" s="659">
        <v>340845.97200000001</v>
      </c>
    </row>
    <row r="82" spans="1:4" ht="30" customHeight="1" thickTop="1" thickBot="1">
      <c r="A82" s="16" t="s">
        <v>245</v>
      </c>
      <c r="B82" s="14" t="s">
        <v>113</v>
      </c>
      <c r="C82" s="17" t="s">
        <v>1985</v>
      </c>
      <c r="D82" s="659">
        <v>263185.85700000002</v>
      </c>
    </row>
    <row r="83" spans="1:4" ht="30" customHeight="1" thickTop="1" thickBot="1">
      <c r="A83" s="16" t="s">
        <v>247</v>
      </c>
      <c r="B83" s="14" t="s">
        <v>113</v>
      </c>
      <c r="C83" s="17" t="s">
        <v>1987</v>
      </c>
      <c r="D83" s="659">
        <v>228355.42499999999</v>
      </c>
    </row>
    <row r="84" spans="1:4" ht="30" customHeight="1" thickTop="1" thickBot="1">
      <c r="A84" s="16" t="s">
        <v>242</v>
      </c>
      <c r="B84" s="14" t="s">
        <v>113</v>
      </c>
      <c r="C84" s="17" t="s">
        <v>1982</v>
      </c>
      <c r="D84" s="659">
        <v>260162.38199999998</v>
      </c>
    </row>
    <row r="85" spans="1:4" ht="30" customHeight="1" thickTop="1" thickBot="1">
      <c r="A85" s="16" t="s">
        <v>248</v>
      </c>
      <c r="B85" s="14" t="s">
        <v>113</v>
      </c>
      <c r="C85" s="17" t="s">
        <v>1988</v>
      </c>
      <c r="D85" s="659">
        <v>392926.82399999996</v>
      </c>
    </row>
    <row r="86" spans="1:4" ht="30" customHeight="1" thickTop="1" thickBot="1">
      <c r="A86" s="16" t="s">
        <v>249</v>
      </c>
      <c r="B86" s="14" t="s">
        <v>113</v>
      </c>
      <c r="C86" s="17" t="s">
        <v>250</v>
      </c>
      <c r="D86" s="659">
        <v>7669.6589999999997</v>
      </c>
    </row>
    <row r="87" spans="1:4" ht="30" customHeight="1" thickTop="1" thickBot="1">
      <c r="A87" s="16" t="s">
        <v>255</v>
      </c>
      <c r="B87" s="14" t="s">
        <v>113</v>
      </c>
      <c r="C87" s="17" t="s">
        <v>256</v>
      </c>
      <c r="D87" s="659">
        <v>1822851.084</v>
      </c>
    </row>
    <row r="88" spans="1:4" ht="30" customHeight="1" thickTop="1" thickBot="1">
      <c r="A88" s="16" t="s">
        <v>253</v>
      </c>
      <c r="B88" s="14" t="s">
        <v>113</v>
      </c>
      <c r="C88" s="17" t="s">
        <v>254</v>
      </c>
      <c r="D88" s="659">
        <v>37285.095000000001</v>
      </c>
    </row>
    <row r="89" spans="1:4" ht="30" customHeight="1" thickTop="1" thickBot="1">
      <c r="A89" s="16" t="s">
        <v>251</v>
      </c>
      <c r="B89" s="14" t="s">
        <v>113</v>
      </c>
      <c r="C89" s="17" t="s">
        <v>252</v>
      </c>
      <c r="D89" s="659">
        <v>35218.5</v>
      </c>
    </row>
    <row r="90" spans="1:4" ht="30" customHeight="1" thickTop="1" thickBot="1">
      <c r="A90" s="16" t="s">
        <v>257</v>
      </c>
      <c r="B90" s="14" t="s">
        <v>113</v>
      </c>
      <c r="C90" s="17" t="s">
        <v>258</v>
      </c>
      <c r="D90" s="659">
        <v>9615.3150000000005</v>
      </c>
    </row>
    <row r="91" spans="1:4" ht="30" customHeight="1" thickTop="1" thickBot="1">
      <c r="A91" s="16" t="s">
        <v>259</v>
      </c>
      <c r="B91" s="14" t="s">
        <v>113</v>
      </c>
      <c r="C91" s="17" t="s">
        <v>260</v>
      </c>
      <c r="D91" s="659">
        <v>107979.921</v>
      </c>
    </row>
    <row r="92" spans="1:4" ht="30" customHeight="1" thickTop="1" thickBot="1">
      <c r="A92" s="16" t="s">
        <v>261</v>
      </c>
      <c r="B92" s="14" t="s">
        <v>113</v>
      </c>
      <c r="C92" s="17" t="s">
        <v>262</v>
      </c>
      <c r="D92" s="659">
        <v>13433.531999999999</v>
      </c>
    </row>
    <row r="93" spans="1:4" ht="30" customHeight="1" thickTop="1" thickBot="1">
      <c r="A93" s="16" t="s">
        <v>263</v>
      </c>
      <c r="B93" s="14" t="s">
        <v>113</v>
      </c>
      <c r="C93" s="17" t="s">
        <v>264</v>
      </c>
      <c r="D93" s="659">
        <v>14423.636999999999</v>
      </c>
    </row>
    <row r="94" spans="1:4" ht="30" customHeight="1" thickTop="1" thickBot="1">
      <c r="A94" s="16" t="s">
        <v>265</v>
      </c>
      <c r="B94" s="14" t="s">
        <v>113</v>
      </c>
      <c r="C94" s="17" t="s">
        <v>266</v>
      </c>
      <c r="D94" s="659">
        <v>35987.991000000002</v>
      </c>
    </row>
    <row r="95" spans="1:4" ht="30" customHeight="1" thickTop="1" thickBot="1">
      <c r="A95" s="16" t="s">
        <v>267</v>
      </c>
      <c r="B95" s="14" t="s">
        <v>113</v>
      </c>
      <c r="C95" s="17" t="s">
        <v>268</v>
      </c>
      <c r="D95" s="659">
        <v>112915.82699999999</v>
      </c>
    </row>
    <row r="96" spans="1:4" ht="30" customHeight="1" thickTop="1" thickBot="1">
      <c r="A96" s="16" t="s">
        <v>269</v>
      </c>
      <c r="B96" s="14" t="s">
        <v>113</v>
      </c>
      <c r="C96" s="17" t="s">
        <v>270</v>
      </c>
      <c r="D96" s="659">
        <v>186655.39199999999</v>
      </c>
    </row>
    <row r="97" spans="1:4" ht="30" customHeight="1" thickTop="1" thickBot="1">
      <c r="A97" s="16" t="s">
        <v>271</v>
      </c>
      <c r="B97" s="14" t="s">
        <v>113</v>
      </c>
      <c r="C97" s="17" t="s">
        <v>272</v>
      </c>
      <c r="D97" s="659">
        <v>146220.56700000001</v>
      </c>
    </row>
    <row r="98" spans="1:4" ht="30" customHeight="1" thickTop="1" thickBot="1">
      <c r="A98" s="16" t="s">
        <v>273</v>
      </c>
      <c r="B98" s="14" t="s">
        <v>113</v>
      </c>
      <c r="C98" s="17" t="s">
        <v>274</v>
      </c>
      <c r="D98" s="659">
        <v>10549.601999999999</v>
      </c>
    </row>
    <row r="99" spans="1:4" ht="30" customHeight="1" thickTop="1" thickBot="1">
      <c r="A99" s="16" t="s">
        <v>275</v>
      </c>
      <c r="B99" s="14" t="s">
        <v>113</v>
      </c>
      <c r="C99" s="17" t="s">
        <v>276</v>
      </c>
      <c r="D99" s="659">
        <v>19196.076000000001</v>
      </c>
    </row>
    <row r="100" spans="1:4" ht="30" customHeight="1" thickTop="1" thickBot="1">
      <c r="A100" s="16" t="s">
        <v>277</v>
      </c>
      <c r="B100" s="14" t="s">
        <v>113</v>
      </c>
      <c r="C100" s="17" t="s">
        <v>278</v>
      </c>
      <c r="D100" s="659">
        <v>449219.277</v>
      </c>
    </row>
    <row r="101" spans="1:4" ht="30" customHeight="1" thickTop="1" thickBot="1">
      <c r="A101" s="16" t="s">
        <v>279</v>
      </c>
      <c r="B101" s="14" t="s">
        <v>113</v>
      </c>
      <c r="C101" s="17" t="s">
        <v>1989</v>
      </c>
      <c r="D101" s="659">
        <v>454175.11799999996</v>
      </c>
    </row>
    <row r="102" spans="1:4" ht="30" customHeight="1" thickTop="1" thickBot="1">
      <c r="A102" s="16" t="s">
        <v>280</v>
      </c>
      <c r="B102" s="14" t="s">
        <v>113</v>
      </c>
      <c r="C102" s="17" t="s">
        <v>281</v>
      </c>
      <c r="D102" s="659">
        <v>643507.11600000004</v>
      </c>
    </row>
    <row r="103" spans="1:4" ht="30" customHeight="1" thickTop="1" thickBot="1">
      <c r="A103" s="16" t="s">
        <v>282</v>
      </c>
      <c r="B103" s="14" t="s">
        <v>113</v>
      </c>
      <c r="C103" s="17" t="s">
        <v>283</v>
      </c>
      <c r="D103" s="659">
        <v>476298.98099999997</v>
      </c>
    </row>
    <row r="104" spans="1:4" ht="30" customHeight="1" thickTop="1" thickBot="1">
      <c r="A104" s="16" t="s">
        <v>284</v>
      </c>
      <c r="B104" s="14" t="s">
        <v>113</v>
      </c>
      <c r="C104" s="17" t="s">
        <v>285</v>
      </c>
      <c r="D104" s="659">
        <v>508466.09700000001</v>
      </c>
    </row>
    <row r="105" spans="1:4" ht="30" customHeight="1" thickTop="1" thickBot="1">
      <c r="A105" s="16" t="s">
        <v>286</v>
      </c>
      <c r="B105" s="14" t="s">
        <v>113</v>
      </c>
      <c r="C105" s="17" t="s">
        <v>287</v>
      </c>
      <c r="D105" s="659">
        <v>213962.35499999998</v>
      </c>
    </row>
    <row r="106" spans="1:4" ht="30" customHeight="1" thickTop="1" thickBot="1">
      <c r="A106" s="16" t="s">
        <v>288</v>
      </c>
      <c r="B106" s="14" t="s">
        <v>113</v>
      </c>
      <c r="C106" s="17" t="s">
        <v>289</v>
      </c>
      <c r="D106" s="659">
        <v>12079.280999999999</v>
      </c>
    </row>
    <row r="107" spans="1:4" ht="30" customHeight="1" thickTop="1" thickBot="1">
      <c r="A107" s="16" t="s">
        <v>290</v>
      </c>
      <c r="B107" s="14" t="s">
        <v>113</v>
      </c>
      <c r="C107" s="17" t="s">
        <v>291</v>
      </c>
      <c r="D107" s="659">
        <v>421125.54599999997</v>
      </c>
    </row>
    <row r="108" spans="1:4" ht="30" customHeight="1" thickTop="1" thickBot="1">
      <c r="A108" s="16" t="s">
        <v>292</v>
      </c>
      <c r="B108" s="14" t="s">
        <v>113</v>
      </c>
      <c r="C108" s="17" t="s">
        <v>293</v>
      </c>
      <c r="D108" s="659">
        <v>10549.601999999999</v>
      </c>
    </row>
    <row r="109" spans="1:4" ht="30" customHeight="1" thickTop="1" thickBot="1">
      <c r="A109" s="16" t="s">
        <v>294</v>
      </c>
      <c r="B109" s="14" t="s">
        <v>113</v>
      </c>
      <c r="C109" s="17" t="s">
        <v>1990</v>
      </c>
      <c r="D109" s="659">
        <v>648237.027</v>
      </c>
    </row>
    <row r="110" spans="1:4" ht="30" customHeight="1" thickTop="1" thickBot="1">
      <c r="A110" s="16" t="s">
        <v>295</v>
      </c>
      <c r="B110" s="14" t="s">
        <v>113</v>
      </c>
      <c r="C110" s="17" t="s">
        <v>296</v>
      </c>
      <c r="D110" s="659">
        <v>3290.6039999999998</v>
      </c>
    </row>
    <row r="111" spans="1:4" ht="30" customHeight="1" thickTop="1" thickBot="1">
      <c r="A111" s="16" t="s">
        <v>297</v>
      </c>
      <c r="B111" s="14" t="s">
        <v>113</v>
      </c>
      <c r="C111" s="17" t="s">
        <v>298</v>
      </c>
      <c r="D111" s="659">
        <v>116955.98699999999</v>
      </c>
    </row>
    <row r="112" spans="1:4" ht="30" customHeight="1" thickTop="1" thickBot="1">
      <c r="A112" s="16" t="s">
        <v>299</v>
      </c>
      <c r="B112" s="14" t="s">
        <v>113</v>
      </c>
      <c r="C112" s="17" t="s">
        <v>300</v>
      </c>
      <c r="D112" s="659">
        <v>583024.326</v>
      </c>
    </row>
    <row r="113" spans="1:4" ht="30" customHeight="1" thickTop="1" thickBot="1">
      <c r="A113" s="16" t="s">
        <v>301</v>
      </c>
      <c r="B113" s="14" t="s">
        <v>113</v>
      </c>
      <c r="C113" s="17" t="s">
        <v>302</v>
      </c>
      <c r="D113" s="659">
        <v>9138.2039999999997</v>
      </c>
    </row>
    <row r="114" spans="1:4" ht="30" customHeight="1" thickTop="1" thickBot="1">
      <c r="A114" s="16" t="s">
        <v>305</v>
      </c>
      <c r="B114" s="14" t="s">
        <v>113</v>
      </c>
      <c r="C114" s="17" t="s">
        <v>306</v>
      </c>
      <c r="D114" s="659">
        <v>167610.82199999999</v>
      </c>
    </row>
    <row r="115" spans="1:4" ht="30" customHeight="1" thickTop="1" thickBot="1">
      <c r="A115" s="16" t="s">
        <v>303</v>
      </c>
      <c r="B115" s="14" t="s">
        <v>113</v>
      </c>
      <c r="C115" s="17" t="s">
        <v>304</v>
      </c>
      <c r="D115" s="659">
        <v>179966.535</v>
      </c>
    </row>
    <row r="116" spans="1:4" ht="30" customHeight="1" thickTop="1" thickBot="1">
      <c r="A116" s="16" t="s">
        <v>309</v>
      </c>
      <c r="B116" s="14" t="s">
        <v>113</v>
      </c>
      <c r="C116" s="17" t="s">
        <v>1991</v>
      </c>
      <c r="D116" s="659">
        <v>173352.10199999998</v>
      </c>
    </row>
    <row r="117" spans="1:4" ht="30" customHeight="1" thickTop="1" thickBot="1">
      <c r="A117" s="16" t="s">
        <v>310</v>
      </c>
      <c r="B117" s="14" t="s">
        <v>113</v>
      </c>
      <c r="C117" s="17" t="s">
        <v>311</v>
      </c>
      <c r="D117" s="659">
        <v>269950.467</v>
      </c>
    </row>
    <row r="118" spans="1:4" ht="30" customHeight="1" thickTop="1" thickBot="1">
      <c r="A118" s="16" t="s">
        <v>313</v>
      </c>
      <c r="B118" s="14" t="s">
        <v>113</v>
      </c>
      <c r="C118" s="17" t="s">
        <v>1993</v>
      </c>
      <c r="D118" s="659">
        <v>352434.85200000001</v>
      </c>
    </row>
    <row r="119" spans="1:4" ht="30" customHeight="1" thickTop="1" thickBot="1">
      <c r="A119" s="16" t="s">
        <v>318</v>
      </c>
      <c r="B119" s="14" t="s">
        <v>113</v>
      </c>
      <c r="C119" s="17" t="s">
        <v>319</v>
      </c>
      <c r="D119" s="659">
        <v>239956.266</v>
      </c>
    </row>
    <row r="120" spans="1:4" ht="30" customHeight="1" thickTop="1" thickBot="1">
      <c r="A120" s="16" t="s">
        <v>314</v>
      </c>
      <c r="B120" s="14" t="s">
        <v>113</v>
      </c>
      <c r="C120" s="17" t="s">
        <v>315</v>
      </c>
      <c r="D120" s="659">
        <v>239956.266</v>
      </c>
    </row>
    <row r="121" spans="1:4" ht="30" customHeight="1" thickTop="1" thickBot="1">
      <c r="A121" s="16" t="s">
        <v>1732</v>
      </c>
      <c r="B121" s="14" t="s">
        <v>113</v>
      </c>
      <c r="C121" s="17" t="s">
        <v>1733</v>
      </c>
      <c r="D121" s="659">
        <v>141264.726</v>
      </c>
    </row>
    <row r="122" spans="1:4" ht="30" customHeight="1" thickTop="1" thickBot="1">
      <c r="A122" s="16" t="s">
        <v>322</v>
      </c>
      <c r="B122" s="14" t="s">
        <v>113</v>
      </c>
      <c r="C122" s="17" t="s">
        <v>323</v>
      </c>
      <c r="D122" s="659">
        <v>194964.3</v>
      </c>
    </row>
    <row r="123" spans="1:4" ht="30" customHeight="1" thickTop="1" thickBot="1">
      <c r="A123" s="16" t="s">
        <v>320</v>
      </c>
      <c r="B123" s="14" t="s">
        <v>113</v>
      </c>
      <c r="C123" s="17" t="s">
        <v>321</v>
      </c>
      <c r="D123" s="659">
        <v>194964.3</v>
      </c>
    </row>
    <row r="124" spans="1:4" ht="30" customHeight="1" thickTop="1" thickBot="1">
      <c r="A124" s="16" t="s">
        <v>312</v>
      </c>
      <c r="B124" s="14" t="s">
        <v>113</v>
      </c>
      <c r="C124" s="17" t="s">
        <v>1992</v>
      </c>
      <c r="D124" s="659">
        <v>256785.39299999998</v>
      </c>
    </row>
    <row r="125" spans="1:4" ht="30" customHeight="1" thickTop="1" thickBot="1">
      <c r="A125" s="16" t="s">
        <v>316</v>
      </c>
      <c r="B125" s="14" t="s">
        <v>113</v>
      </c>
      <c r="C125" s="17" t="s">
        <v>317</v>
      </c>
      <c r="D125" s="659">
        <v>218208.50999999998</v>
      </c>
    </row>
    <row r="126" spans="1:4" ht="30" customHeight="1" thickTop="1" thickBot="1">
      <c r="A126" s="16" t="s">
        <v>307</v>
      </c>
      <c r="B126" s="14" t="s">
        <v>113</v>
      </c>
      <c r="C126" s="17" t="s">
        <v>308</v>
      </c>
      <c r="D126" s="659">
        <v>172019.11499999999</v>
      </c>
    </row>
    <row r="127" spans="1:4" ht="30" customHeight="1" thickTop="1" thickBot="1">
      <c r="A127" s="16" t="s">
        <v>324</v>
      </c>
      <c r="B127" s="14" t="s">
        <v>113</v>
      </c>
      <c r="C127" s="17" t="s">
        <v>325</v>
      </c>
      <c r="D127" s="659">
        <v>6320.7240000000002</v>
      </c>
    </row>
    <row r="128" spans="1:4" ht="30" customHeight="1" thickTop="1" thickBot="1">
      <c r="A128" s="16" t="s">
        <v>326</v>
      </c>
      <c r="B128" s="14" t="s">
        <v>113</v>
      </c>
      <c r="C128" s="17" t="s">
        <v>327</v>
      </c>
      <c r="D128" s="659">
        <v>124483.443</v>
      </c>
    </row>
    <row r="129" spans="1:4" ht="30" customHeight="1" thickTop="1" thickBot="1">
      <c r="A129" s="16" t="s">
        <v>328</v>
      </c>
      <c r="B129" s="14" t="s">
        <v>113</v>
      </c>
      <c r="C129" s="17" t="s">
        <v>329</v>
      </c>
      <c r="D129" s="659">
        <v>111.636</v>
      </c>
    </row>
    <row r="130" spans="1:4" ht="30" customHeight="1" thickTop="1" thickBot="1">
      <c r="A130" s="16" t="s">
        <v>330</v>
      </c>
      <c r="B130" s="14" t="s">
        <v>113</v>
      </c>
      <c r="C130" s="17" t="s">
        <v>331</v>
      </c>
      <c r="D130" s="659">
        <v>3329.145</v>
      </c>
    </row>
    <row r="131" spans="1:4" ht="30" customHeight="1" thickTop="1" thickBot="1">
      <c r="A131" s="16" t="s">
        <v>332</v>
      </c>
      <c r="B131" s="14" t="s">
        <v>113</v>
      </c>
      <c r="C131" s="17" t="s">
        <v>333</v>
      </c>
      <c r="D131" s="659">
        <v>2954.3669999999997</v>
      </c>
    </row>
    <row r="132" spans="1:4" ht="30" customHeight="1" thickTop="1" thickBot="1">
      <c r="A132" s="16" t="s">
        <v>334</v>
      </c>
      <c r="B132" s="14" t="s">
        <v>113</v>
      </c>
      <c r="C132" s="17" t="s">
        <v>1760</v>
      </c>
      <c r="D132" s="659">
        <v>5213.6669999999995</v>
      </c>
    </row>
    <row r="133" spans="1:4" ht="30" customHeight="1" thickTop="1" thickBot="1">
      <c r="A133" s="16" t="s">
        <v>335</v>
      </c>
      <c r="B133" s="14" t="s">
        <v>92</v>
      </c>
      <c r="C133" s="17" t="s">
        <v>1994</v>
      </c>
      <c r="D133" s="659">
        <v>345958.63500000001</v>
      </c>
    </row>
    <row r="134" spans="1:4" ht="30" customHeight="1" thickTop="1" thickBot="1">
      <c r="A134" s="16" t="s">
        <v>336</v>
      </c>
      <c r="B134" s="14" t="s">
        <v>113</v>
      </c>
      <c r="C134" s="17" t="s">
        <v>337</v>
      </c>
      <c r="D134" s="659">
        <v>59678.744999999995</v>
      </c>
    </row>
    <row r="135" spans="1:4" ht="30" customHeight="1" thickTop="1" thickBot="1">
      <c r="A135" s="16" t="s">
        <v>338</v>
      </c>
      <c r="B135" s="14" t="s">
        <v>339</v>
      </c>
      <c r="C135" s="17" t="s">
        <v>340</v>
      </c>
      <c r="D135" s="659">
        <v>1800.7949999999998</v>
      </c>
    </row>
    <row r="136" spans="1:4" ht="30" customHeight="1" thickTop="1" thickBot="1">
      <c r="A136" s="16" t="s">
        <v>352</v>
      </c>
      <c r="B136" s="14" t="s">
        <v>339</v>
      </c>
      <c r="C136" s="17" t="s">
        <v>353</v>
      </c>
      <c r="D136" s="659">
        <v>2018.751</v>
      </c>
    </row>
    <row r="137" spans="1:4" ht="30" customHeight="1" thickTop="1" thickBot="1">
      <c r="A137" s="16" t="s">
        <v>343</v>
      </c>
      <c r="B137" s="14" t="s">
        <v>344</v>
      </c>
      <c r="C137" s="17" t="s">
        <v>345</v>
      </c>
      <c r="D137" s="660">
        <v>0.33668669733327816</v>
      </c>
    </row>
    <row r="138" spans="1:4" ht="30" customHeight="1" thickTop="1" thickBot="1">
      <c r="A138" s="16" t="s">
        <v>346</v>
      </c>
      <c r="B138" s="14" t="s">
        <v>344</v>
      </c>
      <c r="C138" s="17" t="s">
        <v>347</v>
      </c>
      <c r="D138" s="660">
        <v>0.40794182471070323</v>
      </c>
    </row>
    <row r="139" spans="1:4" ht="30" customHeight="1" thickTop="1" thickBot="1">
      <c r="A139" s="16" t="s">
        <v>350</v>
      </c>
      <c r="B139" s="14" t="s">
        <v>339</v>
      </c>
      <c r="C139" s="17" t="s">
        <v>351</v>
      </c>
      <c r="D139" s="659">
        <v>1966.9199999999998</v>
      </c>
    </row>
    <row r="140" spans="1:4" ht="30" customHeight="1" thickTop="1" thickBot="1">
      <c r="A140" s="16" t="s">
        <v>348</v>
      </c>
      <c r="B140" s="14" t="s">
        <v>339</v>
      </c>
      <c r="C140" s="17" t="s">
        <v>349</v>
      </c>
      <c r="D140" s="659">
        <v>1790.163</v>
      </c>
    </row>
    <row r="141" spans="1:4" ht="30" customHeight="1" thickTop="1" thickBot="1">
      <c r="A141" s="16" t="s">
        <v>356</v>
      </c>
      <c r="B141" s="14" t="s">
        <v>113</v>
      </c>
      <c r="C141" s="17" t="s">
        <v>357</v>
      </c>
      <c r="D141" s="659">
        <v>55299.689999999995</v>
      </c>
    </row>
    <row r="142" spans="1:4" ht="30" customHeight="1" thickTop="1" thickBot="1">
      <c r="A142" s="16" t="s">
        <v>341</v>
      </c>
      <c r="B142" s="14" t="s">
        <v>339</v>
      </c>
      <c r="C142" s="17" t="s">
        <v>342</v>
      </c>
      <c r="D142" s="659">
        <v>1096.425</v>
      </c>
    </row>
    <row r="143" spans="1:4" ht="30" customHeight="1" thickTop="1" thickBot="1">
      <c r="A143" s="16" t="s">
        <v>354</v>
      </c>
      <c r="B143" s="14" t="s">
        <v>113</v>
      </c>
      <c r="C143" s="17" t="s">
        <v>355</v>
      </c>
      <c r="D143" s="659">
        <v>49991.663999999997</v>
      </c>
    </row>
    <row r="144" spans="1:4" ht="30" customHeight="1" thickTop="1" thickBot="1">
      <c r="A144" s="16" t="s">
        <v>359</v>
      </c>
      <c r="B144" s="14" t="s">
        <v>113</v>
      </c>
      <c r="C144" s="17" t="s">
        <v>360</v>
      </c>
      <c r="D144" s="659">
        <v>215801.69099999999</v>
      </c>
    </row>
    <row r="145" spans="1:4" ht="68.25" customHeight="1" thickTop="1" thickBot="1">
      <c r="A145" s="16" t="s">
        <v>358</v>
      </c>
      <c r="B145" s="14" t="s">
        <v>113</v>
      </c>
      <c r="C145" s="17" t="s">
        <v>2303</v>
      </c>
      <c r="D145" s="659">
        <v>344936.63399999996</v>
      </c>
    </row>
    <row r="146" spans="1:4" ht="30" customHeight="1" thickTop="1" thickBot="1">
      <c r="A146" s="16" t="s">
        <v>361</v>
      </c>
      <c r="B146" s="14" t="s">
        <v>113</v>
      </c>
      <c r="C146" s="17" t="s">
        <v>1995</v>
      </c>
      <c r="D146" s="659">
        <v>170021.628</v>
      </c>
    </row>
    <row r="147" spans="1:4" ht="30" customHeight="1" thickTop="1" thickBot="1">
      <c r="A147" s="16" t="s">
        <v>362</v>
      </c>
      <c r="B147" s="14" t="s">
        <v>113</v>
      </c>
      <c r="C147" s="17" t="s">
        <v>1996</v>
      </c>
      <c r="D147" s="659">
        <v>170021.628</v>
      </c>
    </row>
    <row r="148" spans="1:4" ht="30" customHeight="1" thickTop="1" thickBot="1">
      <c r="A148" s="16" t="s">
        <v>367</v>
      </c>
      <c r="B148" s="14" t="s">
        <v>113</v>
      </c>
      <c r="C148" s="17" t="s">
        <v>368</v>
      </c>
      <c r="D148" s="659">
        <v>9306.9869999999992</v>
      </c>
    </row>
    <row r="149" spans="1:4" ht="30" customHeight="1" thickTop="1" thickBot="1">
      <c r="A149" s="16" t="s">
        <v>363</v>
      </c>
      <c r="B149" s="14" t="s">
        <v>113</v>
      </c>
      <c r="C149" s="17" t="s">
        <v>364</v>
      </c>
      <c r="D149" s="659">
        <v>9390.7139999999999</v>
      </c>
    </row>
    <row r="150" spans="1:4" ht="30" customHeight="1" thickTop="1" thickBot="1">
      <c r="A150" s="16" t="s">
        <v>158</v>
      </c>
      <c r="B150" s="14" t="s">
        <v>113</v>
      </c>
      <c r="C150" s="17" t="s">
        <v>159</v>
      </c>
      <c r="D150" s="659">
        <v>58150.394999999997</v>
      </c>
    </row>
    <row r="151" spans="1:4" ht="30" customHeight="1" thickTop="1" thickBot="1">
      <c r="A151" s="16" t="s">
        <v>369</v>
      </c>
      <c r="B151" s="14" t="s">
        <v>113</v>
      </c>
      <c r="C151" s="17" t="s">
        <v>370</v>
      </c>
      <c r="D151" s="659">
        <v>149972.334</v>
      </c>
    </row>
    <row r="152" spans="1:4" ht="30" customHeight="1" thickTop="1" thickBot="1">
      <c r="A152" s="16" t="s">
        <v>371</v>
      </c>
      <c r="B152" s="14" t="s">
        <v>113</v>
      </c>
      <c r="C152" s="17" t="s">
        <v>372</v>
      </c>
      <c r="D152" s="659">
        <v>164970.09899999999</v>
      </c>
    </row>
    <row r="153" spans="1:4" ht="30" customHeight="1" thickTop="1" thickBot="1">
      <c r="A153" s="16" t="s">
        <v>365</v>
      </c>
      <c r="B153" s="14" t="s">
        <v>113</v>
      </c>
      <c r="C153" s="17" t="s">
        <v>366</v>
      </c>
      <c r="D153" s="659">
        <v>164970.09899999999</v>
      </c>
    </row>
    <row r="154" spans="1:4" ht="30" customHeight="1" thickTop="1" thickBot="1">
      <c r="A154" s="16" t="s">
        <v>373</v>
      </c>
      <c r="B154" s="14" t="s">
        <v>113</v>
      </c>
      <c r="C154" s="17" t="s">
        <v>374</v>
      </c>
      <c r="D154" s="659">
        <v>62556.03</v>
      </c>
    </row>
    <row r="155" spans="1:4" ht="1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zoomScale="86" zoomScaleNormal="86" workbookViewId="0">
      <pane xSplit="3" ySplit="2" topLeftCell="D3" activePane="bottomRight" state="frozen"/>
      <selection activeCell="D20" sqref="D20"/>
      <selection pane="topRight" activeCell="D20" sqref="D20"/>
      <selection pane="bottomLeft" activeCell="D20" sqref="D20"/>
      <selection pane="bottomRight" activeCell="D6" sqref="D6:D372"/>
    </sheetView>
  </sheetViews>
  <sheetFormatPr baseColWidth="10" defaultRowHeight="14.4"/>
  <cols>
    <col min="1" max="1" width="11.5546875" customWidth="1"/>
    <col min="2" max="2" width="9.109375"/>
    <col min="3" max="3" width="77.44140625" style="206" customWidth="1"/>
    <col min="4" max="4" width="17.109375" style="189" customWidth="1"/>
  </cols>
  <sheetData>
    <row r="1" spans="1:4" ht="81.75" customHeight="1" thickTop="1" thickBot="1">
      <c r="A1" s="686" t="s">
        <v>1934</v>
      </c>
      <c r="B1" s="687"/>
      <c r="C1" s="687"/>
      <c r="D1" s="688"/>
    </row>
    <row r="2" spans="1:4" ht="60.75" customHeight="1" thickTop="1" thickBot="1">
      <c r="A2" s="685" t="s">
        <v>375</v>
      </c>
      <c r="B2" s="685"/>
      <c r="C2" s="685"/>
      <c r="D2" s="685"/>
    </row>
    <row r="3" spans="1:4" ht="16.5" customHeight="1" thickTop="1" thickBot="1">
      <c r="A3" s="200"/>
      <c r="B3" s="200"/>
      <c r="C3" s="205"/>
      <c r="D3" s="201"/>
    </row>
    <row r="4" spans="1:4" ht="16.5" customHeight="1" thickTop="1" thickBot="1">
      <c r="A4" s="200"/>
      <c r="B4" s="200"/>
      <c r="C4" s="205" t="s">
        <v>375</v>
      </c>
      <c r="D4" s="201"/>
    </row>
    <row r="5" spans="1:4" ht="15.6" thickTop="1" thickBot="1">
      <c r="A5" s="200"/>
      <c r="B5" s="200"/>
      <c r="C5" s="205"/>
      <c r="D5" s="202" t="s">
        <v>1930</v>
      </c>
    </row>
    <row r="6" spans="1:4" ht="30" thickTop="1" thickBot="1">
      <c r="A6" s="200" t="s">
        <v>809</v>
      </c>
      <c r="B6" s="200" t="s">
        <v>377</v>
      </c>
      <c r="C6" s="205" t="s">
        <v>2028</v>
      </c>
      <c r="D6" s="658">
        <v>4496</v>
      </c>
    </row>
    <row r="7" spans="1:4" ht="15.6" thickTop="1" thickBot="1">
      <c r="A7" s="200" t="s">
        <v>814</v>
      </c>
      <c r="B7" s="200" t="s">
        <v>377</v>
      </c>
      <c r="C7" s="205" t="s">
        <v>815</v>
      </c>
      <c r="D7" s="658">
        <v>4267</v>
      </c>
    </row>
    <row r="8" spans="1:4" ht="15.6" thickTop="1" thickBot="1">
      <c r="A8" s="200" t="s">
        <v>810</v>
      </c>
      <c r="B8" s="200" t="s">
        <v>377</v>
      </c>
      <c r="C8" s="205" t="s">
        <v>811</v>
      </c>
      <c r="D8" s="658">
        <v>4177</v>
      </c>
    </row>
    <row r="9" spans="1:4" ht="15.6" thickTop="1" thickBot="1">
      <c r="A9" s="200" t="s">
        <v>812</v>
      </c>
      <c r="B9" s="200" t="s">
        <v>377</v>
      </c>
      <c r="C9" s="205" t="s">
        <v>813</v>
      </c>
      <c r="D9" s="658">
        <v>3188.52</v>
      </c>
    </row>
    <row r="10" spans="1:4" ht="15.6" thickTop="1" thickBot="1">
      <c r="A10" s="200" t="s">
        <v>1752</v>
      </c>
      <c r="B10" s="200" t="s">
        <v>377</v>
      </c>
      <c r="C10" s="205" t="s">
        <v>1751</v>
      </c>
      <c r="D10" s="658">
        <v>4394</v>
      </c>
    </row>
    <row r="11" spans="1:4" ht="15.6" thickTop="1" thickBot="1">
      <c r="A11" s="200" t="s">
        <v>818</v>
      </c>
      <c r="B11" s="200" t="s">
        <v>377</v>
      </c>
      <c r="C11" s="205" t="s">
        <v>819</v>
      </c>
      <c r="D11" s="658">
        <v>15700</v>
      </c>
    </row>
    <row r="12" spans="1:4" ht="15.6" thickTop="1" thickBot="1">
      <c r="A12" s="200" t="s">
        <v>816</v>
      </c>
      <c r="B12" s="200" t="s">
        <v>377</v>
      </c>
      <c r="C12" s="205" t="s">
        <v>817</v>
      </c>
      <c r="D12" s="658">
        <v>7545.96</v>
      </c>
    </row>
    <row r="13" spans="1:4" ht="15.6" thickTop="1" thickBot="1">
      <c r="A13" s="200" t="s">
        <v>820</v>
      </c>
      <c r="B13" s="200" t="s">
        <v>92</v>
      </c>
      <c r="C13" s="205" t="s">
        <v>2029</v>
      </c>
      <c r="D13" s="658">
        <v>1348</v>
      </c>
    </row>
    <row r="14" spans="1:4" ht="15.6" thickTop="1" thickBot="1">
      <c r="A14" s="200" t="s">
        <v>822</v>
      </c>
      <c r="B14" s="200" t="s">
        <v>233</v>
      </c>
      <c r="C14" s="205" t="s">
        <v>2031</v>
      </c>
      <c r="D14" s="658">
        <v>56465</v>
      </c>
    </row>
    <row r="15" spans="1:4" ht="15.6" thickTop="1" thickBot="1">
      <c r="A15" s="200" t="s">
        <v>823</v>
      </c>
      <c r="B15" s="200" t="s">
        <v>92</v>
      </c>
      <c r="C15" s="205" t="s">
        <v>2032</v>
      </c>
      <c r="D15" s="658">
        <v>1439</v>
      </c>
    </row>
    <row r="16" spans="1:4" ht="15.6" thickTop="1" thickBot="1">
      <c r="A16" s="200" t="s">
        <v>821</v>
      </c>
      <c r="B16" s="200" t="s">
        <v>233</v>
      </c>
      <c r="C16" s="205" t="s">
        <v>2030</v>
      </c>
      <c r="D16" s="658">
        <v>45710</v>
      </c>
    </row>
    <row r="17" spans="1:4" ht="15.6" thickTop="1" thickBot="1">
      <c r="A17" s="200" t="s">
        <v>847</v>
      </c>
      <c r="B17" s="200" t="s">
        <v>425</v>
      </c>
      <c r="C17" s="205" t="s">
        <v>848</v>
      </c>
      <c r="D17" s="658">
        <v>13117</v>
      </c>
    </row>
    <row r="18" spans="1:4" ht="15.6" thickTop="1" thickBot="1">
      <c r="A18" s="200" t="s">
        <v>824</v>
      </c>
      <c r="B18" s="200" t="s">
        <v>388</v>
      </c>
      <c r="C18" s="205" t="s">
        <v>2033</v>
      </c>
      <c r="D18" s="658">
        <v>78941</v>
      </c>
    </row>
    <row r="19" spans="1:4" ht="30" thickTop="1" thickBot="1">
      <c r="A19" s="200" t="s">
        <v>825</v>
      </c>
      <c r="B19" s="200" t="s">
        <v>388</v>
      </c>
      <c r="C19" s="205" t="s">
        <v>826</v>
      </c>
      <c r="D19" s="658">
        <v>89509</v>
      </c>
    </row>
    <row r="20" spans="1:4" ht="15.6" thickTop="1" thickBot="1">
      <c r="A20" s="200" t="s">
        <v>831</v>
      </c>
      <c r="B20" s="200" t="s">
        <v>388</v>
      </c>
      <c r="C20" s="205" t="s">
        <v>832</v>
      </c>
      <c r="D20" s="658">
        <v>92703</v>
      </c>
    </row>
    <row r="21" spans="1:4" ht="30" thickTop="1" thickBot="1">
      <c r="A21" s="200" t="s">
        <v>827</v>
      </c>
      <c r="B21" s="200" t="s">
        <v>388</v>
      </c>
      <c r="C21" s="205" t="s">
        <v>828</v>
      </c>
      <c r="D21" s="658">
        <v>89509</v>
      </c>
    </row>
    <row r="22" spans="1:4" ht="30" thickTop="1" thickBot="1">
      <c r="A22" s="200" t="s">
        <v>829</v>
      </c>
      <c r="B22" s="200" t="s">
        <v>388</v>
      </c>
      <c r="C22" s="205" t="s">
        <v>830</v>
      </c>
      <c r="D22" s="658">
        <v>89509</v>
      </c>
    </row>
    <row r="23" spans="1:4" ht="15.6" thickTop="1" thickBot="1">
      <c r="A23" s="200" t="s">
        <v>833</v>
      </c>
      <c r="B23" s="200" t="s">
        <v>388</v>
      </c>
      <c r="C23" s="205" t="s">
        <v>834</v>
      </c>
      <c r="D23" s="658">
        <v>89509</v>
      </c>
    </row>
    <row r="24" spans="1:4" ht="15.6" thickTop="1" thickBot="1">
      <c r="A24" s="200" t="s">
        <v>843</v>
      </c>
      <c r="B24" s="200" t="s">
        <v>388</v>
      </c>
      <c r="C24" s="205" t="s">
        <v>844</v>
      </c>
      <c r="D24" s="658">
        <v>27630</v>
      </c>
    </row>
    <row r="25" spans="1:4" ht="15.6" thickTop="1" thickBot="1">
      <c r="A25" s="200" t="s">
        <v>835</v>
      </c>
      <c r="B25" s="200" t="s">
        <v>388</v>
      </c>
      <c r="C25" s="205" t="s">
        <v>836</v>
      </c>
      <c r="D25" s="658">
        <v>72135</v>
      </c>
    </row>
    <row r="26" spans="1:4" ht="15.6" thickTop="1" thickBot="1">
      <c r="A26" s="200" t="s">
        <v>838</v>
      </c>
      <c r="B26" s="200" t="s">
        <v>388</v>
      </c>
      <c r="C26" s="205" t="s">
        <v>2108</v>
      </c>
      <c r="D26" s="658">
        <v>84688</v>
      </c>
    </row>
    <row r="27" spans="1:4" ht="15.6" thickTop="1" thickBot="1">
      <c r="A27" s="200" t="s">
        <v>837</v>
      </c>
      <c r="B27" s="200" t="s">
        <v>388</v>
      </c>
      <c r="C27" s="205" t="s">
        <v>2110</v>
      </c>
      <c r="D27" s="658">
        <v>84688</v>
      </c>
    </row>
    <row r="28" spans="1:4" ht="15.6" thickTop="1" thickBot="1">
      <c r="A28" s="200" t="s">
        <v>840</v>
      </c>
      <c r="B28" s="200" t="s">
        <v>388</v>
      </c>
      <c r="C28" s="205" t="s">
        <v>2109</v>
      </c>
      <c r="D28" s="658">
        <v>84688</v>
      </c>
    </row>
    <row r="29" spans="1:4" ht="15.6" thickTop="1" thickBot="1">
      <c r="A29" s="200" t="s">
        <v>839</v>
      </c>
      <c r="B29" s="200" t="s">
        <v>388</v>
      </c>
      <c r="C29" s="205" t="s">
        <v>2107</v>
      </c>
      <c r="D29" s="658">
        <v>84688</v>
      </c>
    </row>
    <row r="30" spans="1:4" ht="30" thickTop="1" thickBot="1">
      <c r="A30" s="200" t="s">
        <v>841</v>
      </c>
      <c r="B30" s="200" t="s">
        <v>388</v>
      </c>
      <c r="C30" s="205" t="s">
        <v>842</v>
      </c>
      <c r="D30" s="658">
        <v>103061</v>
      </c>
    </row>
    <row r="31" spans="1:4" ht="15.6" thickTop="1" thickBot="1">
      <c r="A31" s="200" t="s">
        <v>845</v>
      </c>
      <c r="B31" s="200" t="s">
        <v>425</v>
      </c>
      <c r="C31" s="205" t="s">
        <v>846</v>
      </c>
      <c r="D31" s="658">
        <v>70</v>
      </c>
    </row>
    <row r="32" spans="1:4" ht="15.6" thickTop="1" thickBot="1">
      <c r="A32" s="200" t="s">
        <v>850</v>
      </c>
      <c r="B32" s="200" t="s">
        <v>144</v>
      </c>
      <c r="C32" s="205" t="s">
        <v>2035</v>
      </c>
      <c r="D32" s="658">
        <v>462.85714285714283</v>
      </c>
    </row>
    <row r="33" spans="1:4" ht="15.6" thickTop="1" thickBot="1">
      <c r="A33" s="200" t="s">
        <v>851</v>
      </c>
      <c r="B33" s="200" t="s">
        <v>377</v>
      </c>
      <c r="C33" s="205" t="s">
        <v>852</v>
      </c>
      <c r="D33" s="658">
        <v>8353</v>
      </c>
    </row>
    <row r="34" spans="1:4" ht="15.6" thickTop="1" thickBot="1">
      <c r="A34" s="200" t="s">
        <v>857</v>
      </c>
      <c r="B34" s="200" t="s">
        <v>377</v>
      </c>
      <c r="C34" s="205" t="s">
        <v>858</v>
      </c>
      <c r="D34" s="658">
        <v>8305</v>
      </c>
    </row>
    <row r="35" spans="1:4" ht="15.6" thickTop="1" thickBot="1">
      <c r="A35" s="200" t="s">
        <v>853</v>
      </c>
      <c r="B35" s="200" t="s">
        <v>377</v>
      </c>
      <c r="C35" s="205" t="s">
        <v>854</v>
      </c>
      <c r="D35" s="658">
        <v>6000</v>
      </c>
    </row>
    <row r="36" spans="1:4" ht="15.6" thickTop="1" thickBot="1">
      <c r="A36" s="200" t="s">
        <v>855</v>
      </c>
      <c r="B36" s="200" t="s">
        <v>377</v>
      </c>
      <c r="C36" s="205" t="s">
        <v>856</v>
      </c>
      <c r="D36" s="658">
        <v>8359</v>
      </c>
    </row>
    <row r="37" spans="1:4" ht="15.6" thickTop="1" thickBot="1">
      <c r="A37" s="200" t="s">
        <v>976</v>
      </c>
      <c r="B37" s="200" t="s">
        <v>377</v>
      </c>
      <c r="C37" s="205" t="s">
        <v>977</v>
      </c>
      <c r="D37" s="658">
        <v>3876</v>
      </c>
    </row>
    <row r="38" spans="1:4" ht="15.6" thickTop="1" thickBot="1">
      <c r="A38" s="200" t="s">
        <v>859</v>
      </c>
      <c r="B38" s="200" t="s">
        <v>377</v>
      </c>
      <c r="C38" s="205" t="s">
        <v>860</v>
      </c>
      <c r="D38" s="658">
        <v>5129</v>
      </c>
    </row>
    <row r="39" spans="1:4" ht="30" thickTop="1" thickBot="1">
      <c r="A39" s="200" t="s">
        <v>999</v>
      </c>
      <c r="B39" s="200" t="s">
        <v>92</v>
      </c>
      <c r="C39" s="205" t="s">
        <v>1000</v>
      </c>
      <c r="D39" s="658">
        <v>353615</v>
      </c>
    </row>
    <row r="40" spans="1:4" ht="15.6" thickTop="1" thickBot="1">
      <c r="A40" s="200" t="s">
        <v>974</v>
      </c>
      <c r="B40" s="200" t="s">
        <v>92</v>
      </c>
      <c r="C40" s="205" t="s">
        <v>975</v>
      </c>
      <c r="D40" s="658">
        <v>40845</v>
      </c>
    </row>
    <row r="41" spans="1:4" ht="15.6" thickTop="1" thickBot="1">
      <c r="A41" s="200" t="s">
        <v>899</v>
      </c>
      <c r="B41" s="200" t="s">
        <v>92</v>
      </c>
      <c r="C41" s="205" t="s">
        <v>900</v>
      </c>
      <c r="D41" s="658">
        <v>851</v>
      </c>
    </row>
    <row r="42" spans="1:4" ht="15.6" thickTop="1" thickBot="1">
      <c r="A42" s="200" t="s">
        <v>437</v>
      </c>
      <c r="B42" s="200" t="s">
        <v>92</v>
      </c>
      <c r="C42" s="205" t="s">
        <v>438</v>
      </c>
      <c r="D42" s="658">
        <v>13181</v>
      </c>
    </row>
    <row r="43" spans="1:4" ht="15.6" thickTop="1" thickBot="1">
      <c r="A43" s="200" t="s">
        <v>376</v>
      </c>
      <c r="B43" s="200" t="s">
        <v>377</v>
      </c>
      <c r="C43" s="205" t="s">
        <v>378</v>
      </c>
      <c r="D43" s="658">
        <v>6866</v>
      </c>
    </row>
    <row r="44" spans="1:4" ht="30" thickTop="1" thickBot="1">
      <c r="A44" s="200" t="s">
        <v>379</v>
      </c>
      <c r="B44" s="200" t="s">
        <v>144</v>
      </c>
      <c r="C44" s="205" t="s">
        <v>380</v>
      </c>
      <c r="D44" s="658">
        <v>17397</v>
      </c>
    </row>
    <row r="45" spans="1:4" ht="15.6" thickTop="1" thickBot="1">
      <c r="A45" s="200" t="s">
        <v>849</v>
      </c>
      <c r="B45" s="200" t="s">
        <v>377</v>
      </c>
      <c r="C45" s="205" t="s">
        <v>2034</v>
      </c>
      <c r="D45" s="658">
        <v>5801.25</v>
      </c>
    </row>
    <row r="46" spans="1:4" ht="15.6" thickTop="1" thickBot="1">
      <c r="A46" s="200" t="s">
        <v>995</v>
      </c>
      <c r="B46" s="200" t="s">
        <v>92</v>
      </c>
      <c r="C46" s="205" t="s">
        <v>2060</v>
      </c>
      <c r="D46" s="658">
        <v>1290</v>
      </c>
    </row>
    <row r="47" spans="1:4" ht="15.6" thickTop="1" thickBot="1">
      <c r="A47" s="200" t="s">
        <v>996</v>
      </c>
      <c r="B47" s="200" t="s">
        <v>92</v>
      </c>
      <c r="C47" s="205" t="s">
        <v>2061</v>
      </c>
      <c r="D47" s="658">
        <v>23749</v>
      </c>
    </row>
    <row r="48" spans="1:4" ht="15.6" thickTop="1" thickBot="1">
      <c r="A48" s="200" t="s">
        <v>868</v>
      </c>
      <c r="B48" s="200" t="s">
        <v>388</v>
      </c>
      <c r="C48" s="205" t="s">
        <v>869</v>
      </c>
      <c r="D48" s="658">
        <v>62556</v>
      </c>
    </row>
    <row r="49" spans="1:4" ht="15.6" thickTop="1" thickBot="1">
      <c r="A49" s="200" t="s">
        <v>871</v>
      </c>
      <c r="B49" s="200" t="s">
        <v>388</v>
      </c>
      <c r="C49" s="205" t="s">
        <v>872</v>
      </c>
      <c r="D49" s="658">
        <v>63074</v>
      </c>
    </row>
    <row r="50" spans="1:4" ht="15.6" thickTop="1" thickBot="1">
      <c r="A50" s="200" t="s">
        <v>870</v>
      </c>
      <c r="B50" s="200" t="s">
        <v>388</v>
      </c>
      <c r="C50" s="205" t="s">
        <v>2037</v>
      </c>
      <c r="D50" s="658">
        <v>58020</v>
      </c>
    </row>
    <row r="51" spans="1:4" ht="15.6" thickTop="1" thickBot="1">
      <c r="A51" s="200" t="s">
        <v>867</v>
      </c>
      <c r="B51" s="200" t="s">
        <v>388</v>
      </c>
      <c r="C51" s="205" t="s">
        <v>2036</v>
      </c>
      <c r="D51" s="658">
        <v>59899</v>
      </c>
    </row>
    <row r="52" spans="1:4" ht="15.6" thickTop="1" thickBot="1">
      <c r="A52" s="200" t="s">
        <v>873</v>
      </c>
      <c r="B52" s="200" t="s">
        <v>388</v>
      </c>
      <c r="C52" s="205" t="s">
        <v>874</v>
      </c>
      <c r="D52" s="658">
        <v>59967</v>
      </c>
    </row>
    <row r="53" spans="1:4" ht="15.6" thickTop="1" thickBot="1">
      <c r="A53" s="200" t="s">
        <v>381</v>
      </c>
      <c r="B53" s="200" t="s">
        <v>144</v>
      </c>
      <c r="C53" s="205" t="s">
        <v>382</v>
      </c>
      <c r="D53" s="658">
        <v>4947</v>
      </c>
    </row>
    <row r="54" spans="1:4" ht="15.6" thickTop="1" thickBot="1">
      <c r="A54" s="200" t="s">
        <v>865</v>
      </c>
      <c r="B54" s="200" t="s">
        <v>377</v>
      </c>
      <c r="C54" s="205" t="s">
        <v>866</v>
      </c>
      <c r="D54" s="658">
        <v>4016</v>
      </c>
    </row>
    <row r="55" spans="1:4" ht="15.6" thickTop="1" thickBot="1">
      <c r="A55" s="200" t="s">
        <v>861</v>
      </c>
      <c r="B55" s="200" t="s">
        <v>425</v>
      </c>
      <c r="C55" s="205" t="s">
        <v>862</v>
      </c>
      <c r="D55" s="658">
        <v>4271</v>
      </c>
    </row>
    <row r="56" spans="1:4" ht="15.6" thickTop="1" thickBot="1">
      <c r="A56" s="200" t="s">
        <v>863</v>
      </c>
      <c r="B56" s="200" t="s">
        <v>637</v>
      </c>
      <c r="C56" s="205" t="s">
        <v>864</v>
      </c>
      <c r="D56" s="658">
        <v>10984</v>
      </c>
    </row>
    <row r="57" spans="1:4" ht="15.6" thickTop="1" thickBot="1">
      <c r="A57" s="200" t="s">
        <v>383</v>
      </c>
      <c r="B57" s="200" t="s">
        <v>377</v>
      </c>
      <c r="C57" s="205" t="s">
        <v>384</v>
      </c>
      <c r="D57" s="658">
        <v>5961</v>
      </c>
    </row>
    <row r="58" spans="1:4" ht="15.6" thickTop="1" thickBot="1">
      <c r="A58" s="200" t="s">
        <v>385</v>
      </c>
      <c r="B58" s="200" t="s">
        <v>377</v>
      </c>
      <c r="C58" s="205" t="s">
        <v>386</v>
      </c>
      <c r="D58" s="658">
        <v>4382</v>
      </c>
    </row>
    <row r="59" spans="1:4" ht="30" thickTop="1" thickBot="1">
      <c r="A59" s="200" t="s">
        <v>387</v>
      </c>
      <c r="B59" s="200" t="s">
        <v>388</v>
      </c>
      <c r="C59" s="205" t="s">
        <v>389</v>
      </c>
      <c r="D59" s="658">
        <v>45368</v>
      </c>
    </row>
    <row r="60" spans="1:4" ht="15.6" thickTop="1" thickBot="1">
      <c r="A60" s="200" t="s">
        <v>390</v>
      </c>
      <c r="B60" s="200" t="s">
        <v>377</v>
      </c>
      <c r="C60" s="205" t="s">
        <v>391</v>
      </c>
      <c r="D60" s="658">
        <v>7341</v>
      </c>
    </row>
    <row r="61" spans="1:4" ht="15.6" thickTop="1" thickBot="1">
      <c r="A61" s="200" t="s">
        <v>392</v>
      </c>
      <c r="B61" s="200" t="s">
        <v>233</v>
      </c>
      <c r="C61" s="205" t="s">
        <v>393</v>
      </c>
      <c r="D61" s="658">
        <v>83653</v>
      </c>
    </row>
    <row r="62" spans="1:4" ht="15.6" thickTop="1" thickBot="1">
      <c r="A62" s="200" t="s">
        <v>400</v>
      </c>
      <c r="B62" s="200" t="s">
        <v>233</v>
      </c>
      <c r="C62" s="205" t="s">
        <v>401</v>
      </c>
      <c r="D62" s="658">
        <v>4501</v>
      </c>
    </row>
    <row r="63" spans="1:4" ht="15.6" thickTop="1" thickBot="1">
      <c r="A63" s="200" t="s">
        <v>394</v>
      </c>
      <c r="B63" s="200" t="s">
        <v>388</v>
      </c>
      <c r="C63" s="205" t="s">
        <v>395</v>
      </c>
      <c r="D63" s="658">
        <v>22181</v>
      </c>
    </row>
    <row r="64" spans="1:4" ht="15.6" thickTop="1" thickBot="1">
      <c r="A64" s="200" t="s">
        <v>402</v>
      </c>
      <c r="B64" s="200" t="s">
        <v>92</v>
      </c>
      <c r="C64" s="205" t="s">
        <v>403</v>
      </c>
      <c r="D64" s="658">
        <v>39500</v>
      </c>
    </row>
    <row r="65" spans="1:6" ht="15.6" thickTop="1" thickBot="1">
      <c r="A65" s="200" t="s">
        <v>396</v>
      </c>
      <c r="B65" s="200" t="s">
        <v>92</v>
      </c>
      <c r="C65" s="205" t="s">
        <v>397</v>
      </c>
      <c r="D65" s="658">
        <v>63792</v>
      </c>
    </row>
    <row r="66" spans="1:6" ht="15.6" thickTop="1" thickBot="1">
      <c r="A66" s="200" t="s">
        <v>398</v>
      </c>
      <c r="B66" s="200" t="s">
        <v>92</v>
      </c>
      <c r="C66" s="205" t="s">
        <v>399</v>
      </c>
      <c r="D66" s="658">
        <v>81137</v>
      </c>
    </row>
    <row r="67" spans="1:6" ht="15.6" thickTop="1" thickBot="1">
      <c r="A67" s="200" t="s">
        <v>1001</v>
      </c>
      <c r="B67" s="200" t="s">
        <v>144</v>
      </c>
      <c r="C67" s="205" t="s">
        <v>1002</v>
      </c>
      <c r="D67" s="658">
        <v>10588</v>
      </c>
      <c r="F67" s="112"/>
    </row>
    <row r="68" spans="1:6" ht="15.6" thickTop="1" thickBot="1">
      <c r="A68" s="200" t="s">
        <v>404</v>
      </c>
      <c r="B68" s="200" t="s">
        <v>377</v>
      </c>
      <c r="C68" s="205" t="s">
        <v>405</v>
      </c>
      <c r="D68" s="658">
        <v>950</v>
      </c>
    </row>
    <row r="69" spans="1:6" ht="15.6" thickTop="1" thickBot="1">
      <c r="A69" s="200" t="s">
        <v>406</v>
      </c>
      <c r="B69" s="200" t="s">
        <v>377</v>
      </c>
      <c r="C69" s="205" t="s">
        <v>407</v>
      </c>
      <c r="D69" s="658">
        <v>11087</v>
      </c>
    </row>
    <row r="70" spans="1:6" ht="15.6" thickTop="1" thickBot="1">
      <c r="A70" s="200" t="s">
        <v>408</v>
      </c>
      <c r="B70" s="200" t="s">
        <v>144</v>
      </c>
      <c r="C70" s="205" t="s">
        <v>409</v>
      </c>
      <c r="D70" s="658">
        <v>54989</v>
      </c>
    </row>
    <row r="71" spans="1:6" ht="15.6" thickTop="1" thickBot="1">
      <c r="A71" s="200" t="s">
        <v>410</v>
      </c>
      <c r="B71" s="200" t="s">
        <v>92</v>
      </c>
      <c r="C71" s="205" t="s">
        <v>411</v>
      </c>
      <c r="D71" s="658">
        <v>13508</v>
      </c>
      <c r="F71" s="112"/>
    </row>
    <row r="72" spans="1:6" ht="15.6" thickTop="1" thickBot="1">
      <c r="A72" s="200" t="s">
        <v>412</v>
      </c>
      <c r="B72" s="200" t="s">
        <v>92</v>
      </c>
      <c r="C72" s="205" t="s">
        <v>413</v>
      </c>
      <c r="D72" s="658">
        <v>15463330</v>
      </c>
    </row>
    <row r="73" spans="1:6" ht="15.6" thickTop="1" thickBot="1">
      <c r="A73" s="200" t="s">
        <v>882</v>
      </c>
      <c r="B73" s="200" t="s">
        <v>377</v>
      </c>
      <c r="C73" s="205" t="s">
        <v>883</v>
      </c>
      <c r="D73" s="658">
        <v>2205</v>
      </c>
    </row>
    <row r="74" spans="1:6" ht="15.6" thickTop="1" thickBot="1">
      <c r="A74" s="200" t="s">
        <v>877</v>
      </c>
      <c r="B74" s="200" t="s">
        <v>377</v>
      </c>
      <c r="C74" s="205" t="s">
        <v>878</v>
      </c>
      <c r="D74" s="658">
        <v>2093</v>
      </c>
    </row>
    <row r="75" spans="1:6" ht="15.6" thickTop="1" thickBot="1">
      <c r="A75" s="200" t="s">
        <v>880</v>
      </c>
      <c r="B75" s="200" t="s">
        <v>377</v>
      </c>
      <c r="C75" s="205" t="s">
        <v>881</v>
      </c>
      <c r="D75" s="658">
        <v>2044</v>
      </c>
    </row>
    <row r="76" spans="1:6" ht="15.6" thickTop="1" thickBot="1">
      <c r="A76" s="200" t="s">
        <v>894</v>
      </c>
      <c r="B76" s="200" t="s">
        <v>377</v>
      </c>
      <c r="C76" s="205" t="s">
        <v>895</v>
      </c>
      <c r="D76" s="658">
        <v>3697</v>
      </c>
    </row>
    <row r="77" spans="1:6" ht="15.6" thickTop="1" thickBot="1">
      <c r="A77" s="200" t="s">
        <v>879</v>
      </c>
      <c r="B77" s="200" t="s">
        <v>377</v>
      </c>
      <c r="C77" s="205" t="s">
        <v>2143</v>
      </c>
      <c r="D77" s="658">
        <v>2166</v>
      </c>
    </row>
    <row r="78" spans="1:6" ht="15.6" thickTop="1" thickBot="1">
      <c r="A78" s="200" t="s">
        <v>889</v>
      </c>
      <c r="B78" s="200" t="s">
        <v>377</v>
      </c>
      <c r="C78" s="205" t="s">
        <v>890</v>
      </c>
      <c r="D78" s="658">
        <v>3348</v>
      </c>
    </row>
    <row r="79" spans="1:6" ht="15.6" thickTop="1" thickBot="1">
      <c r="A79" s="200" t="s">
        <v>891</v>
      </c>
      <c r="B79" s="200" t="s">
        <v>377</v>
      </c>
      <c r="C79" s="205" t="s">
        <v>2129</v>
      </c>
      <c r="D79" s="658">
        <v>3445</v>
      </c>
    </row>
    <row r="80" spans="1:6" ht="15.6" thickTop="1" thickBot="1">
      <c r="A80" s="200" t="s">
        <v>892</v>
      </c>
      <c r="B80" s="200" t="s">
        <v>377</v>
      </c>
      <c r="C80" s="205" t="s">
        <v>2130</v>
      </c>
      <c r="D80" s="658">
        <v>3551</v>
      </c>
    </row>
    <row r="81" spans="1:4" ht="30" thickTop="1" thickBot="1">
      <c r="A81" s="200" t="s">
        <v>884</v>
      </c>
      <c r="B81" s="200" t="s">
        <v>377</v>
      </c>
      <c r="C81" s="205" t="s">
        <v>2038</v>
      </c>
      <c r="D81" s="658">
        <v>3345</v>
      </c>
    </row>
    <row r="82" spans="1:4" ht="30" thickTop="1" thickBot="1">
      <c r="A82" s="200" t="s">
        <v>885</v>
      </c>
      <c r="B82" s="200" t="s">
        <v>377</v>
      </c>
      <c r="C82" s="205" t="s">
        <v>2039</v>
      </c>
      <c r="D82" s="658">
        <v>4386</v>
      </c>
    </row>
    <row r="83" spans="1:4" ht="30" thickTop="1" thickBot="1">
      <c r="A83" s="200" t="s">
        <v>886</v>
      </c>
      <c r="B83" s="200" t="s">
        <v>377</v>
      </c>
      <c r="C83" s="205" t="s">
        <v>2040</v>
      </c>
      <c r="D83" s="658">
        <v>3558</v>
      </c>
    </row>
    <row r="84" spans="1:4" ht="30" thickTop="1" thickBot="1">
      <c r="A84" s="200" t="s">
        <v>887</v>
      </c>
      <c r="B84" s="200" t="s">
        <v>377</v>
      </c>
      <c r="C84" s="205" t="s">
        <v>2041</v>
      </c>
      <c r="D84" s="658">
        <v>3816</v>
      </c>
    </row>
    <row r="85" spans="1:4" ht="15.6" thickTop="1" thickBot="1">
      <c r="A85" s="200" t="s">
        <v>893</v>
      </c>
      <c r="B85" s="200" t="s">
        <v>377</v>
      </c>
      <c r="C85" s="205" t="s">
        <v>2043</v>
      </c>
      <c r="D85" s="658">
        <v>3652</v>
      </c>
    </row>
    <row r="86" spans="1:4" ht="30" thickTop="1" thickBot="1">
      <c r="A86" s="200" t="s">
        <v>888</v>
      </c>
      <c r="B86" s="200" t="s">
        <v>377</v>
      </c>
      <c r="C86" s="205" t="s">
        <v>2042</v>
      </c>
      <c r="D86" s="658">
        <v>4123</v>
      </c>
    </row>
    <row r="87" spans="1:4" ht="30" thickTop="1" thickBot="1">
      <c r="A87" s="200" t="s">
        <v>875</v>
      </c>
      <c r="B87" s="200" t="s">
        <v>377</v>
      </c>
      <c r="C87" s="205" t="s">
        <v>876</v>
      </c>
      <c r="D87" s="658">
        <v>480</v>
      </c>
    </row>
    <row r="88" spans="1:4" ht="15.6" thickTop="1" thickBot="1">
      <c r="A88" s="200" t="s">
        <v>898</v>
      </c>
      <c r="B88" s="200" t="s">
        <v>377</v>
      </c>
      <c r="C88" s="205" t="s">
        <v>2044</v>
      </c>
      <c r="D88" s="658">
        <v>1154</v>
      </c>
    </row>
    <row r="89" spans="1:4" ht="15.6" thickTop="1" thickBot="1">
      <c r="A89" s="200" t="s">
        <v>896</v>
      </c>
      <c r="B89" s="200" t="s">
        <v>377</v>
      </c>
      <c r="C89" s="205" t="s">
        <v>897</v>
      </c>
      <c r="D89" s="658">
        <v>953</v>
      </c>
    </row>
    <row r="90" spans="1:4" ht="15.6" thickTop="1" thickBot="1">
      <c r="A90" s="200" t="s">
        <v>997</v>
      </c>
      <c r="B90" s="200" t="s">
        <v>233</v>
      </c>
      <c r="C90" s="205" t="s">
        <v>998</v>
      </c>
      <c r="D90" s="658">
        <v>7694</v>
      </c>
    </row>
    <row r="91" spans="1:4" ht="30" thickTop="1" thickBot="1">
      <c r="A91" s="200" t="s">
        <v>414</v>
      </c>
      <c r="B91" s="200" t="s">
        <v>377</v>
      </c>
      <c r="C91" s="205" t="s">
        <v>415</v>
      </c>
      <c r="D91" s="658">
        <v>18591</v>
      </c>
    </row>
    <row r="92" spans="1:4" ht="15.6" thickTop="1" thickBot="1">
      <c r="A92" s="200" t="s">
        <v>416</v>
      </c>
      <c r="B92" s="200" t="s">
        <v>144</v>
      </c>
      <c r="C92" s="205" t="s">
        <v>417</v>
      </c>
      <c r="D92" s="658">
        <v>41200</v>
      </c>
    </row>
    <row r="93" spans="1:4" ht="15.6" thickTop="1" thickBot="1">
      <c r="A93" s="200" t="s">
        <v>418</v>
      </c>
      <c r="B93" s="200" t="s">
        <v>144</v>
      </c>
      <c r="C93" s="205" t="s">
        <v>419</v>
      </c>
      <c r="D93" s="658">
        <v>1512</v>
      </c>
    </row>
    <row r="94" spans="1:4" ht="15.6" thickTop="1" thickBot="1">
      <c r="A94" s="200" t="s">
        <v>420</v>
      </c>
      <c r="B94" s="200" t="s">
        <v>144</v>
      </c>
      <c r="C94" s="205" t="s">
        <v>421</v>
      </c>
      <c r="D94" s="658">
        <v>1512</v>
      </c>
    </row>
    <row r="95" spans="1:4" ht="15.6" thickTop="1" thickBot="1">
      <c r="A95" s="200" t="s">
        <v>422</v>
      </c>
      <c r="B95" s="200" t="s">
        <v>377</v>
      </c>
      <c r="C95" s="205" t="s">
        <v>423</v>
      </c>
      <c r="D95" s="658">
        <v>6699</v>
      </c>
    </row>
    <row r="96" spans="1:4" ht="15.6" thickTop="1" thickBot="1">
      <c r="A96" s="200" t="s">
        <v>441</v>
      </c>
      <c r="B96" s="200" t="s">
        <v>377</v>
      </c>
      <c r="C96" s="205" t="s">
        <v>442</v>
      </c>
      <c r="D96" s="658">
        <v>4250</v>
      </c>
    </row>
    <row r="97" spans="1:4" ht="15.6" thickTop="1" thickBot="1">
      <c r="A97" s="200" t="s">
        <v>439</v>
      </c>
      <c r="B97" s="200" t="s">
        <v>377</v>
      </c>
      <c r="C97" s="205" t="s">
        <v>440</v>
      </c>
      <c r="D97" s="658">
        <v>6699</v>
      </c>
    </row>
    <row r="98" spans="1:4" ht="15.6" thickTop="1" thickBot="1">
      <c r="A98" s="200" t="s">
        <v>424</v>
      </c>
      <c r="B98" s="200" t="s">
        <v>425</v>
      </c>
      <c r="C98" s="205" t="s">
        <v>426</v>
      </c>
      <c r="D98" s="658">
        <v>5293</v>
      </c>
    </row>
    <row r="99" spans="1:4" ht="30" thickTop="1" thickBot="1">
      <c r="A99" s="200" t="s">
        <v>907</v>
      </c>
      <c r="B99" s="200" t="s">
        <v>388</v>
      </c>
      <c r="C99" s="205" t="s">
        <v>2045</v>
      </c>
      <c r="D99" s="658">
        <v>545354</v>
      </c>
    </row>
    <row r="100" spans="1:4" ht="30" thickTop="1" thickBot="1">
      <c r="A100" s="200" t="s">
        <v>908</v>
      </c>
      <c r="B100" s="200" t="s">
        <v>388</v>
      </c>
      <c r="C100" s="205" t="s">
        <v>2046</v>
      </c>
      <c r="D100" s="658">
        <v>596632</v>
      </c>
    </row>
    <row r="101" spans="1:4" ht="30" thickTop="1" thickBot="1">
      <c r="A101" s="200" t="s">
        <v>909</v>
      </c>
      <c r="B101" s="200" t="s">
        <v>388</v>
      </c>
      <c r="C101" s="205" t="s">
        <v>2047</v>
      </c>
      <c r="D101" s="658">
        <v>755649</v>
      </c>
    </row>
    <row r="102" spans="1:4" ht="30" thickTop="1" thickBot="1">
      <c r="A102" s="200" t="s">
        <v>910</v>
      </c>
      <c r="B102" s="200" t="s">
        <v>388</v>
      </c>
      <c r="C102" s="205" t="s">
        <v>2048</v>
      </c>
      <c r="D102" s="658">
        <v>666291</v>
      </c>
    </row>
    <row r="103" spans="1:4" ht="30" thickTop="1" thickBot="1">
      <c r="A103" s="200" t="s">
        <v>911</v>
      </c>
      <c r="B103" s="200" t="s">
        <v>388</v>
      </c>
      <c r="C103" s="205" t="s">
        <v>2049</v>
      </c>
      <c r="D103" s="658">
        <v>697090</v>
      </c>
    </row>
    <row r="104" spans="1:4" ht="15.6" thickTop="1" thickBot="1">
      <c r="A104" s="200" t="s">
        <v>905</v>
      </c>
      <c r="B104" s="200" t="s">
        <v>388</v>
      </c>
      <c r="C104" s="205" t="s">
        <v>2112</v>
      </c>
      <c r="D104" s="658">
        <v>485636</v>
      </c>
    </row>
    <row r="105" spans="1:4" ht="15.6" thickTop="1" thickBot="1">
      <c r="A105" s="200" t="s">
        <v>904</v>
      </c>
      <c r="B105" s="200" t="s">
        <v>388</v>
      </c>
      <c r="C105" s="205" t="s">
        <v>2113</v>
      </c>
      <c r="D105" s="658">
        <v>497072</v>
      </c>
    </row>
    <row r="106" spans="1:4" ht="15.6" thickTop="1" thickBot="1">
      <c r="A106" s="200" t="s">
        <v>1745</v>
      </c>
      <c r="B106" s="200" t="s">
        <v>388</v>
      </c>
      <c r="C106" s="205" t="s">
        <v>2111</v>
      </c>
      <c r="D106" s="658">
        <v>544060</v>
      </c>
    </row>
    <row r="107" spans="1:4" ht="15.6" thickTop="1" thickBot="1">
      <c r="A107" s="200" t="s">
        <v>901</v>
      </c>
      <c r="B107" s="200" t="s">
        <v>388</v>
      </c>
      <c r="C107" s="205" t="s">
        <v>2111</v>
      </c>
      <c r="D107" s="658">
        <v>544060</v>
      </c>
    </row>
    <row r="108" spans="1:4" ht="15.6" thickTop="1" thickBot="1">
      <c r="A108" s="200" t="s">
        <v>903</v>
      </c>
      <c r="B108" s="200" t="s">
        <v>388</v>
      </c>
      <c r="C108" s="205" t="s">
        <v>2114</v>
      </c>
      <c r="D108" s="658">
        <v>642024</v>
      </c>
    </row>
    <row r="109" spans="1:4" ht="15.6" thickTop="1" thickBot="1">
      <c r="A109" s="200" t="s">
        <v>902</v>
      </c>
      <c r="B109" s="200" t="s">
        <v>388</v>
      </c>
      <c r="C109" s="205" t="s">
        <v>2115</v>
      </c>
      <c r="D109" s="658">
        <v>688876</v>
      </c>
    </row>
    <row r="110" spans="1:4" ht="15.6" thickTop="1" thickBot="1">
      <c r="A110" s="200" t="s">
        <v>906</v>
      </c>
      <c r="B110" s="200" t="s">
        <v>388</v>
      </c>
      <c r="C110" s="205" t="s">
        <v>2116</v>
      </c>
      <c r="D110" s="658">
        <v>470808</v>
      </c>
    </row>
    <row r="111" spans="1:4" ht="15.6" thickTop="1" thickBot="1">
      <c r="A111" s="200" t="s">
        <v>427</v>
      </c>
      <c r="B111" s="200" t="s">
        <v>144</v>
      </c>
      <c r="C111" s="205" t="s">
        <v>428</v>
      </c>
      <c r="D111" s="658">
        <v>2936</v>
      </c>
    </row>
    <row r="112" spans="1:4" ht="15.6" thickTop="1" thickBot="1">
      <c r="A112" s="200" t="s">
        <v>429</v>
      </c>
      <c r="B112" s="200" t="s">
        <v>233</v>
      </c>
      <c r="C112" s="205" t="s">
        <v>430</v>
      </c>
      <c r="D112" s="658">
        <v>1334</v>
      </c>
    </row>
    <row r="113" spans="1:4" ht="30" thickTop="1" thickBot="1">
      <c r="A113" s="200" t="s">
        <v>431</v>
      </c>
      <c r="B113" s="200" t="s">
        <v>92</v>
      </c>
      <c r="C113" s="205" t="s">
        <v>432</v>
      </c>
      <c r="D113" s="658">
        <v>650</v>
      </c>
    </row>
    <row r="114" spans="1:4" ht="30" thickTop="1" thickBot="1">
      <c r="A114" s="200" t="s">
        <v>433</v>
      </c>
      <c r="B114" s="200" t="s">
        <v>144</v>
      </c>
      <c r="C114" s="205" t="s">
        <v>434</v>
      </c>
      <c r="D114" s="658">
        <v>57320</v>
      </c>
    </row>
    <row r="115" spans="1:4" ht="15.6" thickTop="1" thickBot="1">
      <c r="A115" s="200" t="s">
        <v>435</v>
      </c>
      <c r="B115" s="200" t="s">
        <v>92</v>
      </c>
      <c r="C115" s="656" t="s">
        <v>436</v>
      </c>
      <c r="D115" s="658">
        <v>40332</v>
      </c>
    </row>
    <row r="116" spans="1:4" ht="15.6" thickTop="1" thickBot="1">
      <c r="A116" s="200" t="s">
        <v>443</v>
      </c>
      <c r="B116" s="200" t="s">
        <v>92</v>
      </c>
      <c r="C116" s="205" t="s">
        <v>1997</v>
      </c>
      <c r="D116" s="658">
        <v>439839</v>
      </c>
    </row>
    <row r="117" spans="1:4" ht="15.6" thickTop="1" thickBot="1">
      <c r="A117" s="200" t="s">
        <v>446</v>
      </c>
      <c r="B117" s="200" t="s">
        <v>92</v>
      </c>
      <c r="C117" s="205" t="s">
        <v>447</v>
      </c>
      <c r="D117" s="658">
        <v>52930</v>
      </c>
    </row>
    <row r="118" spans="1:4" ht="30" thickTop="1" thickBot="1">
      <c r="A118" s="200" t="s">
        <v>444</v>
      </c>
      <c r="B118" s="200" t="s">
        <v>92</v>
      </c>
      <c r="C118" s="656" t="s">
        <v>445</v>
      </c>
      <c r="D118" s="658">
        <v>52930</v>
      </c>
    </row>
    <row r="119" spans="1:4" ht="30" thickTop="1" thickBot="1">
      <c r="A119" s="200" t="s">
        <v>449</v>
      </c>
      <c r="B119" s="200" t="s">
        <v>388</v>
      </c>
      <c r="C119" s="205" t="s">
        <v>450</v>
      </c>
      <c r="D119" s="658">
        <v>6949</v>
      </c>
    </row>
    <row r="120" spans="1:4" ht="30" thickTop="1" thickBot="1">
      <c r="A120" s="200" t="s">
        <v>448</v>
      </c>
      <c r="B120" s="200" t="s">
        <v>388</v>
      </c>
      <c r="C120" s="205" t="s">
        <v>1998</v>
      </c>
      <c r="D120" s="658">
        <v>6456</v>
      </c>
    </row>
    <row r="121" spans="1:4" ht="30" thickTop="1" thickBot="1">
      <c r="A121" s="200" t="s">
        <v>912</v>
      </c>
      <c r="B121" s="200" t="s">
        <v>637</v>
      </c>
      <c r="C121" s="205" t="s">
        <v>913</v>
      </c>
      <c r="D121" s="658">
        <v>13065.18</v>
      </c>
    </row>
    <row r="122" spans="1:4" ht="15.6" thickTop="1" thickBot="1">
      <c r="A122" s="200" t="s">
        <v>914</v>
      </c>
      <c r="B122" s="200" t="s">
        <v>637</v>
      </c>
      <c r="C122" s="205" t="s">
        <v>2050</v>
      </c>
      <c r="D122" s="658">
        <v>29700</v>
      </c>
    </row>
    <row r="123" spans="1:4" ht="15.6" thickTop="1" thickBot="1">
      <c r="A123" s="200" t="s">
        <v>451</v>
      </c>
      <c r="B123" s="200" t="s">
        <v>388</v>
      </c>
      <c r="C123" s="205" t="s">
        <v>1999</v>
      </c>
      <c r="D123" s="658">
        <v>4435</v>
      </c>
    </row>
    <row r="124" spans="1:4" ht="15.6" thickTop="1" thickBot="1">
      <c r="A124" s="200" t="s">
        <v>452</v>
      </c>
      <c r="B124" s="200" t="s">
        <v>144</v>
      </c>
      <c r="C124" s="205" t="s">
        <v>453</v>
      </c>
      <c r="D124" s="658">
        <v>24197</v>
      </c>
    </row>
    <row r="125" spans="1:4" ht="15.6" thickTop="1" thickBot="1">
      <c r="A125" s="200" t="s">
        <v>939</v>
      </c>
      <c r="B125" s="200" t="s">
        <v>425</v>
      </c>
      <c r="C125" s="205" t="s">
        <v>2052</v>
      </c>
      <c r="D125" s="658">
        <v>2825</v>
      </c>
    </row>
    <row r="126" spans="1:4" ht="15.6" thickTop="1" thickBot="1">
      <c r="A126" s="200" t="s">
        <v>940</v>
      </c>
      <c r="B126" s="200" t="s">
        <v>425</v>
      </c>
      <c r="C126" s="205" t="s">
        <v>2053</v>
      </c>
      <c r="D126" s="658">
        <v>3245</v>
      </c>
    </row>
    <row r="127" spans="1:4" ht="30" thickTop="1" thickBot="1">
      <c r="A127" s="200" t="s">
        <v>938</v>
      </c>
      <c r="B127" s="200" t="s">
        <v>425</v>
      </c>
      <c r="C127" s="205" t="s">
        <v>2051</v>
      </c>
      <c r="D127" s="658">
        <v>6294</v>
      </c>
    </row>
    <row r="128" spans="1:4" ht="15.6" thickTop="1" thickBot="1">
      <c r="A128" s="200" t="s">
        <v>920</v>
      </c>
      <c r="B128" s="200" t="s">
        <v>425</v>
      </c>
      <c r="C128" s="205" t="s">
        <v>921</v>
      </c>
      <c r="D128" s="658">
        <v>2670</v>
      </c>
    </row>
    <row r="129" spans="1:4" ht="15.6" thickTop="1" thickBot="1">
      <c r="A129" s="200" t="s">
        <v>922</v>
      </c>
      <c r="B129" s="200" t="s">
        <v>425</v>
      </c>
      <c r="C129" s="205" t="s">
        <v>923</v>
      </c>
      <c r="D129" s="658">
        <v>2663</v>
      </c>
    </row>
    <row r="130" spans="1:4" ht="15.6" thickTop="1" thickBot="1">
      <c r="A130" s="200" t="s">
        <v>924</v>
      </c>
      <c r="B130" s="200" t="s">
        <v>425</v>
      </c>
      <c r="C130" s="205" t="s">
        <v>925</v>
      </c>
      <c r="D130" s="658">
        <v>2653</v>
      </c>
    </row>
    <row r="131" spans="1:4" ht="15.6" thickTop="1" thickBot="1">
      <c r="A131" s="200" t="s">
        <v>926</v>
      </c>
      <c r="B131" s="200" t="s">
        <v>425</v>
      </c>
      <c r="C131" s="205" t="s">
        <v>927</v>
      </c>
      <c r="D131" s="658">
        <v>3293</v>
      </c>
    </row>
    <row r="132" spans="1:4" ht="15.6" thickTop="1" thickBot="1">
      <c r="A132" s="200" t="s">
        <v>928</v>
      </c>
      <c r="B132" s="200" t="s">
        <v>425</v>
      </c>
      <c r="C132" s="205" t="s">
        <v>929</v>
      </c>
      <c r="D132" s="658">
        <v>2278</v>
      </c>
    </row>
    <row r="133" spans="1:4" ht="15.6" thickTop="1" thickBot="1">
      <c r="A133" s="200" t="s">
        <v>932</v>
      </c>
      <c r="B133" s="200" t="s">
        <v>425</v>
      </c>
      <c r="C133" s="205" t="s">
        <v>933</v>
      </c>
      <c r="D133" s="658">
        <v>2613</v>
      </c>
    </row>
    <row r="134" spans="1:4" ht="15.6" thickTop="1" thickBot="1">
      <c r="A134" s="200" t="s">
        <v>930</v>
      </c>
      <c r="B134" s="200" t="s">
        <v>425</v>
      </c>
      <c r="C134" s="205" t="s">
        <v>931</v>
      </c>
      <c r="D134" s="658">
        <v>2617</v>
      </c>
    </row>
    <row r="135" spans="1:4" ht="15.6" thickTop="1" thickBot="1">
      <c r="A135" s="200" t="s">
        <v>934</v>
      </c>
      <c r="B135" s="200" t="s">
        <v>425</v>
      </c>
      <c r="C135" s="205" t="s">
        <v>935</v>
      </c>
      <c r="D135" s="658">
        <v>2573</v>
      </c>
    </row>
    <row r="136" spans="1:4" ht="15.6" thickTop="1" thickBot="1">
      <c r="A136" s="200" t="s">
        <v>936</v>
      </c>
      <c r="B136" s="200" t="s">
        <v>425</v>
      </c>
      <c r="C136" s="205" t="s">
        <v>937</v>
      </c>
      <c r="D136" s="658">
        <v>3057</v>
      </c>
    </row>
    <row r="137" spans="1:4" ht="30" thickTop="1" thickBot="1">
      <c r="A137" s="200" t="s">
        <v>918</v>
      </c>
      <c r="B137" s="200" t="s">
        <v>377</v>
      </c>
      <c r="C137" s="205" t="s">
        <v>919</v>
      </c>
      <c r="D137" s="658">
        <v>8051</v>
      </c>
    </row>
    <row r="138" spans="1:4" ht="30" thickTop="1" thickBot="1">
      <c r="A138" s="200" t="s">
        <v>915</v>
      </c>
      <c r="B138" s="200" t="s">
        <v>916</v>
      </c>
      <c r="C138" s="205" t="s">
        <v>917</v>
      </c>
      <c r="D138" s="658"/>
    </row>
    <row r="139" spans="1:4" ht="15.6" thickTop="1" thickBot="1">
      <c r="A139" s="200" t="s">
        <v>454</v>
      </c>
      <c r="B139" s="200" t="s">
        <v>377</v>
      </c>
      <c r="C139" s="205" t="s">
        <v>455</v>
      </c>
      <c r="D139" s="658">
        <v>6099</v>
      </c>
    </row>
    <row r="140" spans="1:4" ht="30" thickTop="1" thickBot="1">
      <c r="A140" s="200" t="s">
        <v>456</v>
      </c>
      <c r="B140" s="200" t="s">
        <v>457</v>
      </c>
      <c r="C140" s="205" t="s">
        <v>458</v>
      </c>
      <c r="D140" s="658">
        <v>678</v>
      </c>
    </row>
    <row r="141" spans="1:4" ht="30" thickTop="1" thickBot="1">
      <c r="A141" s="200" t="s">
        <v>459</v>
      </c>
      <c r="B141" s="200" t="s">
        <v>144</v>
      </c>
      <c r="C141" s="205" t="s">
        <v>2000</v>
      </c>
      <c r="D141" s="658">
        <v>5695</v>
      </c>
    </row>
    <row r="142" spans="1:4" ht="30" thickTop="1" thickBot="1">
      <c r="A142" s="200" t="s">
        <v>460</v>
      </c>
      <c r="B142" s="200" t="s">
        <v>92</v>
      </c>
      <c r="C142" s="205" t="s">
        <v>461</v>
      </c>
      <c r="D142" s="658">
        <v>3402</v>
      </c>
    </row>
    <row r="143" spans="1:4" ht="15.6" thickTop="1" thickBot="1">
      <c r="A143" s="200" t="s">
        <v>462</v>
      </c>
      <c r="B143" s="200" t="s">
        <v>463</v>
      </c>
      <c r="C143" s="205" t="s">
        <v>464</v>
      </c>
      <c r="D143" s="658">
        <v>12834</v>
      </c>
    </row>
    <row r="144" spans="1:4" ht="15.6" thickTop="1" thickBot="1">
      <c r="A144" s="200" t="s">
        <v>465</v>
      </c>
      <c r="B144" s="200" t="s">
        <v>425</v>
      </c>
      <c r="C144" s="205" t="s">
        <v>466</v>
      </c>
      <c r="D144" s="658">
        <v>30245</v>
      </c>
    </row>
    <row r="145" spans="1:4" ht="15.6" thickTop="1" thickBot="1">
      <c r="A145" s="200" t="s">
        <v>951</v>
      </c>
      <c r="B145" s="200" t="s">
        <v>233</v>
      </c>
      <c r="C145" s="205" t="s">
        <v>953</v>
      </c>
      <c r="D145" s="658">
        <v>18833</v>
      </c>
    </row>
    <row r="146" spans="1:4" ht="44.4" thickTop="1" thickBot="1">
      <c r="A146" s="200" t="s">
        <v>941</v>
      </c>
      <c r="B146" s="200" t="s">
        <v>233</v>
      </c>
      <c r="C146" s="205" t="s">
        <v>942</v>
      </c>
      <c r="D146" s="658">
        <v>8588</v>
      </c>
    </row>
    <row r="147" spans="1:4" ht="30" thickTop="1" thickBot="1">
      <c r="A147" s="200" t="s">
        <v>943</v>
      </c>
      <c r="B147" s="200" t="s">
        <v>233</v>
      </c>
      <c r="C147" s="205" t="s">
        <v>944</v>
      </c>
      <c r="D147" s="658">
        <v>32059</v>
      </c>
    </row>
    <row r="148" spans="1:4" ht="15.6" thickTop="1" thickBot="1">
      <c r="A148" s="200" t="s">
        <v>1775</v>
      </c>
      <c r="B148" s="200" t="s">
        <v>233</v>
      </c>
      <c r="C148" s="205" t="s">
        <v>2054</v>
      </c>
      <c r="D148" s="658">
        <v>16610</v>
      </c>
    </row>
    <row r="149" spans="1:4" ht="30" thickTop="1" thickBot="1">
      <c r="A149" s="200" t="s">
        <v>945</v>
      </c>
      <c r="B149" s="200" t="s">
        <v>144</v>
      </c>
      <c r="C149" s="205" t="s">
        <v>946</v>
      </c>
      <c r="D149" s="658">
        <v>40220</v>
      </c>
    </row>
    <row r="150" spans="1:4" ht="15.6" thickTop="1" thickBot="1">
      <c r="A150" s="200" t="s">
        <v>947</v>
      </c>
      <c r="B150" s="200" t="s">
        <v>233</v>
      </c>
      <c r="C150" s="205" t="s">
        <v>948</v>
      </c>
      <c r="D150" s="658">
        <v>9476</v>
      </c>
    </row>
    <row r="151" spans="1:4" ht="30" thickTop="1" thickBot="1">
      <c r="A151" s="200" t="s">
        <v>949</v>
      </c>
      <c r="B151" s="200" t="s">
        <v>457</v>
      </c>
      <c r="C151" s="205" t="s">
        <v>950</v>
      </c>
      <c r="D151" s="658">
        <v>272211</v>
      </c>
    </row>
    <row r="152" spans="1:4" ht="15.6" thickTop="1" thickBot="1">
      <c r="A152" s="200" t="s">
        <v>467</v>
      </c>
      <c r="B152" s="200" t="s">
        <v>92</v>
      </c>
      <c r="C152" s="205" t="s">
        <v>468</v>
      </c>
      <c r="D152" s="658">
        <v>1406</v>
      </c>
    </row>
    <row r="153" spans="1:4" ht="15.6" thickTop="1" thickBot="1">
      <c r="A153" s="200" t="s">
        <v>469</v>
      </c>
      <c r="B153" s="200" t="s">
        <v>377</v>
      </c>
      <c r="C153" s="205" t="s">
        <v>470</v>
      </c>
      <c r="D153" s="658">
        <v>27641</v>
      </c>
    </row>
    <row r="154" spans="1:4" ht="15.6" thickTop="1" thickBot="1">
      <c r="A154" s="200" t="s">
        <v>471</v>
      </c>
      <c r="B154" s="200" t="s">
        <v>377</v>
      </c>
      <c r="C154" s="205" t="s">
        <v>472</v>
      </c>
      <c r="D154" s="658">
        <v>3131</v>
      </c>
    </row>
    <row r="155" spans="1:4" ht="30" thickTop="1" thickBot="1">
      <c r="A155" s="200" t="s">
        <v>987</v>
      </c>
      <c r="B155" s="200" t="s">
        <v>144</v>
      </c>
      <c r="C155" s="205" t="s">
        <v>988</v>
      </c>
      <c r="D155" s="658">
        <v>63246</v>
      </c>
    </row>
    <row r="156" spans="1:4" ht="30" thickTop="1" thickBot="1">
      <c r="A156" s="200" t="s">
        <v>989</v>
      </c>
      <c r="B156" s="200" t="s">
        <v>144</v>
      </c>
      <c r="C156" s="205" t="s">
        <v>990</v>
      </c>
      <c r="D156" s="658">
        <v>15710</v>
      </c>
    </row>
    <row r="157" spans="1:4" ht="30" thickTop="1" thickBot="1">
      <c r="A157" s="200" t="s">
        <v>991</v>
      </c>
      <c r="B157" s="200" t="s">
        <v>144</v>
      </c>
      <c r="C157" s="205" t="s">
        <v>992</v>
      </c>
      <c r="D157" s="658">
        <v>29738</v>
      </c>
    </row>
    <row r="158" spans="1:4" ht="30" thickTop="1" thickBot="1">
      <c r="A158" s="200" t="s">
        <v>993</v>
      </c>
      <c r="B158" s="200" t="s">
        <v>144</v>
      </c>
      <c r="C158" s="205" t="s">
        <v>994</v>
      </c>
      <c r="D158" s="658">
        <v>59473</v>
      </c>
    </row>
    <row r="159" spans="1:4" ht="15.6" thickTop="1" thickBot="1">
      <c r="A159" s="200" t="s">
        <v>475</v>
      </c>
      <c r="B159" s="200" t="s">
        <v>233</v>
      </c>
      <c r="C159" s="205" t="s">
        <v>476</v>
      </c>
      <c r="D159" s="658">
        <v>7332</v>
      </c>
    </row>
    <row r="160" spans="1:4" ht="15.6" thickTop="1" thickBot="1">
      <c r="A160" s="200" t="s">
        <v>980</v>
      </c>
      <c r="B160" s="200" t="s">
        <v>233</v>
      </c>
      <c r="C160" s="205" t="s">
        <v>476</v>
      </c>
      <c r="D160" s="658">
        <v>7332</v>
      </c>
    </row>
    <row r="161" spans="1:4" ht="15.6" thickTop="1" thickBot="1">
      <c r="A161" s="200" t="s">
        <v>477</v>
      </c>
      <c r="B161" s="200" t="s">
        <v>233</v>
      </c>
      <c r="C161" s="205" t="s">
        <v>478</v>
      </c>
      <c r="D161" s="658">
        <v>11480</v>
      </c>
    </row>
    <row r="162" spans="1:4" ht="15.6" thickTop="1" thickBot="1">
      <c r="A162" s="200" t="s">
        <v>981</v>
      </c>
      <c r="B162" s="200" t="s">
        <v>233</v>
      </c>
      <c r="C162" s="205" t="s">
        <v>478</v>
      </c>
      <c r="D162" s="658">
        <v>11480</v>
      </c>
    </row>
    <row r="163" spans="1:4" ht="15.6" thickTop="1" thickBot="1">
      <c r="A163" s="200" t="s">
        <v>972</v>
      </c>
      <c r="B163" s="200" t="s">
        <v>233</v>
      </c>
      <c r="C163" s="205" t="s">
        <v>973</v>
      </c>
      <c r="D163" s="658">
        <v>12841</v>
      </c>
    </row>
    <row r="164" spans="1:4" ht="15.6" thickTop="1" thickBot="1">
      <c r="A164" s="200" t="s">
        <v>978</v>
      </c>
      <c r="B164" s="200" t="s">
        <v>233</v>
      </c>
      <c r="C164" s="205" t="s">
        <v>973</v>
      </c>
      <c r="D164" s="658">
        <v>16362</v>
      </c>
    </row>
    <row r="165" spans="1:4" ht="15.6" thickTop="1" thickBot="1">
      <c r="A165" s="200" t="s">
        <v>985</v>
      </c>
      <c r="B165" s="200" t="s">
        <v>952</v>
      </c>
      <c r="C165" s="205" t="s">
        <v>986</v>
      </c>
      <c r="D165" s="658">
        <v>15123</v>
      </c>
    </row>
    <row r="166" spans="1:4" ht="15.6" thickTop="1" thickBot="1">
      <c r="A166" s="200" t="s">
        <v>983</v>
      </c>
      <c r="B166" s="200" t="s">
        <v>233</v>
      </c>
      <c r="C166" s="205" t="s">
        <v>984</v>
      </c>
      <c r="D166" s="658">
        <v>10149</v>
      </c>
    </row>
    <row r="167" spans="1:4" ht="15.6" thickTop="1" thickBot="1">
      <c r="A167" s="200" t="s">
        <v>479</v>
      </c>
      <c r="B167" s="200" t="s">
        <v>233</v>
      </c>
      <c r="C167" s="205" t="s">
        <v>480</v>
      </c>
      <c r="D167" s="658">
        <v>10650</v>
      </c>
    </row>
    <row r="168" spans="1:4" ht="15.6" thickTop="1" thickBot="1">
      <c r="A168" s="200" t="s">
        <v>982</v>
      </c>
      <c r="B168" s="200" t="s">
        <v>233</v>
      </c>
      <c r="C168" s="205" t="s">
        <v>480</v>
      </c>
      <c r="D168" s="658">
        <v>18831</v>
      </c>
    </row>
    <row r="169" spans="1:4" ht="15.6" thickTop="1" thickBot="1">
      <c r="A169" s="200" t="s">
        <v>473</v>
      </c>
      <c r="B169" s="200" t="s">
        <v>233</v>
      </c>
      <c r="C169" s="205" t="s">
        <v>474</v>
      </c>
      <c r="D169" s="658">
        <v>13006</v>
      </c>
    </row>
    <row r="170" spans="1:4" ht="15.6" thickTop="1" thickBot="1">
      <c r="A170" s="200" t="s">
        <v>979</v>
      </c>
      <c r="B170" s="200" t="s">
        <v>233</v>
      </c>
      <c r="C170" s="205" t="s">
        <v>474</v>
      </c>
      <c r="D170" s="658">
        <v>13006</v>
      </c>
    </row>
    <row r="171" spans="1:4" ht="15.6" thickTop="1" thickBot="1">
      <c r="A171" s="200" t="s">
        <v>955</v>
      </c>
      <c r="B171" s="200" t="s">
        <v>233</v>
      </c>
      <c r="C171" s="205" t="s">
        <v>956</v>
      </c>
      <c r="D171" s="658">
        <v>11210</v>
      </c>
    </row>
    <row r="172" spans="1:4" ht="15.6" thickTop="1" thickBot="1">
      <c r="A172" s="200" t="s">
        <v>968</v>
      </c>
      <c r="B172" s="200" t="s">
        <v>952</v>
      </c>
      <c r="C172" s="205" t="s">
        <v>969</v>
      </c>
      <c r="D172" s="658">
        <v>19660</v>
      </c>
    </row>
    <row r="173" spans="1:4" ht="15.6" thickTop="1" thickBot="1">
      <c r="A173" s="200" t="s">
        <v>970</v>
      </c>
      <c r="B173" s="200" t="s">
        <v>952</v>
      </c>
      <c r="C173" s="205" t="s">
        <v>971</v>
      </c>
      <c r="D173" s="658">
        <v>7042</v>
      </c>
    </row>
    <row r="174" spans="1:4" ht="15.6" thickTop="1" thickBot="1">
      <c r="A174" s="200" t="s">
        <v>957</v>
      </c>
      <c r="B174" s="200" t="s">
        <v>233</v>
      </c>
      <c r="C174" s="205" t="s">
        <v>958</v>
      </c>
      <c r="D174" s="658">
        <v>5568.18</v>
      </c>
    </row>
    <row r="175" spans="1:4" ht="15.6" thickTop="1" thickBot="1">
      <c r="A175" s="200" t="s">
        <v>959</v>
      </c>
      <c r="B175" s="200" t="s">
        <v>233</v>
      </c>
      <c r="C175" s="205" t="s">
        <v>960</v>
      </c>
      <c r="D175" s="658">
        <v>5727.3</v>
      </c>
    </row>
    <row r="176" spans="1:4" ht="30" thickTop="1" thickBot="1">
      <c r="A176" s="200" t="s">
        <v>965</v>
      </c>
      <c r="B176" s="200" t="s">
        <v>233</v>
      </c>
      <c r="C176" s="205" t="s">
        <v>2058</v>
      </c>
      <c r="D176" s="658">
        <v>7106</v>
      </c>
    </row>
    <row r="177" spans="1:4" ht="15.6" thickTop="1" thickBot="1">
      <c r="A177" s="200" t="s">
        <v>961</v>
      </c>
      <c r="B177" s="200" t="s">
        <v>233</v>
      </c>
      <c r="C177" s="205" t="s">
        <v>2056</v>
      </c>
      <c r="D177" s="658">
        <v>6479</v>
      </c>
    </row>
    <row r="178" spans="1:4" ht="30" thickTop="1" thickBot="1">
      <c r="A178" s="200" t="s">
        <v>962</v>
      </c>
      <c r="B178" s="200" t="s">
        <v>233</v>
      </c>
      <c r="C178" s="205" t="s">
        <v>2057</v>
      </c>
      <c r="D178" s="658">
        <v>9484</v>
      </c>
    </row>
    <row r="179" spans="1:4" ht="30" thickTop="1" thickBot="1">
      <c r="A179" s="200" t="s">
        <v>967</v>
      </c>
      <c r="B179" s="200" t="s">
        <v>233</v>
      </c>
      <c r="C179" s="205" t="s">
        <v>2059</v>
      </c>
      <c r="D179" s="658">
        <v>7735</v>
      </c>
    </row>
    <row r="180" spans="1:4" ht="30" thickTop="1" thickBot="1">
      <c r="A180" s="200" t="s">
        <v>954</v>
      </c>
      <c r="B180" s="200" t="s">
        <v>233</v>
      </c>
      <c r="C180" s="205" t="s">
        <v>2055</v>
      </c>
      <c r="D180" s="658">
        <v>8672</v>
      </c>
    </row>
    <row r="181" spans="1:4" ht="15.6" thickTop="1" thickBot="1">
      <c r="A181" s="200" t="s">
        <v>963</v>
      </c>
      <c r="B181" s="200" t="s">
        <v>233</v>
      </c>
      <c r="C181" s="205" t="s">
        <v>964</v>
      </c>
      <c r="D181" s="658">
        <v>7367</v>
      </c>
    </row>
    <row r="182" spans="1:4" ht="15.6" thickTop="1" thickBot="1">
      <c r="A182" s="200" t="s">
        <v>966</v>
      </c>
      <c r="B182" s="200" t="s">
        <v>233</v>
      </c>
      <c r="C182" s="205" t="s">
        <v>964</v>
      </c>
      <c r="D182" s="658">
        <v>7825</v>
      </c>
    </row>
    <row r="183" spans="1:4" ht="15.6" thickTop="1" thickBot="1">
      <c r="A183" s="200" t="s">
        <v>481</v>
      </c>
      <c r="B183" s="200" t="s">
        <v>377</v>
      </c>
      <c r="C183" s="205" t="s">
        <v>482</v>
      </c>
      <c r="D183" s="658">
        <v>8700</v>
      </c>
    </row>
    <row r="184" spans="1:4" ht="15.6" thickTop="1" thickBot="1">
      <c r="A184" s="200" t="s">
        <v>485</v>
      </c>
      <c r="B184" s="200" t="s">
        <v>92</v>
      </c>
      <c r="C184" s="205" t="s">
        <v>486</v>
      </c>
      <c r="D184" s="658">
        <v>5733</v>
      </c>
    </row>
    <row r="185" spans="1:4" ht="15.6" thickTop="1" thickBot="1">
      <c r="A185" s="200" t="s">
        <v>483</v>
      </c>
      <c r="B185" s="200" t="s">
        <v>388</v>
      </c>
      <c r="C185" s="205" t="s">
        <v>484</v>
      </c>
      <c r="D185" s="658">
        <v>54589</v>
      </c>
    </row>
    <row r="186" spans="1:4" ht="15.6" thickTop="1" thickBot="1">
      <c r="A186" s="200" t="s">
        <v>487</v>
      </c>
      <c r="B186" s="200" t="s">
        <v>144</v>
      </c>
      <c r="C186" s="205" t="s">
        <v>2001</v>
      </c>
      <c r="D186" s="658">
        <v>1749</v>
      </c>
    </row>
    <row r="187" spans="1:4" ht="15.6" thickTop="1" thickBot="1">
      <c r="A187" s="200" t="s">
        <v>1539</v>
      </c>
      <c r="B187" s="200" t="s">
        <v>377</v>
      </c>
      <c r="C187" s="205" t="s">
        <v>1538</v>
      </c>
      <c r="D187" s="658">
        <v>12619</v>
      </c>
    </row>
    <row r="188" spans="1:4" ht="15.6" thickTop="1" thickBot="1">
      <c r="A188" s="200" t="s">
        <v>1793</v>
      </c>
      <c r="B188" s="200" t="s">
        <v>377</v>
      </c>
      <c r="C188" s="205" t="s">
        <v>1792</v>
      </c>
      <c r="D188" s="658">
        <v>12474</v>
      </c>
    </row>
    <row r="189" spans="1:4" ht="15.6" thickTop="1" thickBot="1">
      <c r="A189" s="200" t="s">
        <v>488</v>
      </c>
      <c r="B189" s="200" t="s">
        <v>377</v>
      </c>
      <c r="C189" s="205" t="s">
        <v>489</v>
      </c>
      <c r="D189" s="658">
        <v>39074</v>
      </c>
    </row>
    <row r="190" spans="1:4" ht="15.6" thickTop="1" thickBot="1">
      <c r="A190" s="200" t="s">
        <v>1750</v>
      </c>
      <c r="B190" s="200" t="s">
        <v>144</v>
      </c>
      <c r="C190" s="205" t="s">
        <v>1749</v>
      </c>
      <c r="D190" s="658">
        <v>850886</v>
      </c>
    </row>
    <row r="191" spans="1:4" ht="15.6" thickTop="1" thickBot="1">
      <c r="A191" s="200" t="s">
        <v>498</v>
      </c>
      <c r="B191" s="200" t="s">
        <v>92</v>
      </c>
      <c r="C191" s="205" t="s">
        <v>499</v>
      </c>
      <c r="D191" s="658">
        <v>999695</v>
      </c>
    </row>
    <row r="192" spans="1:4" ht="15.6" thickTop="1" thickBot="1">
      <c r="A192" s="200" t="s">
        <v>500</v>
      </c>
      <c r="B192" s="200" t="s">
        <v>92</v>
      </c>
      <c r="C192" s="205" t="s">
        <v>501</v>
      </c>
      <c r="D192" s="658">
        <v>536679</v>
      </c>
    </row>
    <row r="193" spans="1:4" ht="15.6" thickTop="1" thickBot="1">
      <c r="A193" s="200" t="s">
        <v>490</v>
      </c>
      <c r="B193" s="200" t="s">
        <v>233</v>
      </c>
      <c r="C193" s="205" t="s">
        <v>491</v>
      </c>
      <c r="D193" s="658">
        <v>3495</v>
      </c>
    </row>
    <row r="194" spans="1:4" ht="15.6" thickTop="1" thickBot="1">
      <c r="A194" s="200" t="s">
        <v>502</v>
      </c>
      <c r="B194" s="200" t="s">
        <v>92</v>
      </c>
      <c r="C194" s="205" t="s">
        <v>503</v>
      </c>
      <c r="D194" s="658">
        <v>1512</v>
      </c>
    </row>
    <row r="195" spans="1:4" ht="30" thickTop="1" thickBot="1">
      <c r="A195" s="200" t="s">
        <v>492</v>
      </c>
      <c r="B195" s="200" t="s">
        <v>425</v>
      </c>
      <c r="C195" s="205" t="s">
        <v>493</v>
      </c>
      <c r="D195" s="658">
        <v>1512</v>
      </c>
    </row>
    <row r="196" spans="1:4" ht="15.6" thickTop="1" thickBot="1">
      <c r="A196" s="200" t="s">
        <v>494</v>
      </c>
      <c r="B196" s="200" t="s">
        <v>92</v>
      </c>
      <c r="C196" s="205" t="s">
        <v>495</v>
      </c>
      <c r="D196" s="658">
        <v>35000</v>
      </c>
    </row>
    <row r="197" spans="1:4" ht="15.6" thickTop="1" thickBot="1">
      <c r="A197" s="200" t="s">
        <v>496</v>
      </c>
      <c r="B197" s="200" t="s">
        <v>144</v>
      </c>
      <c r="C197" s="205" t="s">
        <v>497</v>
      </c>
      <c r="D197" s="658">
        <v>2257</v>
      </c>
    </row>
    <row r="198" spans="1:4" ht="15.6" thickTop="1" thickBot="1">
      <c r="A198" s="200" t="s">
        <v>504</v>
      </c>
      <c r="B198" s="200" t="s">
        <v>92</v>
      </c>
      <c r="C198" s="205" t="s">
        <v>505</v>
      </c>
      <c r="D198" s="658">
        <v>17124</v>
      </c>
    </row>
    <row r="199" spans="1:4" ht="15.6" thickTop="1" thickBot="1">
      <c r="A199" s="200" t="s">
        <v>1009</v>
      </c>
      <c r="B199" s="200" t="s">
        <v>92</v>
      </c>
      <c r="C199" s="205" t="s">
        <v>1010</v>
      </c>
      <c r="D199" s="658">
        <v>145180</v>
      </c>
    </row>
    <row r="200" spans="1:4" ht="30" thickTop="1" thickBot="1">
      <c r="A200" s="200" t="s">
        <v>1013</v>
      </c>
      <c r="B200" s="200" t="s">
        <v>92</v>
      </c>
      <c r="C200" s="205" t="s">
        <v>1014</v>
      </c>
      <c r="D200" s="658">
        <v>171474</v>
      </c>
    </row>
    <row r="201" spans="1:4" ht="15.6" thickTop="1" thickBot="1">
      <c r="A201" s="200" t="s">
        <v>1011</v>
      </c>
      <c r="B201" s="200" t="s">
        <v>92</v>
      </c>
      <c r="C201" s="205" t="s">
        <v>1012</v>
      </c>
      <c r="D201" s="658">
        <v>166351</v>
      </c>
    </row>
    <row r="202" spans="1:4" ht="15.6" thickTop="1" thickBot="1">
      <c r="A202" s="200" t="s">
        <v>1015</v>
      </c>
      <c r="B202" s="200" t="s">
        <v>233</v>
      </c>
      <c r="C202" s="205" t="s">
        <v>1016</v>
      </c>
      <c r="D202" s="658">
        <v>6963.54</v>
      </c>
    </row>
    <row r="203" spans="1:4" ht="30" thickTop="1" thickBot="1">
      <c r="A203" s="200" t="s">
        <v>1003</v>
      </c>
      <c r="B203" s="200" t="s">
        <v>233</v>
      </c>
      <c r="C203" s="205" t="s">
        <v>1004</v>
      </c>
      <c r="D203" s="658">
        <v>18000</v>
      </c>
    </row>
    <row r="204" spans="1:4" ht="15.6" thickTop="1" thickBot="1">
      <c r="A204" s="200" t="s">
        <v>1007</v>
      </c>
      <c r="B204" s="200" t="s">
        <v>92</v>
      </c>
      <c r="C204" s="205" t="s">
        <v>1008</v>
      </c>
      <c r="D204" s="658"/>
    </row>
    <row r="205" spans="1:4" ht="15.6" thickTop="1" thickBot="1">
      <c r="A205" s="200" t="s">
        <v>1005</v>
      </c>
      <c r="B205" s="200" t="s">
        <v>92</v>
      </c>
      <c r="C205" s="205" t="s">
        <v>1006</v>
      </c>
      <c r="D205" s="658">
        <v>194000</v>
      </c>
    </row>
    <row r="206" spans="1:4" ht="15.6" thickTop="1" thickBot="1">
      <c r="A206" s="200" t="s">
        <v>506</v>
      </c>
      <c r="B206" s="200" t="s">
        <v>144</v>
      </c>
      <c r="C206" s="205" t="s">
        <v>2002</v>
      </c>
      <c r="D206" s="658">
        <v>127868</v>
      </c>
    </row>
    <row r="207" spans="1:4" ht="15.6" thickTop="1" thickBot="1">
      <c r="A207" s="200" t="s">
        <v>515</v>
      </c>
      <c r="B207" s="200" t="s">
        <v>144</v>
      </c>
      <c r="C207" s="205" t="s">
        <v>516</v>
      </c>
      <c r="D207" s="658">
        <v>98746.2</v>
      </c>
    </row>
    <row r="208" spans="1:4" ht="15.6" thickTop="1" thickBot="1">
      <c r="A208" s="200" t="s">
        <v>517</v>
      </c>
      <c r="B208" s="200" t="s">
        <v>144</v>
      </c>
      <c r="C208" s="205" t="s">
        <v>518</v>
      </c>
      <c r="D208" s="658">
        <v>9256</v>
      </c>
    </row>
    <row r="209" spans="1:4" ht="15.6" thickTop="1" thickBot="1">
      <c r="A209" s="200" t="s">
        <v>519</v>
      </c>
      <c r="B209" s="200" t="s">
        <v>233</v>
      </c>
      <c r="C209" s="205" t="s">
        <v>520</v>
      </c>
      <c r="D209" s="658">
        <v>11260.800000000001</v>
      </c>
    </row>
    <row r="210" spans="1:4" ht="15.6" thickTop="1" thickBot="1">
      <c r="A210" s="200" t="s">
        <v>522</v>
      </c>
      <c r="B210" s="200" t="s">
        <v>233</v>
      </c>
      <c r="C210" s="205" t="s">
        <v>2004</v>
      </c>
      <c r="D210" s="658">
        <v>12689.82</v>
      </c>
    </row>
    <row r="211" spans="1:4" ht="15.6" thickTop="1" thickBot="1">
      <c r="A211" s="200" t="s">
        <v>521</v>
      </c>
      <c r="B211" s="200" t="s">
        <v>233</v>
      </c>
      <c r="C211" s="205" t="s">
        <v>2003</v>
      </c>
      <c r="D211" s="658">
        <v>5301.96</v>
      </c>
    </row>
    <row r="212" spans="1:4" ht="15.6" thickTop="1" thickBot="1">
      <c r="A212" s="200" t="s">
        <v>529</v>
      </c>
      <c r="B212" s="200" t="s">
        <v>388</v>
      </c>
      <c r="C212" s="205" t="s">
        <v>530</v>
      </c>
      <c r="D212" s="658">
        <v>40000</v>
      </c>
    </row>
    <row r="213" spans="1:4" ht="15.6" thickTop="1" thickBot="1">
      <c r="A213" s="200" t="s">
        <v>525</v>
      </c>
      <c r="B213" s="200" t="s">
        <v>388</v>
      </c>
      <c r="C213" s="205" t="s">
        <v>526</v>
      </c>
      <c r="D213" s="658">
        <v>54102</v>
      </c>
    </row>
    <row r="214" spans="1:4" ht="15.6" thickTop="1" thickBot="1">
      <c r="A214" s="200" t="s">
        <v>523</v>
      </c>
      <c r="B214" s="200" t="s">
        <v>388</v>
      </c>
      <c r="C214" s="205" t="s">
        <v>524</v>
      </c>
      <c r="D214" s="658">
        <v>40000</v>
      </c>
    </row>
    <row r="215" spans="1:4" ht="15.6" thickTop="1" thickBot="1">
      <c r="A215" s="200" t="s">
        <v>531</v>
      </c>
      <c r="B215" s="200" t="s">
        <v>388</v>
      </c>
      <c r="C215" s="205" t="s">
        <v>532</v>
      </c>
      <c r="D215" s="658">
        <v>68053</v>
      </c>
    </row>
    <row r="216" spans="1:4" ht="15.6" thickTop="1" thickBot="1">
      <c r="A216" s="200" t="s">
        <v>535</v>
      </c>
      <c r="B216" s="200" t="s">
        <v>388</v>
      </c>
      <c r="C216" s="205" t="s">
        <v>536</v>
      </c>
      <c r="D216" s="658">
        <v>71803</v>
      </c>
    </row>
    <row r="217" spans="1:4" ht="15.6" thickTop="1" thickBot="1">
      <c r="A217" s="200" t="s">
        <v>537</v>
      </c>
      <c r="B217" s="200" t="s">
        <v>388</v>
      </c>
      <c r="C217" s="205" t="s">
        <v>538</v>
      </c>
      <c r="D217" s="658">
        <v>70793</v>
      </c>
    </row>
    <row r="218" spans="1:4" ht="15.6" thickTop="1" thickBot="1">
      <c r="A218" s="200" t="s">
        <v>539</v>
      </c>
      <c r="B218" s="200" t="s">
        <v>388</v>
      </c>
      <c r="C218" s="205" t="s">
        <v>540</v>
      </c>
      <c r="D218" s="658">
        <v>69951</v>
      </c>
    </row>
    <row r="219" spans="1:4" ht="15.6" thickTop="1" thickBot="1">
      <c r="A219" s="200" t="s">
        <v>541</v>
      </c>
      <c r="B219" s="200" t="s">
        <v>388</v>
      </c>
      <c r="C219" s="205" t="s">
        <v>542</v>
      </c>
      <c r="D219" s="658">
        <v>69206</v>
      </c>
    </row>
    <row r="220" spans="1:4" ht="15.6" thickTop="1" thickBot="1">
      <c r="A220" s="200" t="s">
        <v>533</v>
      </c>
      <c r="B220" s="200" t="s">
        <v>388</v>
      </c>
      <c r="C220" s="205" t="s">
        <v>534</v>
      </c>
      <c r="D220" s="658">
        <v>13521</v>
      </c>
    </row>
    <row r="221" spans="1:4" ht="15.6" thickTop="1" thickBot="1">
      <c r="A221" s="200" t="s">
        <v>543</v>
      </c>
      <c r="B221" s="200" t="s">
        <v>388</v>
      </c>
      <c r="C221" s="205" t="s">
        <v>544</v>
      </c>
      <c r="D221" s="658">
        <v>45368</v>
      </c>
    </row>
    <row r="222" spans="1:4" ht="15.6" thickTop="1" thickBot="1">
      <c r="A222" s="200" t="s">
        <v>554</v>
      </c>
      <c r="B222" s="200" t="s">
        <v>388</v>
      </c>
      <c r="C222" s="205" t="s">
        <v>555</v>
      </c>
      <c r="D222" s="658">
        <v>23592</v>
      </c>
    </row>
    <row r="223" spans="1:4" ht="15.6" thickTop="1" thickBot="1">
      <c r="A223" s="200" t="s">
        <v>566</v>
      </c>
      <c r="B223" s="200" t="s">
        <v>388</v>
      </c>
      <c r="C223" s="205" t="s">
        <v>1940</v>
      </c>
      <c r="D223" s="658">
        <v>7003</v>
      </c>
    </row>
    <row r="224" spans="1:4" ht="30" thickTop="1" thickBot="1">
      <c r="A224" s="200" t="s">
        <v>545</v>
      </c>
      <c r="B224" s="200" t="s">
        <v>388</v>
      </c>
      <c r="C224" s="205" t="s">
        <v>546</v>
      </c>
      <c r="D224" s="658">
        <v>68053</v>
      </c>
    </row>
    <row r="225" spans="1:4" ht="30" thickTop="1" thickBot="1">
      <c r="A225" s="200" t="s">
        <v>547</v>
      </c>
      <c r="B225" s="200" t="s">
        <v>388</v>
      </c>
      <c r="C225" s="205" t="s">
        <v>548</v>
      </c>
      <c r="D225" s="658">
        <v>52207</v>
      </c>
    </row>
    <row r="226" spans="1:4" ht="15.6" thickTop="1" thickBot="1">
      <c r="A226" s="200" t="s">
        <v>549</v>
      </c>
      <c r="B226" s="200" t="s">
        <v>388</v>
      </c>
      <c r="C226" s="205" t="s">
        <v>2005</v>
      </c>
      <c r="D226" s="658">
        <v>51448</v>
      </c>
    </row>
    <row r="227" spans="1:4" ht="30" thickTop="1" thickBot="1">
      <c r="A227" s="200" t="s">
        <v>550</v>
      </c>
      <c r="B227" s="200" t="s">
        <v>388</v>
      </c>
      <c r="C227" s="205" t="s">
        <v>551</v>
      </c>
      <c r="D227" s="658">
        <v>68053</v>
      </c>
    </row>
    <row r="228" spans="1:4" ht="30" thickTop="1" thickBot="1">
      <c r="A228" s="200" t="s">
        <v>552</v>
      </c>
      <c r="B228" s="200" t="s">
        <v>388</v>
      </c>
      <c r="C228" s="205" t="s">
        <v>553</v>
      </c>
      <c r="D228" s="658">
        <v>53787</v>
      </c>
    </row>
    <row r="229" spans="1:4" ht="15.6" thickTop="1" thickBot="1">
      <c r="A229" s="200" t="s">
        <v>556</v>
      </c>
      <c r="B229" s="200" t="s">
        <v>388</v>
      </c>
      <c r="C229" s="205" t="s">
        <v>557</v>
      </c>
      <c r="D229" s="658">
        <v>68053</v>
      </c>
    </row>
    <row r="230" spans="1:4" ht="15.6" thickTop="1" thickBot="1">
      <c r="A230" s="200" t="s">
        <v>558</v>
      </c>
      <c r="B230" s="200" t="s">
        <v>388</v>
      </c>
      <c r="C230" s="205" t="s">
        <v>559</v>
      </c>
      <c r="D230" s="658">
        <v>41925</v>
      </c>
    </row>
    <row r="231" spans="1:4" ht="15.6" thickTop="1" thickBot="1">
      <c r="A231" s="200" t="s">
        <v>527</v>
      </c>
      <c r="B231" s="200" t="s">
        <v>388</v>
      </c>
      <c r="C231" s="205" t="s">
        <v>528</v>
      </c>
      <c r="D231" s="658">
        <v>47916</v>
      </c>
    </row>
    <row r="232" spans="1:4" ht="15.6" thickTop="1" thickBot="1">
      <c r="A232" s="200" t="s">
        <v>560</v>
      </c>
      <c r="B232" s="200" t="s">
        <v>388</v>
      </c>
      <c r="C232" s="205" t="s">
        <v>561</v>
      </c>
      <c r="D232" s="658">
        <v>68053</v>
      </c>
    </row>
    <row r="233" spans="1:4" ht="15.6" thickTop="1" thickBot="1">
      <c r="A233" s="200" t="s">
        <v>562</v>
      </c>
      <c r="B233" s="200" t="s">
        <v>388</v>
      </c>
      <c r="C233" s="205" t="s">
        <v>563</v>
      </c>
      <c r="D233" s="658">
        <v>45848</v>
      </c>
    </row>
    <row r="234" spans="1:4" ht="30" thickTop="1" thickBot="1">
      <c r="A234" s="200" t="s">
        <v>564</v>
      </c>
      <c r="B234" s="200" t="s">
        <v>388</v>
      </c>
      <c r="C234" s="205" t="s">
        <v>565</v>
      </c>
      <c r="D234" s="658">
        <v>39000</v>
      </c>
    </row>
    <row r="235" spans="1:4" ht="15.6" thickTop="1" thickBot="1">
      <c r="A235" s="200" t="s">
        <v>567</v>
      </c>
      <c r="B235" s="200" t="s">
        <v>144</v>
      </c>
      <c r="C235" s="205" t="s">
        <v>568</v>
      </c>
      <c r="D235" s="658">
        <v>1431</v>
      </c>
    </row>
    <row r="236" spans="1:4" ht="30" thickTop="1" thickBot="1">
      <c r="A236" s="200" t="s">
        <v>571</v>
      </c>
      <c r="B236" s="200" t="s">
        <v>388</v>
      </c>
      <c r="C236" s="205" t="s">
        <v>572</v>
      </c>
      <c r="D236" s="658">
        <v>507986</v>
      </c>
    </row>
    <row r="237" spans="1:4" ht="30" thickTop="1" thickBot="1">
      <c r="A237" s="200" t="s">
        <v>573</v>
      </c>
      <c r="B237" s="200" t="s">
        <v>388</v>
      </c>
      <c r="C237" s="205" t="s">
        <v>574</v>
      </c>
      <c r="D237" s="658">
        <v>506260</v>
      </c>
    </row>
    <row r="238" spans="1:4" ht="30" thickTop="1" thickBot="1">
      <c r="A238" s="200" t="s">
        <v>575</v>
      </c>
      <c r="B238" s="200" t="s">
        <v>388</v>
      </c>
      <c r="C238" s="205" t="s">
        <v>576</v>
      </c>
      <c r="D238" s="658">
        <v>535919</v>
      </c>
    </row>
    <row r="239" spans="1:4" ht="15.6" thickTop="1" thickBot="1">
      <c r="A239" s="200" t="s">
        <v>588</v>
      </c>
      <c r="B239" s="200" t="s">
        <v>589</v>
      </c>
      <c r="C239" s="205" t="s">
        <v>590</v>
      </c>
      <c r="D239" s="658">
        <v>474243</v>
      </c>
    </row>
    <row r="240" spans="1:4" ht="15.6" thickTop="1" thickBot="1">
      <c r="A240" s="200" t="s">
        <v>577</v>
      </c>
      <c r="B240" s="200" t="s">
        <v>388</v>
      </c>
      <c r="C240" s="205" t="s">
        <v>2006</v>
      </c>
      <c r="D240" s="658">
        <v>474243</v>
      </c>
    </row>
    <row r="241" spans="1:4" ht="15.6" thickTop="1" thickBot="1">
      <c r="A241" s="200" t="s">
        <v>578</v>
      </c>
      <c r="B241" s="200" t="s">
        <v>388</v>
      </c>
      <c r="C241" s="205" t="s">
        <v>2117</v>
      </c>
      <c r="D241" s="658">
        <v>474243</v>
      </c>
    </row>
    <row r="242" spans="1:4" ht="15.6" thickTop="1" thickBot="1">
      <c r="A242" s="210" t="s">
        <v>2119</v>
      </c>
      <c r="B242" s="200" t="s">
        <v>388</v>
      </c>
      <c r="C242" s="205" t="s">
        <v>2118</v>
      </c>
      <c r="D242" s="209">
        <v>485469</v>
      </c>
    </row>
    <row r="243" spans="1:4" ht="15.6" thickTop="1" thickBot="1">
      <c r="A243" s="200" t="s">
        <v>579</v>
      </c>
      <c r="B243" s="200" t="s">
        <v>388</v>
      </c>
      <c r="C243" s="205" t="s">
        <v>580</v>
      </c>
      <c r="D243" s="658">
        <v>677585</v>
      </c>
    </row>
    <row r="244" spans="1:4" ht="15.6" thickTop="1" thickBot="1">
      <c r="A244" s="200" t="s">
        <v>581</v>
      </c>
      <c r="B244" s="200" t="s">
        <v>388</v>
      </c>
      <c r="C244" s="205" t="s">
        <v>582</v>
      </c>
      <c r="D244" s="658">
        <v>520529</v>
      </c>
    </row>
    <row r="245" spans="1:4" ht="15.6" thickTop="1" thickBot="1">
      <c r="A245" s="200" t="s">
        <v>583</v>
      </c>
      <c r="B245" s="200" t="s">
        <v>388</v>
      </c>
      <c r="C245" s="205" t="s">
        <v>584</v>
      </c>
      <c r="D245" s="658">
        <v>592888</v>
      </c>
    </row>
    <row r="246" spans="1:4" ht="15.6" thickTop="1" thickBot="1">
      <c r="A246" s="200" t="s">
        <v>585</v>
      </c>
      <c r="B246" s="200" t="s">
        <v>388</v>
      </c>
      <c r="C246" s="205" t="s">
        <v>2120</v>
      </c>
      <c r="D246" s="658">
        <v>474243</v>
      </c>
    </row>
    <row r="247" spans="1:4" ht="15.6" thickTop="1" thickBot="1">
      <c r="A247" s="200" t="s">
        <v>586</v>
      </c>
      <c r="B247" s="200" t="s">
        <v>388</v>
      </c>
      <c r="C247" s="205" t="s">
        <v>587</v>
      </c>
      <c r="D247" s="658">
        <v>474243</v>
      </c>
    </row>
    <row r="248" spans="1:4" ht="15.6" thickTop="1" thickBot="1">
      <c r="A248" s="200" t="s">
        <v>591</v>
      </c>
      <c r="B248" s="200" t="s">
        <v>388</v>
      </c>
      <c r="C248" s="205" t="s">
        <v>592</v>
      </c>
      <c r="D248" s="658">
        <v>474243</v>
      </c>
    </row>
    <row r="249" spans="1:4" ht="15.6" thickTop="1" thickBot="1">
      <c r="A249" s="200" t="s">
        <v>593</v>
      </c>
      <c r="B249" s="200" t="s">
        <v>388</v>
      </c>
      <c r="C249" s="205" t="s">
        <v>594</v>
      </c>
      <c r="D249" s="658">
        <v>474243</v>
      </c>
    </row>
    <row r="250" spans="1:4" ht="15.6" thickTop="1" thickBot="1">
      <c r="A250" s="200" t="s">
        <v>595</v>
      </c>
      <c r="B250" s="200" t="s">
        <v>388</v>
      </c>
      <c r="C250" s="205" t="s">
        <v>596</v>
      </c>
      <c r="D250" s="658">
        <v>349930</v>
      </c>
    </row>
    <row r="251" spans="1:4" ht="15.6" thickTop="1" thickBot="1">
      <c r="A251" s="200" t="s">
        <v>597</v>
      </c>
      <c r="B251" s="200" t="s">
        <v>388</v>
      </c>
      <c r="C251" s="205" t="s">
        <v>598</v>
      </c>
      <c r="D251" s="658">
        <v>354034</v>
      </c>
    </row>
    <row r="252" spans="1:4" ht="30" thickTop="1" thickBot="1">
      <c r="A252" s="200" t="s">
        <v>599</v>
      </c>
      <c r="B252" s="200" t="s">
        <v>388</v>
      </c>
      <c r="C252" s="205" t="s">
        <v>600</v>
      </c>
      <c r="D252" s="658">
        <v>375206</v>
      </c>
    </row>
    <row r="253" spans="1:4" ht="30" thickTop="1" thickBot="1">
      <c r="A253" s="200" t="s">
        <v>601</v>
      </c>
      <c r="B253" s="200" t="s">
        <v>388</v>
      </c>
      <c r="C253" s="205" t="s">
        <v>602</v>
      </c>
      <c r="D253" s="658">
        <v>335711</v>
      </c>
    </row>
    <row r="254" spans="1:4" ht="15.6" thickTop="1" thickBot="1">
      <c r="A254" s="200" t="s">
        <v>605</v>
      </c>
      <c r="B254" s="200" t="s">
        <v>233</v>
      </c>
      <c r="C254" s="205" t="s">
        <v>2007</v>
      </c>
      <c r="D254" s="658">
        <v>22388</v>
      </c>
    </row>
    <row r="255" spans="1:4" ht="30" thickTop="1" thickBot="1">
      <c r="A255" s="200" t="s">
        <v>603</v>
      </c>
      <c r="B255" s="200" t="s">
        <v>388</v>
      </c>
      <c r="C255" s="205" t="s">
        <v>604</v>
      </c>
      <c r="D255" s="658">
        <v>535134</v>
      </c>
    </row>
    <row r="256" spans="1:4" ht="15.6" thickTop="1" thickBot="1">
      <c r="A256" s="200" t="s">
        <v>569</v>
      </c>
      <c r="B256" s="200" t="s">
        <v>388</v>
      </c>
      <c r="C256" s="205" t="s">
        <v>570</v>
      </c>
      <c r="D256" s="658">
        <v>474243</v>
      </c>
    </row>
    <row r="257" spans="1:4" ht="15.6" thickTop="1" thickBot="1">
      <c r="A257" s="200" t="s">
        <v>606</v>
      </c>
      <c r="B257" s="200" t="s">
        <v>388</v>
      </c>
      <c r="C257" s="205" t="s">
        <v>607</v>
      </c>
      <c r="D257" s="658">
        <v>504810</v>
      </c>
    </row>
    <row r="258" spans="1:4" ht="15.6" thickTop="1" thickBot="1">
      <c r="A258" s="200" t="s">
        <v>608</v>
      </c>
      <c r="B258" s="200" t="s">
        <v>388</v>
      </c>
      <c r="C258" s="205" t="s">
        <v>609</v>
      </c>
      <c r="D258" s="658">
        <v>480202</v>
      </c>
    </row>
    <row r="259" spans="1:4" ht="15.6" thickTop="1" thickBot="1">
      <c r="A259" s="200" t="s">
        <v>507</v>
      </c>
      <c r="B259" s="200" t="s">
        <v>388</v>
      </c>
      <c r="C259" s="205" t="s">
        <v>508</v>
      </c>
      <c r="D259" s="658">
        <v>482672</v>
      </c>
    </row>
    <row r="260" spans="1:4" ht="15.6" thickTop="1" thickBot="1">
      <c r="A260" s="200" t="s">
        <v>1753</v>
      </c>
      <c r="B260" s="200" t="s">
        <v>388</v>
      </c>
      <c r="C260" s="205" t="s">
        <v>1754</v>
      </c>
      <c r="D260" s="658">
        <v>428436</v>
      </c>
    </row>
    <row r="261" spans="1:4" ht="15.6" thickTop="1" thickBot="1">
      <c r="A261" s="200" t="s">
        <v>509</v>
      </c>
      <c r="B261" s="200" t="s">
        <v>377</v>
      </c>
      <c r="C261" s="205" t="s">
        <v>510</v>
      </c>
      <c r="D261" s="658">
        <v>2997</v>
      </c>
    </row>
    <row r="262" spans="1:4" ht="30" thickTop="1" thickBot="1">
      <c r="A262" s="200" t="s">
        <v>610</v>
      </c>
      <c r="B262" s="200" t="s">
        <v>377</v>
      </c>
      <c r="C262" s="205" t="s">
        <v>2008</v>
      </c>
      <c r="D262" s="658">
        <v>3111</v>
      </c>
    </row>
    <row r="263" spans="1:4" ht="30" thickTop="1" thickBot="1">
      <c r="A263" s="200" t="s">
        <v>611</v>
      </c>
      <c r="B263" s="200" t="s">
        <v>233</v>
      </c>
      <c r="C263" s="205" t="s">
        <v>612</v>
      </c>
      <c r="D263" s="658">
        <v>69382</v>
      </c>
    </row>
    <row r="264" spans="1:4" ht="30" thickTop="1" thickBot="1">
      <c r="A264" s="200" t="s">
        <v>613</v>
      </c>
      <c r="B264" s="200" t="s">
        <v>377</v>
      </c>
      <c r="C264" s="205" t="s">
        <v>614</v>
      </c>
      <c r="D264" s="658">
        <v>12303</v>
      </c>
    </row>
    <row r="265" spans="1:4" ht="30" thickTop="1" thickBot="1">
      <c r="A265" s="200" t="s">
        <v>615</v>
      </c>
      <c r="B265" s="200" t="s">
        <v>144</v>
      </c>
      <c r="C265" s="205" t="s">
        <v>616</v>
      </c>
      <c r="D265" s="658">
        <v>8728</v>
      </c>
    </row>
    <row r="266" spans="1:4" ht="30" thickTop="1" thickBot="1">
      <c r="A266" s="200" t="s">
        <v>617</v>
      </c>
      <c r="B266" s="200" t="s">
        <v>92</v>
      </c>
      <c r="C266" s="205" t="s">
        <v>618</v>
      </c>
      <c r="D266" s="658">
        <v>41147</v>
      </c>
    </row>
    <row r="267" spans="1:4" ht="30" thickTop="1" thickBot="1">
      <c r="A267" s="200" t="s">
        <v>619</v>
      </c>
      <c r="B267" s="200" t="s">
        <v>92</v>
      </c>
      <c r="C267" s="205" t="s">
        <v>620</v>
      </c>
      <c r="D267" s="658">
        <v>68053</v>
      </c>
    </row>
    <row r="268" spans="1:4" ht="30" thickTop="1" thickBot="1">
      <c r="A268" s="200" t="s">
        <v>621</v>
      </c>
      <c r="B268" s="200" t="s">
        <v>92</v>
      </c>
      <c r="C268" s="205" t="s">
        <v>622</v>
      </c>
      <c r="D268" s="658">
        <v>78513</v>
      </c>
    </row>
    <row r="269" spans="1:4" ht="15.6" thickTop="1" thickBot="1">
      <c r="A269" s="200" t="s">
        <v>623</v>
      </c>
      <c r="B269" s="200" t="s">
        <v>377</v>
      </c>
      <c r="C269" s="205" t="s">
        <v>624</v>
      </c>
      <c r="D269" s="658">
        <v>63189</v>
      </c>
    </row>
    <row r="270" spans="1:4" ht="15.6" thickTop="1" thickBot="1">
      <c r="A270" s="200" t="s">
        <v>627</v>
      </c>
      <c r="B270" s="200" t="s">
        <v>144</v>
      </c>
      <c r="C270" s="205" t="s">
        <v>628</v>
      </c>
      <c r="D270" s="658">
        <v>178446</v>
      </c>
    </row>
    <row r="271" spans="1:4" ht="15.6" thickTop="1" thickBot="1">
      <c r="A271" s="200" t="s">
        <v>629</v>
      </c>
      <c r="B271" s="200" t="s">
        <v>388</v>
      </c>
      <c r="C271" s="205" t="s">
        <v>2009</v>
      </c>
      <c r="D271" s="658">
        <v>61191</v>
      </c>
    </row>
    <row r="272" spans="1:4" ht="30" thickTop="1" thickBot="1">
      <c r="A272" s="200" t="s">
        <v>625</v>
      </c>
      <c r="B272" s="200" t="s">
        <v>388</v>
      </c>
      <c r="C272" s="205" t="s">
        <v>626</v>
      </c>
      <c r="D272" s="658">
        <v>59070</v>
      </c>
    </row>
    <row r="273" spans="1:4" ht="30" thickTop="1" thickBot="1">
      <c r="A273" s="200" t="s">
        <v>630</v>
      </c>
      <c r="B273" s="200" t="s">
        <v>388</v>
      </c>
      <c r="C273" s="205" t="s">
        <v>631</v>
      </c>
      <c r="D273" s="658">
        <v>62221</v>
      </c>
    </row>
    <row r="274" spans="1:4" ht="30" thickTop="1" thickBot="1">
      <c r="A274" s="200" t="s">
        <v>632</v>
      </c>
      <c r="B274" s="200" t="s">
        <v>144</v>
      </c>
      <c r="C274" s="205" t="s">
        <v>633</v>
      </c>
      <c r="D274" s="658">
        <v>75613</v>
      </c>
    </row>
    <row r="275" spans="1:4" ht="30" thickTop="1" thickBot="1">
      <c r="A275" s="200" t="s">
        <v>634</v>
      </c>
      <c r="B275" s="200" t="s">
        <v>144</v>
      </c>
      <c r="C275" s="205" t="s">
        <v>635</v>
      </c>
      <c r="D275" s="658">
        <v>60491</v>
      </c>
    </row>
    <row r="276" spans="1:4" ht="30" thickTop="1" thickBot="1">
      <c r="A276" s="200" t="s">
        <v>636</v>
      </c>
      <c r="B276" s="200" t="s">
        <v>637</v>
      </c>
      <c r="C276" s="205" t="s">
        <v>2010</v>
      </c>
      <c r="D276" s="658">
        <v>115689</v>
      </c>
    </row>
    <row r="277" spans="1:4" ht="15.6" thickTop="1" thickBot="1">
      <c r="A277" s="200" t="s">
        <v>638</v>
      </c>
      <c r="B277" s="200" t="s">
        <v>637</v>
      </c>
      <c r="C277" s="205" t="s">
        <v>2011</v>
      </c>
      <c r="D277" s="658">
        <v>83354</v>
      </c>
    </row>
    <row r="278" spans="1:4" ht="15.6" thickTop="1" thickBot="1">
      <c r="A278" s="200" t="s">
        <v>639</v>
      </c>
      <c r="B278" s="200" t="s">
        <v>637</v>
      </c>
      <c r="C278" s="205" t="s">
        <v>640</v>
      </c>
      <c r="D278" s="658">
        <v>33000</v>
      </c>
    </row>
    <row r="279" spans="1:4" ht="15.6" thickTop="1" thickBot="1">
      <c r="A279" s="200" t="s">
        <v>511</v>
      </c>
      <c r="B279" s="200" t="s">
        <v>141</v>
      </c>
      <c r="C279" s="205" t="s">
        <v>512</v>
      </c>
      <c r="D279" s="658">
        <v>44700</v>
      </c>
    </row>
    <row r="280" spans="1:4" ht="15.6" thickTop="1" thickBot="1">
      <c r="A280" s="200" t="s">
        <v>513</v>
      </c>
      <c r="B280" s="200" t="s">
        <v>141</v>
      </c>
      <c r="C280" s="205" t="s">
        <v>514</v>
      </c>
      <c r="D280" s="658">
        <v>62003</v>
      </c>
    </row>
    <row r="281" spans="1:4" ht="30" thickTop="1" thickBot="1">
      <c r="A281" s="200" t="s">
        <v>641</v>
      </c>
      <c r="B281" s="200" t="s">
        <v>92</v>
      </c>
      <c r="C281" s="205" t="s">
        <v>642</v>
      </c>
      <c r="D281" s="658">
        <v>78576</v>
      </c>
    </row>
    <row r="282" spans="1:4" ht="30" thickTop="1" thickBot="1">
      <c r="A282" s="200" t="s">
        <v>643</v>
      </c>
      <c r="B282" s="200" t="s">
        <v>377</v>
      </c>
      <c r="C282" s="205" t="s">
        <v>644</v>
      </c>
      <c r="D282" s="658">
        <v>12730</v>
      </c>
    </row>
    <row r="283" spans="1:4" ht="30" thickTop="1" thickBot="1">
      <c r="A283" s="200" t="s">
        <v>645</v>
      </c>
      <c r="B283" s="200" t="s">
        <v>144</v>
      </c>
      <c r="C283" s="205" t="s">
        <v>646</v>
      </c>
      <c r="D283" s="658">
        <v>7270</v>
      </c>
    </row>
    <row r="284" spans="1:4" ht="15.6" thickTop="1" thickBot="1">
      <c r="A284" s="200" t="s">
        <v>647</v>
      </c>
      <c r="B284" s="200" t="s">
        <v>92</v>
      </c>
      <c r="C284" s="205" t="s">
        <v>648</v>
      </c>
      <c r="D284" s="658">
        <v>15123</v>
      </c>
    </row>
    <row r="285" spans="1:4" ht="30" thickTop="1" thickBot="1">
      <c r="A285" s="200" t="s">
        <v>649</v>
      </c>
      <c r="B285" s="200" t="s">
        <v>92</v>
      </c>
      <c r="C285" s="205" t="s">
        <v>650</v>
      </c>
      <c r="D285" s="658">
        <v>148203</v>
      </c>
    </row>
    <row r="286" spans="1:4" ht="15.6" thickTop="1" thickBot="1">
      <c r="A286" s="200" t="s">
        <v>651</v>
      </c>
      <c r="B286" s="200" t="s">
        <v>92</v>
      </c>
      <c r="C286" s="205" t="s">
        <v>652</v>
      </c>
      <c r="D286" s="658">
        <v>132948</v>
      </c>
    </row>
    <row r="287" spans="1:4" ht="15.6" thickTop="1" thickBot="1">
      <c r="A287" s="200" t="s">
        <v>657</v>
      </c>
      <c r="B287" s="200" t="s">
        <v>92</v>
      </c>
      <c r="C287" s="205" t="s">
        <v>658</v>
      </c>
      <c r="D287" s="658">
        <v>35000</v>
      </c>
    </row>
    <row r="288" spans="1:4" ht="30" thickTop="1" thickBot="1">
      <c r="A288" s="200" t="s">
        <v>653</v>
      </c>
      <c r="B288" s="200" t="s">
        <v>92</v>
      </c>
      <c r="C288" s="205" t="s">
        <v>654</v>
      </c>
      <c r="D288" s="658">
        <v>39915</v>
      </c>
    </row>
    <row r="289" spans="1:4" ht="30" thickTop="1" thickBot="1">
      <c r="A289" s="200" t="s">
        <v>655</v>
      </c>
      <c r="B289" s="200" t="s">
        <v>92</v>
      </c>
      <c r="C289" s="205" t="s">
        <v>656</v>
      </c>
      <c r="D289" s="658">
        <v>173913</v>
      </c>
    </row>
    <row r="290" spans="1:4" ht="15.6" thickTop="1" thickBot="1">
      <c r="A290" s="200" t="s">
        <v>659</v>
      </c>
      <c r="B290" s="200" t="s">
        <v>463</v>
      </c>
      <c r="C290" s="205" t="s">
        <v>660</v>
      </c>
      <c r="D290" s="658">
        <v>2500</v>
      </c>
    </row>
    <row r="291" spans="1:4" ht="15.6" thickTop="1" thickBot="1">
      <c r="A291" s="200" t="s">
        <v>661</v>
      </c>
      <c r="B291" s="200" t="s">
        <v>425</v>
      </c>
      <c r="C291" s="205" t="s">
        <v>2012</v>
      </c>
      <c r="D291" s="658">
        <v>88167</v>
      </c>
    </row>
    <row r="292" spans="1:4" ht="30" thickTop="1" thickBot="1">
      <c r="A292" s="200" t="s">
        <v>662</v>
      </c>
      <c r="B292" s="200" t="s">
        <v>377</v>
      </c>
      <c r="C292" s="205" t="s">
        <v>663</v>
      </c>
      <c r="D292" s="658">
        <v>3793</v>
      </c>
    </row>
    <row r="293" spans="1:4" ht="15.6" thickTop="1" thickBot="1">
      <c r="A293" s="200" t="s">
        <v>664</v>
      </c>
      <c r="B293" s="200" t="s">
        <v>377</v>
      </c>
      <c r="C293" s="205" t="s">
        <v>2013</v>
      </c>
      <c r="D293" s="658">
        <v>9533</v>
      </c>
    </row>
    <row r="294" spans="1:4" ht="15.6" thickTop="1" thickBot="1">
      <c r="A294" s="200" t="s">
        <v>665</v>
      </c>
      <c r="B294" s="200" t="s">
        <v>92</v>
      </c>
      <c r="C294" s="205" t="s">
        <v>666</v>
      </c>
      <c r="D294" s="658">
        <v>2778</v>
      </c>
    </row>
    <row r="295" spans="1:4" ht="15.6" thickTop="1" thickBot="1">
      <c r="A295" s="200" t="s">
        <v>671</v>
      </c>
      <c r="B295" s="200" t="s">
        <v>92</v>
      </c>
      <c r="C295" s="205" t="s">
        <v>2014</v>
      </c>
      <c r="D295" s="658">
        <v>66354</v>
      </c>
    </row>
    <row r="296" spans="1:4" ht="15.6" thickTop="1" thickBot="1">
      <c r="A296" s="200" t="s">
        <v>667</v>
      </c>
      <c r="B296" s="200" t="s">
        <v>92</v>
      </c>
      <c r="C296" s="205" t="s">
        <v>668</v>
      </c>
      <c r="D296" s="658">
        <v>90737</v>
      </c>
    </row>
    <row r="297" spans="1:4" ht="15.6" thickTop="1" thickBot="1">
      <c r="A297" s="200" t="s">
        <v>669</v>
      </c>
      <c r="B297" s="200" t="s">
        <v>92</v>
      </c>
      <c r="C297" s="205" t="s">
        <v>670</v>
      </c>
      <c r="D297" s="658">
        <v>67795</v>
      </c>
    </row>
    <row r="298" spans="1:4" ht="15.6" thickTop="1" thickBot="1">
      <c r="A298" s="200" t="s">
        <v>684</v>
      </c>
      <c r="B298" s="200" t="s">
        <v>144</v>
      </c>
      <c r="C298" s="205" t="s">
        <v>685</v>
      </c>
      <c r="D298" s="658">
        <v>5203</v>
      </c>
    </row>
    <row r="299" spans="1:4" ht="15.6" thickTop="1" thickBot="1">
      <c r="A299" s="200" t="s">
        <v>672</v>
      </c>
      <c r="B299" s="200" t="s">
        <v>377</v>
      </c>
      <c r="C299" s="205" t="s">
        <v>673</v>
      </c>
      <c r="D299" s="658">
        <v>66450</v>
      </c>
    </row>
    <row r="300" spans="1:4" ht="15.6" thickTop="1" thickBot="1">
      <c r="A300" s="200" t="s">
        <v>688</v>
      </c>
      <c r="B300" s="200" t="s">
        <v>377</v>
      </c>
      <c r="C300" s="205" t="s">
        <v>689</v>
      </c>
      <c r="D300" s="658">
        <v>26783</v>
      </c>
    </row>
    <row r="301" spans="1:4" ht="44.4" thickTop="1" thickBot="1">
      <c r="A301" s="200" t="s">
        <v>690</v>
      </c>
      <c r="B301" s="200" t="s">
        <v>92</v>
      </c>
      <c r="C301" s="205" t="s">
        <v>691</v>
      </c>
      <c r="D301" s="658">
        <v>292319</v>
      </c>
    </row>
    <row r="302" spans="1:4" ht="44.4" thickTop="1" thickBot="1">
      <c r="A302" s="200" t="s">
        <v>692</v>
      </c>
      <c r="B302" s="200" t="s">
        <v>92</v>
      </c>
      <c r="C302" s="205" t="s">
        <v>693</v>
      </c>
      <c r="D302" s="658">
        <v>245593</v>
      </c>
    </row>
    <row r="303" spans="1:4" ht="44.4" thickTop="1" thickBot="1">
      <c r="A303" s="200" t="s">
        <v>694</v>
      </c>
      <c r="B303" s="200" t="s">
        <v>92</v>
      </c>
      <c r="C303" s="205" t="s">
        <v>695</v>
      </c>
      <c r="D303" s="658">
        <v>238082</v>
      </c>
    </row>
    <row r="304" spans="1:4" ht="44.4" thickTop="1" thickBot="1">
      <c r="A304" s="200" t="s">
        <v>696</v>
      </c>
      <c r="B304" s="200" t="s">
        <v>92</v>
      </c>
      <c r="C304" s="205" t="s">
        <v>697</v>
      </c>
      <c r="D304" s="658">
        <v>300491</v>
      </c>
    </row>
    <row r="305" spans="1:4" ht="44.4" thickTop="1" thickBot="1">
      <c r="A305" s="200" t="s">
        <v>698</v>
      </c>
      <c r="B305" s="200" t="s">
        <v>92</v>
      </c>
      <c r="C305" s="205" t="s">
        <v>699</v>
      </c>
      <c r="D305" s="658">
        <v>211942</v>
      </c>
    </row>
    <row r="306" spans="1:4" ht="44.4" thickTop="1" thickBot="1">
      <c r="A306" s="200" t="s">
        <v>700</v>
      </c>
      <c r="B306" s="200" t="s">
        <v>233</v>
      </c>
      <c r="C306" s="205" t="s">
        <v>701</v>
      </c>
      <c r="D306" s="658">
        <v>323372</v>
      </c>
    </row>
    <row r="307" spans="1:4" ht="15.6" thickTop="1" thickBot="1">
      <c r="A307" s="200" t="s">
        <v>702</v>
      </c>
      <c r="B307" s="200" t="s">
        <v>92</v>
      </c>
      <c r="C307" s="205" t="s">
        <v>703</v>
      </c>
      <c r="D307" s="658">
        <v>173870</v>
      </c>
    </row>
    <row r="308" spans="1:4" ht="15.6" thickTop="1" thickBot="1">
      <c r="A308" s="200" t="s">
        <v>674</v>
      </c>
      <c r="B308" s="200" t="s">
        <v>377</v>
      </c>
      <c r="C308" s="205" t="s">
        <v>675</v>
      </c>
      <c r="D308" s="658">
        <v>26713</v>
      </c>
    </row>
    <row r="309" spans="1:4" ht="15.6" thickTop="1" thickBot="1">
      <c r="A309" s="200" t="s">
        <v>680</v>
      </c>
      <c r="B309" s="200" t="s">
        <v>377</v>
      </c>
      <c r="C309" s="205" t="s">
        <v>681</v>
      </c>
      <c r="D309" s="658">
        <v>7874</v>
      </c>
    </row>
    <row r="310" spans="1:4" ht="15.6" thickTop="1" thickBot="1">
      <c r="A310" s="200" t="s">
        <v>678</v>
      </c>
      <c r="B310" s="200" t="s">
        <v>377</v>
      </c>
      <c r="C310" s="205" t="s">
        <v>679</v>
      </c>
      <c r="D310" s="658">
        <v>17421</v>
      </c>
    </row>
    <row r="311" spans="1:4" ht="15.6" thickTop="1" thickBot="1">
      <c r="A311" s="200" t="s">
        <v>676</v>
      </c>
      <c r="B311" s="200" t="s">
        <v>377</v>
      </c>
      <c r="C311" s="205" t="s">
        <v>677</v>
      </c>
      <c r="D311" s="658">
        <v>87331</v>
      </c>
    </row>
    <row r="312" spans="1:4" ht="15.6" thickTop="1" thickBot="1">
      <c r="A312" s="200" t="s">
        <v>682</v>
      </c>
      <c r="B312" s="200" t="s">
        <v>377</v>
      </c>
      <c r="C312" s="205" t="s">
        <v>683</v>
      </c>
      <c r="D312" s="658">
        <v>9994</v>
      </c>
    </row>
    <row r="313" spans="1:4" ht="15.6" thickTop="1" thickBot="1">
      <c r="A313" s="200" t="s">
        <v>704</v>
      </c>
      <c r="B313" s="200" t="s">
        <v>377</v>
      </c>
      <c r="C313" s="205" t="s">
        <v>705</v>
      </c>
      <c r="D313" s="658">
        <v>11961</v>
      </c>
    </row>
    <row r="314" spans="1:4" ht="15.6" thickTop="1" thickBot="1">
      <c r="A314" s="200" t="s">
        <v>706</v>
      </c>
      <c r="B314" s="200" t="s">
        <v>377</v>
      </c>
      <c r="C314" s="205" t="s">
        <v>707</v>
      </c>
      <c r="D314" s="658">
        <v>10000</v>
      </c>
    </row>
    <row r="315" spans="1:4" ht="44.4" thickTop="1" thickBot="1">
      <c r="A315" s="200" t="s">
        <v>712</v>
      </c>
      <c r="B315" s="200" t="s">
        <v>377</v>
      </c>
      <c r="C315" s="205" t="s">
        <v>713</v>
      </c>
      <c r="D315" s="658">
        <v>16723</v>
      </c>
    </row>
    <row r="316" spans="1:4" ht="30" thickTop="1" thickBot="1">
      <c r="A316" s="200" t="s">
        <v>708</v>
      </c>
      <c r="B316" s="200" t="s">
        <v>92</v>
      </c>
      <c r="C316" s="205" t="s">
        <v>709</v>
      </c>
      <c r="D316" s="658">
        <v>23460</v>
      </c>
    </row>
    <row r="317" spans="1:4" ht="15.6" thickTop="1" thickBot="1">
      <c r="A317" s="200" t="s">
        <v>710</v>
      </c>
      <c r="B317" s="200" t="s">
        <v>377</v>
      </c>
      <c r="C317" s="205" t="s">
        <v>711</v>
      </c>
      <c r="D317" s="658">
        <v>24895</v>
      </c>
    </row>
    <row r="318" spans="1:4" ht="30" thickTop="1" thickBot="1">
      <c r="A318" s="200" t="s">
        <v>714</v>
      </c>
      <c r="B318" s="200" t="s">
        <v>637</v>
      </c>
      <c r="C318" s="205" t="s">
        <v>715</v>
      </c>
      <c r="D318" s="658">
        <v>49717</v>
      </c>
    </row>
    <row r="319" spans="1:4" ht="30" thickTop="1" thickBot="1">
      <c r="A319" s="200" t="s">
        <v>716</v>
      </c>
      <c r="B319" s="200" t="s">
        <v>92</v>
      </c>
      <c r="C319" s="205" t="s">
        <v>717</v>
      </c>
      <c r="D319" s="658">
        <v>21333</v>
      </c>
    </row>
    <row r="320" spans="1:4" ht="44.4" thickTop="1" thickBot="1">
      <c r="A320" s="200" t="s">
        <v>724</v>
      </c>
      <c r="B320" s="200" t="s">
        <v>92</v>
      </c>
      <c r="C320" s="205" t="s">
        <v>725</v>
      </c>
      <c r="D320" s="658">
        <v>120983</v>
      </c>
    </row>
    <row r="321" spans="1:4" ht="44.4" thickTop="1" thickBot="1">
      <c r="A321" s="200" t="s">
        <v>726</v>
      </c>
      <c r="B321" s="200" t="s">
        <v>92</v>
      </c>
      <c r="C321" s="205" t="s">
        <v>727</v>
      </c>
      <c r="D321" s="658">
        <v>211719</v>
      </c>
    </row>
    <row r="322" spans="1:4" ht="44.4" thickTop="1" thickBot="1">
      <c r="A322" s="200" t="s">
        <v>722</v>
      </c>
      <c r="B322" s="200" t="s">
        <v>92</v>
      </c>
      <c r="C322" s="205" t="s">
        <v>723</v>
      </c>
      <c r="D322" s="658">
        <v>166351</v>
      </c>
    </row>
    <row r="323" spans="1:4" ht="58.8" thickTop="1" thickBot="1">
      <c r="A323" s="200" t="s">
        <v>720</v>
      </c>
      <c r="B323" s="200" t="s">
        <v>92</v>
      </c>
      <c r="C323" s="205" t="s">
        <v>721</v>
      </c>
      <c r="D323" s="658">
        <v>186052</v>
      </c>
    </row>
    <row r="324" spans="1:4" ht="15.6" thickTop="1" thickBot="1">
      <c r="A324" s="200" t="s">
        <v>728</v>
      </c>
      <c r="B324" s="200" t="s">
        <v>92</v>
      </c>
      <c r="C324" s="205" t="s">
        <v>729</v>
      </c>
      <c r="D324" s="658">
        <v>302456</v>
      </c>
    </row>
    <row r="325" spans="1:4" ht="15.6" thickTop="1" thickBot="1">
      <c r="A325" s="200" t="s">
        <v>732</v>
      </c>
      <c r="B325" s="200" t="s">
        <v>92</v>
      </c>
      <c r="C325" s="205" t="s">
        <v>733</v>
      </c>
      <c r="D325" s="658">
        <v>14824</v>
      </c>
    </row>
    <row r="326" spans="1:4" ht="30" thickTop="1" thickBot="1">
      <c r="A326" s="200" t="s">
        <v>718</v>
      </c>
      <c r="B326" s="200" t="s">
        <v>92</v>
      </c>
      <c r="C326" s="205" t="s">
        <v>719</v>
      </c>
      <c r="D326" s="658">
        <v>26888</v>
      </c>
    </row>
    <row r="327" spans="1:4" ht="30" thickTop="1" thickBot="1">
      <c r="A327" s="200" t="s">
        <v>730</v>
      </c>
      <c r="B327" s="200" t="s">
        <v>92</v>
      </c>
      <c r="C327" s="205" t="s">
        <v>731</v>
      </c>
      <c r="D327" s="658">
        <v>16490</v>
      </c>
    </row>
    <row r="328" spans="1:4" ht="30" thickTop="1" thickBot="1">
      <c r="A328" s="200" t="s">
        <v>734</v>
      </c>
      <c r="B328" s="200" t="s">
        <v>92</v>
      </c>
      <c r="C328" s="205" t="s">
        <v>735</v>
      </c>
      <c r="D328" s="658">
        <v>95273</v>
      </c>
    </row>
    <row r="329" spans="1:4" ht="15.6" thickTop="1" thickBot="1">
      <c r="A329" s="200" t="s">
        <v>736</v>
      </c>
      <c r="B329" s="200" t="s">
        <v>92</v>
      </c>
      <c r="C329" s="205" t="s">
        <v>737</v>
      </c>
      <c r="D329" s="658">
        <v>8183</v>
      </c>
    </row>
    <row r="330" spans="1:4" ht="30" thickTop="1" thickBot="1">
      <c r="A330" s="200" t="s">
        <v>738</v>
      </c>
      <c r="B330" s="200" t="s">
        <v>92</v>
      </c>
      <c r="C330" s="205" t="s">
        <v>739</v>
      </c>
      <c r="D330" s="658">
        <v>36874</v>
      </c>
    </row>
    <row r="331" spans="1:4" ht="30" thickTop="1" thickBot="1">
      <c r="A331" s="200" t="s">
        <v>740</v>
      </c>
      <c r="B331" s="200" t="s">
        <v>92</v>
      </c>
      <c r="C331" s="205" t="s">
        <v>741</v>
      </c>
      <c r="D331" s="658">
        <v>2085</v>
      </c>
    </row>
    <row r="332" spans="1:4" ht="15.6" thickTop="1" thickBot="1">
      <c r="A332" s="200" t="s">
        <v>743</v>
      </c>
      <c r="B332" s="200" t="s">
        <v>388</v>
      </c>
      <c r="C332" s="205" t="s">
        <v>744</v>
      </c>
      <c r="D332" s="658">
        <v>38195</v>
      </c>
    </row>
    <row r="333" spans="1:4" ht="30" thickTop="1" thickBot="1">
      <c r="A333" s="200" t="s">
        <v>742</v>
      </c>
      <c r="B333" s="200" t="s">
        <v>388</v>
      </c>
      <c r="C333" s="205" t="s">
        <v>2017</v>
      </c>
      <c r="D333" s="658">
        <v>26888</v>
      </c>
    </row>
    <row r="334" spans="1:4" ht="15.6" thickTop="1" thickBot="1">
      <c r="A334" s="200" t="s">
        <v>747</v>
      </c>
      <c r="B334" s="200" t="s">
        <v>92</v>
      </c>
      <c r="C334" s="205" t="s">
        <v>2018</v>
      </c>
      <c r="D334" s="658">
        <v>1306</v>
      </c>
    </row>
    <row r="335" spans="1:4" ht="15.6" thickTop="1" thickBot="1">
      <c r="A335" s="200" t="s">
        <v>745</v>
      </c>
      <c r="B335" s="200" t="s">
        <v>92</v>
      </c>
      <c r="C335" s="205" t="s">
        <v>746</v>
      </c>
      <c r="D335" s="658">
        <v>4641</v>
      </c>
    </row>
    <row r="336" spans="1:4" ht="15.6" thickTop="1" thickBot="1">
      <c r="A336" s="200" t="s">
        <v>748</v>
      </c>
      <c r="B336" s="200" t="s">
        <v>377</v>
      </c>
      <c r="C336" s="205" t="s">
        <v>749</v>
      </c>
      <c r="D336" s="658">
        <v>5146</v>
      </c>
    </row>
    <row r="337" spans="1:4" ht="15.6" thickTop="1" thickBot="1">
      <c r="A337" s="200" t="s">
        <v>753</v>
      </c>
      <c r="B337" s="200" t="s">
        <v>92</v>
      </c>
      <c r="C337" s="205" t="s">
        <v>754</v>
      </c>
      <c r="D337" s="658">
        <v>441586</v>
      </c>
    </row>
    <row r="338" spans="1:4" ht="15.6" thickTop="1" thickBot="1">
      <c r="A338" s="200" t="s">
        <v>751</v>
      </c>
      <c r="B338" s="200" t="s">
        <v>92</v>
      </c>
      <c r="C338" s="205" t="s">
        <v>752</v>
      </c>
      <c r="D338" s="658">
        <v>83175</v>
      </c>
    </row>
    <row r="339" spans="1:4" ht="30" thickTop="1" thickBot="1">
      <c r="A339" s="200" t="s">
        <v>750</v>
      </c>
      <c r="B339" s="200" t="s">
        <v>144</v>
      </c>
      <c r="C339" s="205" t="s">
        <v>2019</v>
      </c>
      <c r="D339" s="658">
        <v>105400</v>
      </c>
    </row>
    <row r="340" spans="1:4" ht="30" thickTop="1" thickBot="1">
      <c r="A340" s="200" t="s">
        <v>686</v>
      </c>
      <c r="B340" s="200" t="s">
        <v>92</v>
      </c>
      <c r="C340" s="205" t="s">
        <v>2015</v>
      </c>
      <c r="D340" s="658">
        <v>1960274</v>
      </c>
    </row>
    <row r="341" spans="1:4" ht="30" thickTop="1" thickBot="1">
      <c r="A341" s="200" t="s">
        <v>755</v>
      </c>
      <c r="B341" s="200" t="s">
        <v>92</v>
      </c>
      <c r="C341" s="205" t="s">
        <v>756</v>
      </c>
      <c r="D341" s="658">
        <v>1949312</v>
      </c>
    </row>
    <row r="342" spans="1:4" ht="30" thickTop="1" thickBot="1">
      <c r="A342" s="200" t="s">
        <v>687</v>
      </c>
      <c r="B342" s="200" t="s">
        <v>92</v>
      </c>
      <c r="C342" s="205" t="s">
        <v>2016</v>
      </c>
      <c r="D342" s="658">
        <v>1226898</v>
      </c>
    </row>
    <row r="343" spans="1:4" ht="30" thickTop="1" thickBot="1">
      <c r="A343" s="200" t="s">
        <v>757</v>
      </c>
      <c r="B343" s="200" t="s">
        <v>92</v>
      </c>
      <c r="C343" s="205" t="s">
        <v>758</v>
      </c>
      <c r="D343" s="658">
        <v>1190611</v>
      </c>
    </row>
    <row r="344" spans="1:4" ht="30" thickTop="1" thickBot="1">
      <c r="A344" s="200" t="s">
        <v>802</v>
      </c>
      <c r="B344" s="200" t="s">
        <v>388</v>
      </c>
      <c r="C344" s="205" t="s">
        <v>803</v>
      </c>
      <c r="D344" s="658">
        <v>84698</v>
      </c>
    </row>
    <row r="345" spans="1:4" ht="30" thickTop="1" thickBot="1">
      <c r="A345" s="200" t="s">
        <v>759</v>
      </c>
      <c r="B345" s="200" t="s">
        <v>377</v>
      </c>
      <c r="C345" s="205" t="s">
        <v>760</v>
      </c>
      <c r="D345" s="658">
        <v>98298</v>
      </c>
    </row>
    <row r="346" spans="1:4" ht="30" thickTop="1" thickBot="1">
      <c r="A346" s="200" t="s">
        <v>761</v>
      </c>
      <c r="B346" s="200" t="s">
        <v>144</v>
      </c>
      <c r="C346" s="205" t="s">
        <v>762</v>
      </c>
      <c r="D346" s="658">
        <v>60584</v>
      </c>
    </row>
    <row r="347" spans="1:4" ht="30" thickTop="1" thickBot="1">
      <c r="A347" s="200" t="s">
        <v>768</v>
      </c>
      <c r="B347" s="200" t="s">
        <v>92</v>
      </c>
      <c r="C347" s="205" t="s">
        <v>2023</v>
      </c>
      <c r="D347" s="658">
        <v>120983</v>
      </c>
    </row>
    <row r="348" spans="1:4" ht="15.6" thickTop="1" thickBot="1">
      <c r="A348" s="200" t="s">
        <v>773</v>
      </c>
      <c r="B348" s="200" t="s">
        <v>144</v>
      </c>
      <c r="C348" s="205" t="s">
        <v>2024</v>
      </c>
      <c r="D348" s="658">
        <v>17201</v>
      </c>
    </row>
    <row r="349" spans="1:4" ht="30" thickTop="1" thickBot="1">
      <c r="A349" s="200" t="s">
        <v>763</v>
      </c>
      <c r="B349" s="200" t="s">
        <v>144</v>
      </c>
      <c r="C349" s="205" t="s">
        <v>764</v>
      </c>
      <c r="D349" s="658">
        <v>69169</v>
      </c>
    </row>
    <row r="350" spans="1:4" ht="30" thickTop="1" thickBot="1">
      <c r="A350" s="200" t="s">
        <v>765</v>
      </c>
      <c r="B350" s="200" t="s">
        <v>144</v>
      </c>
      <c r="C350" s="205" t="s">
        <v>2020</v>
      </c>
      <c r="D350" s="658">
        <v>31456</v>
      </c>
    </row>
    <row r="351" spans="1:4" ht="15.6" thickTop="1" thickBot="1">
      <c r="A351" s="200" t="s">
        <v>801</v>
      </c>
      <c r="B351" s="200" t="s">
        <v>144</v>
      </c>
      <c r="C351" s="205" t="s">
        <v>2026</v>
      </c>
      <c r="D351" s="658">
        <v>177711</v>
      </c>
    </row>
    <row r="352" spans="1:4" ht="15.6" thickTop="1" thickBot="1">
      <c r="A352" s="200" t="s">
        <v>769</v>
      </c>
      <c r="B352" s="200" t="s">
        <v>144</v>
      </c>
      <c r="C352" s="205" t="s">
        <v>770</v>
      </c>
      <c r="D352" s="658">
        <v>246005.64</v>
      </c>
    </row>
    <row r="353" spans="1:4" ht="15.6" thickTop="1" thickBot="1">
      <c r="A353" s="200" t="s">
        <v>771</v>
      </c>
      <c r="B353" s="200" t="s">
        <v>144</v>
      </c>
      <c r="C353" s="205" t="s">
        <v>772</v>
      </c>
      <c r="D353" s="658">
        <v>663210.12</v>
      </c>
    </row>
    <row r="354" spans="1:4" ht="30" thickTop="1" thickBot="1">
      <c r="A354" s="200" t="s">
        <v>767</v>
      </c>
      <c r="B354" s="200" t="s">
        <v>144</v>
      </c>
      <c r="C354" s="205" t="s">
        <v>2022</v>
      </c>
      <c r="D354" s="658">
        <v>7206</v>
      </c>
    </row>
    <row r="355" spans="1:4" ht="15.6" thickTop="1" thickBot="1">
      <c r="A355" s="200" t="s">
        <v>766</v>
      </c>
      <c r="B355" s="200" t="s">
        <v>144</v>
      </c>
      <c r="C355" s="205" t="s">
        <v>2021</v>
      </c>
      <c r="D355" s="658">
        <v>5028</v>
      </c>
    </row>
    <row r="356" spans="1:4" ht="15.6" thickTop="1" thickBot="1">
      <c r="A356" s="200" t="s">
        <v>778</v>
      </c>
      <c r="B356" s="200" t="s">
        <v>144</v>
      </c>
      <c r="C356" s="205" t="s">
        <v>779</v>
      </c>
      <c r="D356" s="658">
        <v>66096</v>
      </c>
    </row>
    <row r="357" spans="1:4" ht="30" thickTop="1" thickBot="1">
      <c r="A357" s="200" t="s">
        <v>774</v>
      </c>
      <c r="B357" s="200" t="s">
        <v>144</v>
      </c>
      <c r="C357" s="205" t="s">
        <v>775</v>
      </c>
      <c r="D357" s="658">
        <v>446123</v>
      </c>
    </row>
    <row r="358" spans="1:4" ht="30" thickTop="1" thickBot="1">
      <c r="A358" s="200" t="s">
        <v>776</v>
      </c>
      <c r="B358" s="200" t="s">
        <v>144</v>
      </c>
      <c r="C358" s="205" t="s">
        <v>777</v>
      </c>
      <c r="D358" s="658">
        <v>453685</v>
      </c>
    </row>
    <row r="359" spans="1:4" ht="15.6" thickTop="1" thickBot="1">
      <c r="A359" s="200" t="s">
        <v>780</v>
      </c>
      <c r="B359" s="200" t="s">
        <v>144</v>
      </c>
      <c r="C359" s="205" t="s">
        <v>781</v>
      </c>
      <c r="D359" s="658">
        <v>152605</v>
      </c>
    </row>
    <row r="360" spans="1:4" ht="15.6" thickTop="1" thickBot="1">
      <c r="A360" s="200" t="s">
        <v>782</v>
      </c>
      <c r="B360" s="200" t="s">
        <v>144</v>
      </c>
      <c r="C360" s="205" t="s">
        <v>783</v>
      </c>
      <c r="D360" s="658">
        <v>137130</v>
      </c>
    </row>
    <row r="361" spans="1:4" ht="15.6" thickTop="1" thickBot="1">
      <c r="A361" s="200" t="s">
        <v>784</v>
      </c>
      <c r="B361" s="200" t="s">
        <v>144</v>
      </c>
      <c r="C361" s="205" t="s">
        <v>785</v>
      </c>
      <c r="D361" s="658">
        <v>154608</v>
      </c>
    </row>
    <row r="362" spans="1:4" ht="15.6" thickTop="1" thickBot="1">
      <c r="A362" s="200" t="s">
        <v>786</v>
      </c>
      <c r="B362" s="200" t="s">
        <v>144</v>
      </c>
      <c r="C362" s="205" t="s">
        <v>787</v>
      </c>
      <c r="D362" s="658">
        <v>302456</v>
      </c>
    </row>
    <row r="363" spans="1:4" ht="30" thickTop="1" thickBot="1">
      <c r="A363" s="200" t="s">
        <v>788</v>
      </c>
      <c r="B363" s="200" t="s">
        <v>144</v>
      </c>
      <c r="C363" s="205" t="s">
        <v>789</v>
      </c>
      <c r="D363" s="658">
        <v>213798</v>
      </c>
    </row>
    <row r="364" spans="1:4" ht="30" thickTop="1" thickBot="1">
      <c r="A364" s="200" t="s">
        <v>804</v>
      </c>
      <c r="B364" s="200" t="s">
        <v>144</v>
      </c>
      <c r="C364" s="205" t="s">
        <v>805</v>
      </c>
      <c r="D364" s="658">
        <v>181494</v>
      </c>
    </row>
    <row r="365" spans="1:4" ht="15.6" thickTop="1" thickBot="1">
      <c r="A365" s="200" t="s">
        <v>790</v>
      </c>
      <c r="B365" s="200" t="s">
        <v>144</v>
      </c>
      <c r="C365" s="205" t="s">
        <v>791</v>
      </c>
      <c r="D365" s="658">
        <v>108523</v>
      </c>
    </row>
    <row r="366" spans="1:4" ht="15.6" thickTop="1" thickBot="1">
      <c r="A366" s="200" t="s">
        <v>792</v>
      </c>
      <c r="B366" s="200" t="s">
        <v>144</v>
      </c>
      <c r="C366" s="205" t="s">
        <v>2025</v>
      </c>
      <c r="D366" s="658">
        <v>111750</v>
      </c>
    </row>
    <row r="367" spans="1:4" ht="30" thickTop="1" thickBot="1">
      <c r="A367" s="200" t="s">
        <v>793</v>
      </c>
      <c r="B367" s="200" t="s">
        <v>92</v>
      </c>
      <c r="C367" s="205" t="s">
        <v>794</v>
      </c>
      <c r="D367" s="658">
        <v>51088</v>
      </c>
    </row>
    <row r="368" spans="1:4" ht="15.6" thickTop="1" thickBot="1">
      <c r="A368" s="200" t="s">
        <v>797</v>
      </c>
      <c r="B368" s="200" t="s">
        <v>92</v>
      </c>
      <c r="C368" s="205" t="s">
        <v>798</v>
      </c>
      <c r="D368" s="658">
        <v>2259</v>
      </c>
    </row>
    <row r="369" spans="1:4" ht="30" thickTop="1" thickBot="1">
      <c r="A369" s="200" t="s">
        <v>795</v>
      </c>
      <c r="B369" s="200" t="s">
        <v>92</v>
      </c>
      <c r="C369" s="205" t="s">
        <v>796</v>
      </c>
      <c r="D369" s="658">
        <v>1512</v>
      </c>
    </row>
    <row r="370" spans="1:4" ht="15.6" thickTop="1" thickBot="1">
      <c r="A370" s="200" t="s">
        <v>799</v>
      </c>
      <c r="B370" s="200" t="s">
        <v>92</v>
      </c>
      <c r="C370" s="205" t="s">
        <v>800</v>
      </c>
      <c r="D370" s="658">
        <v>51369</v>
      </c>
    </row>
    <row r="371" spans="1:4" ht="15.6" thickTop="1" thickBot="1">
      <c r="A371" s="200" t="s">
        <v>808</v>
      </c>
      <c r="B371" s="200" t="s">
        <v>92</v>
      </c>
      <c r="C371" s="205" t="s">
        <v>2027</v>
      </c>
      <c r="D371" s="658">
        <v>45420</v>
      </c>
    </row>
    <row r="372" spans="1:4" ht="15.6" thickTop="1" thickBot="1">
      <c r="A372" s="200" t="s">
        <v>806</v>
      </c>
      <c r="B372" s="200" t="s">
        <v>377</v>
      </c>
      <c r="C372" s="205" t="s">
        <v>807</v>
      </c>
      <c r="D372" s="658">
        <v>3189.432989690722</v>
      </c>
    </row>
    <row r="373" spans="1:4" ht="15.6" thickTop="1" thickBot="1">
      <c r="A373" s="200"/>
      <c r="B373" s="200"/>
      <c r="C373" s="205"/>
      <c r="D373" s="201"/>
    </row>
    <row r="374" spans="1:4" ht="1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tabSelected="1" zoomScale="69" zoomScaleNormal="69" workbookViewId="0">
      <pane xSplit="4" ySplit="4" topLeftCell="E86" activePane="bottomRight" state="frozen"/>
      <selection activeCell="D20" sqref="D20"/>
      <selection pane="topRight" activeCell="D20" sqref="D20"/>
      <selection pane="bottomLeft" activeCell="D20" sqref="D20"/>
      <selection pane="bottomRight" activeCell="F91" sqref="F91"/>
    </sheetView>
  </sheetViews>
  <sheetFormatPr baseColWidth="10" defaultRowHeight="14.4"/>
  <cols>
    <col min="1" max="1" width="18" style="163" customWidth="1"/>
    <col min="2" max="2" width="9.109375" customWidth="1"/>
    <col min="3" max="3" width="101.5546875" customWidth="1"/>
    <col min="4" max="4" width="17.109375" style="189" customWidth="1"/>
  </cols>
  <sheetData>
    <row r="1" spans="1:5" ht="99.75" customHeight="1" thickTop="1" thickBot="1">
      <c r="A1" s="686" t="s">
        <v>1934</v>
      </c>
      <c r="B1" s="687"/>
      <c r="C1" s="687"/>
      <c r="D1" s="688"/>
    </row>
    <row r="2" spans="1:5" ht="15.6" thickTop="1" thickBot="1">
      <c r="A2" s="685" t="s">
        <v>1493</v>
      </c>
      <c r="B2" s="685"/>
      <c r="C2" s="685"/>
      <c r="D2" s="685"/>
    </row>
    <row r="3" spans="1:5" ht="15.6" thickTop="1" thickBot="1">
      <c r="A3" s="689"/>
      <c r="B3" s="689"/>
      <c r="C3" s="689"/>
      <c r="D3" s="689"/>
    </row>
    <row r="4" spans="1:5" ht="15.6" thickTop="1" thickBot="1">
      <c r="A4" s="690"/>
      <c r="B4" s="690"/>
      <c r="C4" s="690"/>
      <c r="D4" s="690"/>
    </row>
    <row r="5" spans="1:5" ht="30" customHeight="1" thickTop="1" thickBot="1">
      <c r="A5" s="207"/>
      <c r="B5" s="106"/>
      <c r="C5" s="107"/>
      <c r="D5" s="195"/>
    </row>
    <row r="6" spans="1:5" ht="30" customHeight="1" thickTop="1" thickBot="1">
      <c r="A6" s="208" t="s">
        <v>1350</v>
      </c>
      <c r="B6" s="106" t="s">
        <v>339</v>
      </c>
      <c r="C6" s="108" t="s">
        <v>2132</v>
      </c>
      <c r="D6" s="661">
        <v>958</v>
      </c>
    </row>
    <row r="7" spans="1:5" ht="30" customHeight="1" thickTop="1" thickBot="1">
      <c r="A7" s="208" t="s">
        <v>1436</v>
      </c>
      <c r="B7" s="106" t="s">
        <v>339</v>
      </c>
      <c r="C7" s="108" t="s">
        <v>2131</v>
      </c>
      <c r="D7" s="661">
        <v>958</v>
      </c>
      <c r="E7" s="109"/>
    </row>
    <row r="8" spans="1:5" ht="30" customHeight="1" thickTop="1" thickBot="1">
      <c r="A8" s="208" t="s">
        <v>1448</v>
      </c>
      <c r="B8" s="106" t="s">
        <v>339</v>
      </c>
      <c r="C8" s="108" t="s">
        <v>2133</v>
      </c>
      <c r="D8" s="661">
        <v>958</v>
      </c>
    </row>
    <row r="9" spans="1:5" ht="30" customHeight="1" thickTop="1" thickBot="1">
      <c r="A9" s="208" t="s">
        <v>1309</v>
      </c>
      <c r="B9" s="106" t="s">
        <v>1307</v>
      </c>
      <c r="C9" s="108" t="s">
        <v>1310</v>
      </c>
      <c r="D9" s="661">
        <v>958</v>
      </c>
    </row>
    <row r="10" spans="1:5" ht="30" customHeight="1" thickTop="1" thickBot="1">
      <c r="A10" s="208" t="s">
        <v>1472</v>
      </c>
      <c r="B10" s="106" t="s">
        <v>339</v>
      </c>
      <c r="C10" s="108" t="s">
        <v>1473</v>
      </c>
      <c r="D10" s="661">
        <v>958</v>
      </c>
    </row>
    <row r="11" spans="1:5" ht="30" customHeight="1" thickTop="1" thickBot="1">
      <c r="A11" s="208" t="s">
        <v>1413</v>
      </c>
      <c r="B11" s="106" t="s">
        <v>339</v>
      </c>
      <c r="C11" s="108" t="s">
        <v>1414</v>
      </c>
      <c r="D11" s="661">
        <v>958</v>
      </c>
    </row>
    <row r="12" spans="1:5" ht="30" customHeight="1" thickTop="1" thickBot="1">
      <c r="A12" s="208" t="s">
        <v>1415</v>
      </c>
      <c r="B12" s="106" t="s">
        <v>339</v>
      </c>
      <c r="C12" s="108" t="s">
        <v>1416</v>
      </c>
      <c r="D12" s="661">
        <v>958</v>
      </c>
    </row>
    <row r="13" spans="1:5" ht="30" customHeight="1" thickTop="1" thickBot="1">
      <c r="A13" s="208" t="s">
        <v>1417</v>
      </c>
      <c r="B13" s="106" t="s">
        <v>339</v>
      </c>
      <c r="C13" s="108" t="s">
        <v>1418</v>
      </c>
      <c r="D13" s="661">
        <v>958</v>
      </c>
    </row>
    <row r="14" spans="1:5" ht="30" customHeight="1" thickTop="1" thickBot="1">
      <c r="A14" s="208" t="s">
        <v>1419</v>
      </c>
      <c r="B14" s="106" t="s">
        <v>339</v>
      </c>
      <c r="C14" s="108" t="s">
        <v>1420</v>
      </c>
      <c r="D14" s="661">
        <v>958</v>
      </c>
    </row>
    <row r="15" spans="1:5" ht="30" customHeight="1" thickTop="1" thickBot="1">
      <c r="A15" s="208" t="s">
        <v>1401</v>
      </c>
      <c r="B15" s="106" t="s">
        <v>339</v>
      </c>
      <c r="C15" s="108" t="s">
        <v>1944</v>
      </c>
      <c r="D15" s="661">
        <v>958</v>
      </c>
    </row>
    <row r="16" spans="1:5" ht="30" customHeight="1" thickTop="1" thickBot="1">
      <c r="A16" s="208" t="s">
        <v>1311</v>
      </c>
      <c r="B16" s="106" t="s">
        <v>339</v>
      </c>
      <c r="C16" s="108" t="s">
        <v>1312</v>
      </c>
      <c r="D16" s="661">
        <v>958</v>
      </c>
    </row>
    <row r="17" spans="1:4" ht="30" customHeight="1" thickTop="1" thickBot="1">
      <c r="A17" s="208" t="s">
        <v>1313</v>
      </c>
      <c r="B17" s="106" t="s">
        <v>339</v>
      </c>
      <c r="C17" s="108" t="s">
        <v>1314</v>
      </c>
      <c r="D17" s="661">
        <v>958</v>
      </c>
    </row>
    <row r="18" spans="1:4" ht="30" customHeight="1" thickTop="1" thickBot="1">
      <c r="A18" s="208" t="s">
        <v>1315</v>
      </c>
      <c r="B18" s="106" t="s">
        <v>339</v>
      </c>
      <c r="C18" s="108" t="s">
        <v>1316</v>
      </c>
      <c r="D18" s="661">
        <v>958</v>
      </c>
    </row>
    <row r="19" spans="1:4" ht="30" customHeight="1" thickTop="1" thickBot="1">
      <c r="A19" s="208" t="s">
        <v>1319</v>
      </c>
      <c r="B19" s="106" t="s">
        <v>339</v>
      </c>
      <c r="C19" s="108" t="s">
        <v>1320</v>
      </c>
      <c r="D19" s="661">
        <v>958</v>
      </c>
    </row>
    <row r="20" spans="1:4" ht="30" customHeight="1" thickTop="1" thickBot="1">
      <c r="A20" s="208" t="s">
        <v>1491</v>
      </c>
      <c r="B20" s="106" t="s">
        <v>339</v>
      </c>
      <c r="C20" s="108" t="s">
        <v>1953</v>
      </c>
      <c r="D20" s="661">
        <v>958</v>
      </c>
    </row>
    <row r="21" spans="1:4" ht="30" customHeight="1" thickTop="1" thickBot="1">
      <c r="A21" s="208" t="s">
        <v>1323</v>
      </c>
      <c r="B21" s="106" t="s">
        <v>339</v>
      </c>
      <c r="C21" s="108" t="s">
        <v>1324</v>
      </c>
      <c r="D21" s="661">
        <v>958</v>
      </c>
    </row>
    <row r="22" spans="1:4" ht="30" customHeight="1" thickTop="1" thickBot="1">
      <c r="A22" s="208" t="s">
        <v>1474</v>
      </c>
      <c r="B22" s="106" t="s">
        <v>339</v>
      </c>
      <c r="C22" s="108" t="s">
        <v>1475</v>
      </c>
      <c r="D22" s="661">
        <v>958</v>
      </c>
    </row>
    <row r="23" spans="1:4" ht="30" customHeight="1" thickTop="1" thickBot="1">
      <c r="A23" s="208" t="s">
        <v>1331</v>
      </c>
      <c r="B23" s="106" t="s">
        <v>339</v>
      </c>
      <c r="C23" s="108" t="s">
        <v>1332</v>
      </c>
      <c r="D23" s="661">
        <v>958</v>
      </c>
    </row>
    <row r="24" spans="1:4" ht="30" customHeight="1" thickTop="1" thickBot="1">
      <c r="A24" s="208" t="s">
        <v>1353</v>
      </c>
      <c r="B24" s="106" t="s">
        <v>339</v>
      </c>
      <c r="C24" s="108" t="s">
        <v>1354</v>
      </c>
      <c r="D24" s="661">
        <v>958</v>
      </c>
    </row>
    <row r="25" spans="1:4" ht="30" customHeight="1" thickTop="1" thickBot="1">
      <c r="A25" s="208" t="s">
        <v>1325</v>
      </c>
      <c r="B25" s="106" t="s">
        <v>339</v>
      </c>
      <c r="C25" s="108" t="s">
        <v>1326</v>
      </c>
      <c r="D25" s="661">
        <v>958</v>
      </c>
    </row>
    <row r="26" spans="1:4" ht="30" customHeight="1" thickTop="1" thickBot="1">
      <c r="A26" s="208" t="s">
        <v>1330</v>
      </c>
      <c r="B26" s="106" t="s">
        <v>339</v>
      </c>
      <c r="C26" s="108" t="s">
        <v>1326</v>
      </c>
      <c r="D26" s="661">
        <v>958</v>
      </c>
    </row>
    <row r="27" spans="1:4" ht="30" customHeight="1" thickTop="1" thickBot="1">
      <c r="A27" s="208" t="s">
        <v>1387</v>
      </c>
      <c r="B27" s="106" t="s">
        <v>339</v>
      </c>
      <c r="C27" s="108" t="s">
        <v>1388</v>
      </c>
      <c r="D27" s="661">
        <v>958</v>
      </c>
    </row>
    <row r="28" spans="1:4" ht="30" customHeight="1" thickTop="1" thickBot="1">
      <c r="A28" s="208" t="s">
        <v>1333</v>
      </c>
      <c r="B28" s="106" t="s">
        <v>339</v>
      </c>
      <c r="C28" s="108" t="s">
        <v>1334</v>
      </c>
      <c r="D28" s="661">
        <v>958</v>
      </c>
    </row>
    <row r="29" spans="1:4" ht="30" customHeight="1" thickTop="1" thickBot="1">
      <c r="A29" s="208" t="s">
        <v>1338</v>
      </c>
      <c r="B29" s="106" t="s">
        <v>339</v>
      </c>
      <c r="C29" s="108" t="s">
        <v>1339</v>
      </c>
      <c r="D29" s="661">
        <v>958</v>
      </c>
    </row>
    <row r="30" spans="1:4" ht="30" customHeight="1" thickTop="1" thickBot="1">
      <c r="A30" s="208" t="s">
        <v>1336</v>
      </c>
      <c r="B30" s="106" t="s">
        <v>339</v>
      </c>
      <c r="C30" s="108" t="s">
        <v>1337</v>
      </c>
      <c r="D30" s="661">
        <v>958</v>
      </c>
    </row>
    <row r="31" spans="1:4" ht="30" customHeight="1" thickTop="1" thickBot="1">
      <c r="A31" s="208" t="s">
        <v>1351</v>
      </c>
      <c r="B31" s="106" t="s">
        <v>339</v>
      </c>
      <c r="C31" s="108" t="s">
        <v>1352</v>
      </c>
      <c r="D31" s="661">
        <v>958</v>
      </c>
    </row>
    <row r="32" spans="1:4" ht="30" customHeight="1" thickTop="1" thickBot="1">
      <c r="A32" s="208" t="s">
        <v>1340</v>
      </c>
      <c r="B32" s="106" t="s">
        <v>339</v>
      </c>
      <c r="C32" s="108" t="s">
        <v>1341</v>
      </c>
      <c r="D32" s="661">
        <v>958</v>
      </c>
    </row>
    <row r="33" spans="1:4" ht="30" customHeight="1" thickTop="1" thickBot="1">
      <c r="A33" s="208" t="s">
        <v>1356</v>
      </c>
      <c r="B33" s="106" t="s">
        <v>339</v>
      </c>
      <c r="C33" s="108" t="s">
        <v>1341</v>
      </c>
      <c r="D33" s="661">
        <v>958</v>
      </c>
    </row>
    <row r="34" spans="1:4" ht="30" customHeight="1" thickTop="1" thickBot="1">
      <c r="A34" s="208" t="s">
        <v>1357</v>
      </c>
      <c r="B34" s="106" t="s">
        <v>339</v>
      </c>
      <c r="C34" s="108" t="s">
        <v>1358</v>
      </c>
      <c r="D34" s="661">
        <v>958</v>
      </c>
    </row>
    <row r="35" spans="1:4" ht="30" customHeight="1" thickTop="1" thickBot="1">
      <c r="A35" s="208" t="s">
        <v>1407</v>
      </c>
      <c r="B35" s="106" t="s">
        <v>339</v>
      </c>
      <c r="C35" s="108" t="s">
        <v>1948</v>
      </c>
      <c r="D35" s="661">
        <v>958</v>
      </c>
    </row>
    <row r="36" spans="1:4" ht="30" customHeight="1" thickTop="1" thickBot="1">
      <c r="A36" s="208" t="s">
        <v>1488</v>
      </c>
      <c r="B36" s="106" t="s">
        <v>339</v>
      </c>
      <c r="C36" s="108" t="s">
        <v>1489</v>
      </c>
      <c r="D36" s="661">
        <v>958</v>
      </c>
    </row>
    <row r="37" spans="1:4" ht="30" customHeight="1" thickTop="1" thickBot="1">
      <c r="A37" s="208" t="s">
        <v>1469</v>
      </c>
      <c r="B37" s="106" t="s">
        <v>339</v>
      </c>
      <c r="C37" s="108" t="s">
        <v>1470</v>
      </c>
      <c r="D37" s="661">
        <v>958</v>
      </c>
    </row>
    <row r="38" spans="1:4" ht="30" customHeight="1" thickTop="1" thickBot="1">
      <c r="A38" s="208" t="s">
        <v>1348</v>
      </c>
      <c r="B38" s="106" t="s">
        <v>339</v>
      </c>
      <c r="C38" s="108" t="s">
        <v>1349</v>
      </c>
      <c r="D38" s="661">
        <v>958</v>
      </c>
    </row>
    <row r="39" spans="1:4" ht="30" customHeight="1" thickTop="1" thickBot="1">
      <c r="A39" s="208" t="s">
        <v>1305</v>
      </c>
      <c r="B39" s="106" t="s">
        <v>1307</v>
      </c>
      <c r="C39" s="108" t="s">
        <v>1364</v>
      </c>
      <c r="D39" s="661">
        <v>958</v>
      </c>
    </row>
    <row r="40" spans="1:4" ht="30" customHeight="1" thickTop="1" thickBot="1">
      <c r="A40" s="208" t="s">
        <v>1345</v>
      </c>
      <c r="B40" s="106" t="s">
        <v>339</v>
      </c>
      <c r="C40" s="108" t="s">
        <v>1346</v>
      </c>
      <c r="D40" s="661">
        <v>958</v>
      </c>
    </row>
    <row r="41" spans="1:4" ht="30" customHeight="1" thickTop="1" thickBot="1">
      <c r="A41" s="208" t="s">
        <v>1343</v>
      </c>
      <c r="B41" s="106" t="s">
        <v>339</v>
      </c>
      <c r="C41" s="108" t="s">
        <v>1344</v>
      </c>
      <c r="D41" s="661">
        <v>958</v>
      </c>
    </row>
    <row r="42" spans="1:4" ht="30" customHeight="1" thickTop="1" thickBot="1">
      <c r="A42" s="208" t="s">
        <v>1476</v>
      </c>
      <c r="B42" s="106" t="s">
        <v>339</v>
      </c>
      <c r="C42" s="108" t="s">
        <v>1344</v>
      </c>
      <c r="D42" s="661">
        <v>958</v>
      </c>
    </row>
    <row r="43" spans="1:4" ht="30" customHeight="1" thickTop="1" thickBot="1">
      <c r="A43" s="208" t="s">
        <v>1317</v>
      </c>
      <c r="B43" s="106" t="s">
        <v>339</v>
      </c>
      <c r="C43" s="108" t="s">
        <v>1318</v>
      </c>
      <c r="D43" s="661">
        <v>958</v>
      </c>
    </row>
    <row r="44" spans="1:4" ht="30" customHeight="1" thickTop="1" thickBot="1">
      <c r="A44" s="208" t="s">
        <v>1471</v>
      </c>
      <c r="B44" s="106" t="s">
        <v>339</v>
      </c>
      <c r="C44" s="108" t="s">
        <v>1318</v>
      </c>
      <c r="D44" s="661">
        <v>958</v>
      </c>
    </row>
    <row r="45" spans="1:4" ht="30" customHeight="1" thickTop="1" thickBot="1">
      <c r="A45" s="208" t="s">
        <v>1362</v>
      </c>
      <c r="B45" s="106" t="s">
        <v>339</v>
      </c>
      <c r="C45" s="108" t="s">
        <v>1363</v>
      </c>
      <c r="D45" s="661">
        <v>958</v>
      </c>
    </row>
    <row r="46" spans="1:4" ht="30" customHeight="1" thickTop="1" thickBot="1">
      <c r="A46" s="208" t="s">
        <v>1371</v>
      </c>
      <c r="B46" s="106" t="s">
        <v>339</v>
      </c>
      <c r="C46" s="108" t="s">
        <v>1372</v>
      </c>
      <c r="D46" s="661">
        <v>958</v>
      </c>
    </row>
    <row r="47" spans="1:4" ht="30" customHeight="1" thickTop="1" thickBot="1">
      <c r="A47" s="208" t="s">
        <v>1375</v>
      </c>
      <c r="B47" s="106" t="s">
        <v>339</v>
      </c>
      <c r="C47" s="108" t="s">
        <v>1376</v>
      </c>
      <c r="D47" s="661">
        <v>958</v>
      </c>
    </row>
    <row r="48" spans="1:4" ht="30" customHeight="1" thickTop="1" thickBot="1">
      <c r="A48" s="208" t="s">
        <v>1367</v>
      </c>
      <c r="B48" s="106" t="s">
        <v>1307</v>
      </c>
      <c r="C48" s="108" t="s">
        <v>1368</v>
      </c>
      <c r="D48" s="661">
        <v>958</v>
      </c>
    </row>
    <row r="49" spans="1:4" ht="30" customHeight="1" thickTop="1" thickBot="1">
      <c r="A49" s="208" t="s">
        <v>1365</v>
      </c>
      <c r="B49" s="106" t="s">
        <v>339</v>
      </c>
      <c r="C49" s="108" t="s">
        <v>1366</v>
      </c>
      <c r="D49" s="661">
        <v>958</v>
      </c>
    </row>
    <row r="50" spans="1:4" ht="30" customHeight="1" thickTop="1" thickBot="1">
      <c r="A50" s="208" t="s">
        <v>1369</v>
      </c>
      <c r="B50" s="106" t="s">
        <v>339</v>
      </c>
      <c r="C50" s="108" t="s">
        <v>1370</v>
      </c>
      <c r="D50" s="661">
        <v>958</v>
      </c>
    </row>
    <row r="51" spans="1:4" ht="30" customHeight="1" thickTop="1" thickBot="1">
      <c r="A51" s="208" t="s">
        <v>1398</v>
      </c>
      <c r="B51" s="106" t="s">
        <v>1390</v>
      </c>
      <c r="C51" s="108" t="s">
        <v>1399</v>
      </c>
      <c r="D51" s="661">
        <v>958</v>
      </c>
    </row>
    <row r="52" spans="1:4" ht="30" customHeight="1" thickTop="1" thickBot="1">
      <c r="A52" s="208" t="s">
        <v>1400</v>
      </c>
      <c r="B52" s="106" t="s">
        <v>1390</v>
      </c>
      <c r="C52" s="108" t="s">
        <v>1399</v>
      </c>
      <c r="D52" s="661">
        <v>958</v>
      </c>
    </row>
    <row r="53" spans="1:4" ht="30" customHeight="1" thickTop="1" thickBot="1">
      <c r="A53" s="208" t="s">
        <v>1373</v>
      </c>
      <c r="B53" s="106" t="s">
        <v>339</v>
      </c>
      <c r="C53" s="108" t="s">
        <v>1374</v>
      </c>
      <c r="D53" s="661">
        <v>958</v>
      </c>
    </row>
    <row r="54" spans="1:4" ht="30" customHeight="1" thickTop="1" thickBot="1">
      <c r="A54" s="208" t="s">
        <v>1377</v>
      </c>
      <c r="B54" s="106" t="s">
        <v>339</v>
      </c>
      <c r="C54" s="108" t="s">
        <v>1378</v>
      </c>
      <c r="D54" s="661">
        <v>958</v>
      </c>
    </row>
    <row r="55" spans="1:4" ht="30" customHeight="1" thickTop="1" thickBot="1">
      <c r="A55" s="208" t="s">
        <v>1462</v>
      </c>
      <c r="B55" s="106" t="s">
        <v>339</v>
      </c>
      <c r="C55" s="108" t="s">
        <v>2135</v>
      </c>
      <c r="D55" s="661">
        <v>958</v>
      </c>
    </row>
    <row r="56" spans="1:4" ht="30" customHeight="1" thickTop="1" thickBot="1">
      <c r="A56" s="208" t="s">
        <v>1463</v>
      </c>
      <c r="B56" s="106" t="s">
        <v>339</v>
      </c>
      <c r="C56" s="108" t="s">
        <v>2136</v>
      </c>
      <c r="D56" s="661">
        <v>958</v>
      </c>
    </row>
    <row r="57" spans="1:4" ht="30" customHeight="1" thickTop="1" thickBot="1">
      <c r="A57" s="208" t="s">
        <v>1464</v>
      </c>
      <c r="B57" s="106" t="s">
        <v>339</v>
      </c>
      <c r="C57" s="108" t="s">
        <v>2137</v>
      </c>
      <c r="D57" s="661">
        <v>958</v>
      </c>
    </row>
    <row r="58" spans="1:4" ht="30" customHeight="1" thickTop="1" thickBot="1">
      <c r="A58" s="208" t="s">
        <v>1441</v>
      </c>
      <c r="B58" s="106" t="s">
        <v>339</v>
      </c>
      <c r="C58" s="108" t="s">
        <v>1951</v>
      </c>
      <c r="D58" s="661">
        <v>958</v>
      </c>
    </row>
    <row r="59" spans="1:4" ht="30" customHeight="1" thickTop="1" thickBot="1">
      <c r="A59" s="208" t="s">
        <v>1379</v>
      </c>
      <c r="B59" s="106" t="s">
        <v>339</v>
      </c>
      <c r="C59" s="108" t="s">
        <v>1380</v>
      </c>
      <c r="D59" s="661">
        <v>958</v>
      </c>
    </row>
    <row r="60" spans="1:4" ht="30" customHeight="1" thickTop="1" thickBot="1">
      <c r="A60" s="208" t="s">
        <v>1460</v>
      </c>
      <c r="B60" s="106" t="s">
        <v>339</v>
      </c>
      <c r="C60" s="108" t="s">
        <v>1461</v>
      </c>
      <c r="D60" s="661">
        <v>958</v>
      </c>
    </row>
    <row r="61" spans="1:4" ht="30" customHeight="1" thickTop="1" thickBot="1">
      <c r="A61" s="208" t="s">
        <v>1446</v>
      </c>
      <c r="B61" s="106" t="s">
        <v>339</v>
      </c>
      <c r="C61" s="108" t="s">
        <v>1447</v>
      </c>
      <c r="D61" s="661">
        <v>958</v>
      </c>
    </row>
    <row r="62" spans="1:4" ht="30" customHeight="1" thickTop="1" thickBot="1">
      <c r="A62" s="208" t="s">
        <v>1453</v>
      </c>
      <c r="B62" s="106" t="s">
        <v>339</v>
      </c>
      <c r="C62" s="108" t="s">
        <v>1454</v>
      </c>
      <c r="D62" s="661">
        <v>958</v>
      </c>
    </row>
    <row r="63" spans="1:4" ht="30" customHeight="1" thickTop="1" thickBot="1">
      <c r="A63" s="208" t="s">
        <v>1457</v>
      </c>
      <c r="B63" s="106" t="s">
        <v>339</v>
      </c>
      <c r="C63" s="108" t="s">
        <v>1458</v>
      </c>
      <c r="D63" s="661">
        <v>958</v>
      </c>
    </row>
    <row r="64" spans="1:4" ht="30" customHeight="1" thickTop="1" thickBot="1">
      <c r="A64" s="208" t="s">
        <v>1444</v>
      </c>
      <c r="B64" s="106" t="s">
        <v>339</v>
      </c>
      <c r="C64" s="108" t="s">
        <v>1445</v>
      </c>
      <c r="D64" s="661">
        <v>958</v>
      </c>
    </row>
    <row r="65" spans="1:4" ht="30" customHeight="1" thickTop="1" thickBot="1">
      <c r="A65" s="208" t="s">
        <v>1381</v>
      </c>
      <c r="B65" s="106" t="s">
        <v>339</v>
      </c>
      <c r="C65" s="108" t="s">
        <v>1382</v>
      </c>
      <c r="D65" s="661">
        <v>958</v>
      </c>
    </row>
    <row r="66" spans="1:4" ht="30" customHeight="1" thickTop="1" thickBot="1">
      <c r="A66" s="208" t="s">
        <v>1451</v>
      </c>
      <c r="B66" s="106" t="s">
        <v>339</v>
      </c>
      <c r="C66" s="108" t="s">
        <v>1452</v>
      </c>
      <c r="D66" s="661">
        <v>958</v>
      </c>
    </row>
    <row r="67" spans="1:4" ht="30" customHeight="1" thickTop="1" thickBot="1">
      <c r="A67" s="208" t="s">
        <v>1455</v>
      </c>
      <c r="B67" s="106" t="s">
        <v>339</v>
      </c>
      <c r="C67" s="108" t="s">
        <v>1456</v>
      </c>
      <c r="D67" s="661">
        <v>958</v>
      </c>
    </row>
    <row r="68" spans="1:4" ht="30" customHeight="1" thickTop="1" thickBot="1">
      <c r="A68" s="208" t="s">
        <v>1427</v>
      </c>
      <c r="B68" s="106" t="s">
        <v>339</v>
      </c>
      <c r="C68" s="108" t="s">
        <v>1428</v>
      </c>
      <c r="D68" s="661">
        <v>958</v>
      </c>
    </row>
    <row r="69" spans="1:4" ht="30" customHeight="1" thickTop="1" thickBot="1">
      <c r="A69" s="208" t="s">
        <v>1467</v>
      </c>
      <c r="B69" s="106" t="s">
        <v>339</v>
      </c>
      <c r="C69" s="108" t="s">
        <v>2139</v>
      </c>
      <c r="D69" s="661">
        <v>958</v>
      </c>
    </row>
    <row r="70" spans="1:4" ht="30" customHeight="1" thickTop="1" thickBot="1">
      <c r="A70" s="208" t="s">
        <v>1468</v>
      </c>
      <c r="B70" s="106" t="s">
        <v>339</v>
      </c>
      <c r="C70" s="108" t="s">
        <v>2140</v>
      </c>
      <c r="D70" s="661">
        <v>958</v>
      </c>
    </row>
    <row r="71" spans="1:4" ht="30" customHeight="1" thickTop="1" thickBot="1">
      <c r="A71" s="208" t="s">
        <v>1465</v>
      </c>
      <c r="B71" s="106" t="s">
        <v>339</v>
      </c>
      <c r="C71" s="108" t="s">
        <v>2141</v>
      </c>
      <c r="D71" s="661">
        <v>958</v>
      </c>
    </row>
    <row r="72" spans="1:4" ht="30" customHeight="1" thickTop="1" thickBot="1">
      <c r="A72" s="208" t="s">
        <v>1466</v>
      </c>
      <c r="B72" s="106" t="s">
        <v>339</v>
      </c>
      <c r="C72" s="108" t="s">
        <v>2142</v>
      </c>
      <c r="D72" s="661">
        <v>958</v>
      </c>
    </row>
    <row r="73" spans="1:4" ht="30" customHeight="1" thickTop="1" thickBot="1">
      <c r="A73" s="208" t="s">
        <v>1434</v>
      </c>
      <c r="B73" s="106" t="s">
        <v>339</v>
      </c>
      <c r="C73" s="108" t="s">
        <v>1435</v>
      </c>
      <c r="D73" s="661">
        <v>958</v>
      </c>
    </row>
    <row r="74" spans="1:4" ht="30" customHeight="1" thickTop="1" thickBot="1">
      <c r="A74" s="208" t="s">
        <v>1433</v>
      </c>
      <c r="B74" s="106" t="s">
        <v>339</v>
      </c>
      <c r="C74" s="108" t="s">
        <v>1950</v>
      </c>
      <c r="D74" s="661">
        <v>958</v>
      </c>
    </row>
    <row r="75" spans="1:4" ht="30" customHeight="1" thickTop="1" thickBot="1">
      <c r="A75" s="208" t="s">
        <v>1431</v>
      </c>
      <c r="B75" s="106" t="s">
        <v>339</v>
      </c>
      <c r="C75" s="108" t="s">
        <v>1432</v>
      </c>
      <c r="D75" s="661">
        <v>958</v>
      </c>
    </row>
    <row r="76" spans="1:4" ht="30" customHeight="1" thickTop="1" thickBot="1">
      <c r="A76" s="208" t="s">
        <v>1459</v>
      </c>
      <c r="B76" s="106" t="s">
        <v>339</v>
      </c>
      <c r="C76" s="108" t="s">
        <v>2134</v>
      </c>
      <c r="D76" s="661">
        <v>958</v>
      </c>
    </row>
    <row r="77" spans="1:4" ht="30" customHeight="1" thickTop="1" thickBot="1">
      <c r="A77" s="208" t="s">
        <v>1437</v>
      </c>
      <c r="B77" s="106" t="s">
        <v>339</v>
      </c>
      <c r="C77" s="108" t="s">
        <v>1438</v>
      </c>
      <c r="D77" s="661">
        <v>958</v>
      </c>
    </row>
    <row r="78" spans="1:4" ht="30" customHeight="1" thickTop="1" thickBot="1">
      <c r="A78" s="208" t="s">
        <v>1439</v>
      </c>
      <c r="B78" s="106" t="s">
        <v>339</v>
      </c>
      <c r="C78" s="108" t="s">
        <v>1440</v>
      </c>
      <c r="D78" s="661">
        <v>958</v>
      </c>
    </row>
    <row r="79" spans="1:4" ht="30" customHeight="1" thickTop="1" thickBot="1">
      <c r="A79" s="208" t="s">
        <v>1442</v>
      </c>
      <c r="B79" s="106" t="s">
        <v>339</v>
      </c>
      <c r="C79" s="108" t="s">
        <v>1443</v>
      </c>
      <c r="D79" s="661">
        <v>958</v>
      </c>
    </row>
    <row r="80" spans="1:4" ht="30" customHeight="1" thickTop="1" thickBot="1">
      <c r="A80" s="208" t="s">
        <v>1421</v>
      </c>
      <c r="B80" s="106" t="s">
        <v>339</v>
      </c>
      <c r="C80" s="108" t="s">
        <v>1422</v>
      </c>
      <c r="D80" s="661">
        <v>958</v>
      </c>
    </row>
    <row r="81" spans="1:4" ht="30" customHeight="1" thickTop="1" thickBot="1">
      <c r="A81" s="208" t="s">
        <v>1425</v>
      </c>
      <c r="B81" s="106" t="s">
        <v>339</v>
      </c>
      <c r="C81" s="108" t="s">
        <v>1426</v>
      </c>
      <c r="D81" s="661">
        <v>958</v>
      </c>
    </row>
    <row r="82" spans="1:4" ht="30" customHeight="1" thickTop="1" thickBot="1">
      <c r="A82" s="208" t="s">
        <v>1429</v>
      </c>
      <c r="B82" s="106" t="s">
        <v>339</v>
      </c>
      <c r="C82" s="108" t="s">
        <v>1430</v>
      </c>
      <c r="D82" s="661">
        <v>958</v>
      </c>
    </row>
    <row r="83" spans="1:4" ht="30" customHeight="1" thickTop="1" thickBot="1">
      <c r="A83" s="208" t="s">
        <v>1423</v>
      </c>
      <c r="B83" s="106" t="s">
        <v>339</v>
      </c>
      <c r="C83" s="108" t="s">
        <v>1424</v>
      </c>
      <c r="D83" s="661">
        <v>958</v>
      </c>
    </row>
    <row r="84" spans="1:4" ht="30" customHeight="1" thickTop="1" thickBot="1">
      <c r="A84" s="208" t="s">
        <v>1389</v>
      </c>
      <c r="B84" s="106" t="s">
        <v>339</v>
      </c>
      <c r="C84" s="108" t="s">
        <v>1391</v>
      </c>
      <c r="D84" s="661">
        <v>958</v>
      </c>
    </row>
    <row r="85" spans="1:4" ht="30" customHeight="1" thickTop="1" thickBot="1">
      <c r="A85" s="208" t="s">
        <v>1392</v>
      </c>
      <c r="B85" s="106" t="s">
        <v>339</v>
      </c>
      <c r="C85" s="108" t="s">
        <v>1943</v>
      </c>
      <c r="D85" s="661">
        <v>958</v>
      </c>
    </row>
    <row r="86" spans="1:4" ht="30" customHeight="1" thickTop="1" thickBot="1">
      <c r="A86" s="208" t="s">
        <v>1393</v>
      </c>
      <c r="B86" s="106" t="s">
        <v>1390</v>
      </c>
      <c r="C86" s="108" t="s">
        <v>1394</v>
      </c>
      <c r="D86" s="661">
        <v>958</v>
      </c>
    </row>
    <row r="87" spans="1:4" ht="30" customHeight="1" thickTop="1" thickBot="1">
      <c r="A87" s="208" t="s">
        <v>1395</v>
      </c>
      <c r="B87" s="106" t="s">
        <v>339</v>
      </c>
      <c r="C87" s="108" t="s">
        <v>1396</v>
      </c>
      <c r="D87" s="661">
        <v>958</v>
      </c>
    </row>
    <row r="88" spans="1:4" ht="30" customHeight="1" thickTop="1" thickBot="1">
      <c r="A88" s="208" t="s">
        <v>1397</v>
      </c>
      <c r="B88" s="106" t="s">
        <v>339</v>
      </c>
      <c r="C88" s="108" t="s">
        <v>1396</v>
      </c>
      <c r="D88" s="661">
        <v>958</v>
      </c>
    </row>
    <row r="89" spans="1:4" ht="30" customHeight="1" thickTop="1" thickBot="1">
      <c r="A89" s="208" t="s">
        <v>1327</v>
      </c>
      <c r="B89" s="106" t="s">
        <v>339</v>
      </c>
      <c r="C89" s="108" t="s">
        <v>1936</v>
      </c>
      <c r="D89" s="661">
        <v>958</v>
      </c>
    </row>
    <row r="90" spans="1:4" ht="30" customHeight="1" thickTop="1" thickBot="1">
      <c r="A90" s="208" t="s">
        <v>1449</v>
      </c>
      <c r="B90" s="106" t="s">
        <v>339</v>
      </c>
      <c r="C90" s="108" t="s">
        <v>1450</v>
      </c>
      <c r="D90" s="661">
        <v>958</v>
      </c>
    </row>
    <row r="91" spans="1:4" ht="30" customHeight="1" thickTop="1" thickBot="1">
      <c r="A91" s="208" t="s">
        <v>1328</v>
      </c>
      <c r="B91" s="106" t="s">
        <v>339</v>
      </c>
      <c r="C91" s="108" t="s">
        <v>1329</v>
      </c>
      <c r="D91" s="661">
        <v>958</v>
      </c>
    </row>
    <row r="92" spans="1:4" ht="30" customHeight="1" thickTop="1" thickBot="1">
      <c r="A92" s="208" t="s">
        <v>1361</v>
      </c>
      <c r="B92" s="106" t="s">
        <v>339</v>
      </c>
      <c r="C92" s="108" t="s">
        <v>1942</v>
      </c>
      <c r="D92" s="661">
        <v>958</v>
      </c>
    </row>
    <row r="93" spans="1:4" ht="30" customHeight="1" thickTop="1" thickBot="1">
      <c r="A93" s="208" t="s">
        <v>1492</v>
      </c>
      <c r="B93" s="106" t="s">
        <v>1490</v>
      </c>
      <c r="C93" s="108" t="s">
        <v>1954</v>
      </c>
      <c r="D93" s="661">
        <v>52</v>
      </c>
    </row>
    <row r="94" spans="1:4" ht="30" customHeight="1" thickTop="1" thickBot="1">
      <c r="A94" s="208" t="s">
        <v>1483</v>
      </c>
      <c r="B94" s="106" t="s">
        <v>92</v>
      </c>
      <c r="C94" s="108" t="s">
        <v>1952</v>
      </c>
      <c r="D94" s="661">
        <v>337836</v>
      </c>
    </row>
    <row r="95" spans="1:4" ht="30" customHeight="1" thickTop="1" thickBot="1">
      <c r="A95" s="208" t="s">
        <v>1306</v>
      </c>
      <c r="B95" s="106" t="s">
        <v>1307</v>
      </c>
      <c r="C95" s="108" t="s">
        <v>1308</v>
      </c>
      <c r="D95" s="664">
        <v>0.30965506735331055</v>
      </c>
    </row>
    <row r="96" spans="1:4" ht="30" customHeight="1" thickTop="1" thickBot="1">
      <c r="A96" s="208" t="s">
        <v>1715</v>
      </c>
      <c r="B96" s="106" t="s">
        <v>339</v>
      </c>
      <c r="C96" s="108" t="s">
        <v>1935</v>
      </c>
      <c r="D96" s="661">
        <v>1780</v>
      </c>
    </row>
    <row r="97" spans="1:4" ht="30" customHeight="1" thickTop="1" thickBot="1">
      <c r="A97" s="208" t="s">
        <v>1496</v>
      </c>
      <c r="B97" s="106" t="s">
        <v>339</v>
      </c>
      <c r="C97" s="108" t="s">
        <v>1495</v>
      </c>
      <c r="D97" s="661">
        <v>1461</v>
      </c>
    </row>
    <row r="98" spans="1:4" ht="30" customHeight="1" thickTop="1" thickBot="1">
      <c r="A98" s="208" t="s">
        <v>1321</v>
      </c>
      <c r="B98" s="106" t="s">
        <v>92</v>
      </c>
      <c r="C98" s="108" t="s">
        <v>1322</v>
      </c>
      <c r="D98" s="661">
        <v>28787</v>
      </c>
    </row>
    <row r="99" spans="1:4" ht="30" customHeight="1" thickTop="1" thickBot="1">
      <c r="A99" s="208" t="s">
        <v>1335</v>
      </c>
      <c r="B99" s="106" t="s">
        <v>339</v>
      </c>
      <c r="C99" s="108" t="s">
        <v>1937</v>
      </c>
      <c r="D99" s="661">
        <v>1887</v>
      </c>
    </row>
    <row r="100" spans="1:4" ht="30" customHeight="1" thickTop="1" thickBot="1">
      <c r="A100" s="208" t="s">
        <v>1404</v>
      </c>
      <c r="B100" s="106" t="s">
        <v>1390</v>
      </c>
      <c r="C100" s="108" t="s">
        <v>1947</v>
      </c>
      <c r="D100" s="661">
        <v>2067</v>
      </c>
    </row>
    <row r="101" spans="1:4" ht="30" customHeight="1" thickTop="1" thickBot="1">
      <c r="A101" s="208" t="s">
        <v>1477</v>
      </c>
      <c r="B101" s="106" t="s">
        <v>339</v>
      </c>
      <c r="C101" s="108" t="s">
        <v>1478</v>
      </c>
      <c r="D101" s="661">
        <v>6890</v>
      </c>
    </row>
    <row r="102" spans="1:4" ht="30" customHeight="1" thickTop="1" thickBot="1">
      <c r="A102" s="208" t="s">
        <v>1479</v>
      </c>
      <c r="B102" s="106" t="s">
        <v>141</v>
      </c>
      <c r="C102" s="108" t="s">
        <v>1480</v>
      </c>
      <c r="D102" s="661">
        <v>168537</v>
      </c>
    </row>
    <row r="103" spans="1:4" ht="30" customHeight="1" thickTop="1" thickBot="1">
      <c r="A103" s="208" t="s">
        <v>1411</v>
      </c>
      <c r="B103" s="106" t="s">
        <v>344</v>
      </c>
      <c r="C103" s="108" t="s">
        <v>1412</v>
      </c>
      <c r="D103" s="662">
        <v>1</v>
      </c>
    </row>
    <row r="104" spans="1:4" ht="30" customHeight="1" thickTop="1" thickBot="1">
      <c r="A104" s="208" t="s">
        <v>1409</v>
      </c>
      <c r="B104" s="106" t="s">
        <v>344</v>
      </c>
      <c r="C104" s="108" t="s">
        <v>1410</v>
      </c>
      <c r="D104" s="664">
        <v>1</v>
      </c>
    </row>
    <row r="105" spans="1:4" ht="30" customHeight="1" thickTop="1" thickBot="1">
      <c r="A105" s="208" t="s">
        <v>1359</v>
      </c>
      <c r="B105" s="106" t="s">
        <v>339</v>
      </c>
      <c r="C105" s="108" t="s">
        <v>1360</v>
      </c>
      <c r="D105" s="661">
        <v>3241</v>
      </c>
    </row>
    <row r="106" spans="1:4" ht="30" customHeight="1" thickTop="1" thickBot="1">
      <c r="A106" s="208" t="s">
        <v>1486</v>
      </c>
      <c r="B106" s="106" t="s">
        <v>92</v>
      </c>
      <c r="C106" s="108" t="s">
        <v>1487</v>
      </c>
      <c r="D106" s="661">
        <v>161285</v>
      </c>
    </row>
    <row r="107" spans="1:4" ht="30" customHeight="1" thickTop="1" thickBot="1">
      <c r="A107" s="208" t="s">
        <v>1385</v>
      </c>
      <c r="B107" s="106" t="s">
        <v>339</v>
      </c>
      <c r="C107" s="108" t="s">
        <v>1386</v>
      </c>
      <c r="D107" s="661">
        <v>1764</v>
      </c>
    </row>
    <row r="108" spans="1:4" ht="30" customHeight="1" thickTop="1" thickBot="1">
      <c r="A108" s="208" t="s">
        <v>1347</v>
      </c>
      <c r="B108" s="106" t="s">
        <v>339</v>
      </c>
      <c r="C108" s="108" t="s">
        <v>1939</v>
      </c>
      <c r="D108" s="661">
        <v>1595</v>
      </c>
    </row>
    <row r="109" spans="1:4" ht="30" customHeight="1" thickTop="1" thickBot="1">
      <c r="A109" s="208" t="s">
        <v>1342</v>
      </c>
      <c r="B109" s="106" t="s">
        <v>339</v>
      </c>
      <c r="C109" s="108" t="s">
        <v>1938</v>
      </c>
      <c r="D109" s="661">
        <v>1575</v>
      </c>
    </row>
    <row r="110" spans="1:4" ht="30" customHeight="1" thickTop="1" thickBot="1">
      <c r="A110" s="208" t="s">
        <v>1481</v>
      </c>
      <c r="B110" s="106" t="s">
        <v>339</v>
      </c>
      <c r="C110" s="108" t="s">
        <v>1482</v>
      </c>
      <c r="D110" s="661">
        <v>1576</v>
      </c>
    </row>
    <row r="111" spans="1:4" ht="30" customHeight="1" thickTop="1" thickBot="1">
      <c r="A111" s="208" t="s">
        <v>1402</v>
      </c>
      <c r="B111" s="106" t="s">
        <v>1390</v>
      </c>
      <c r="C111" s="108" t="s">
        <v>1945</v>
      </c>
      <c r="D111" s="661">
        <v>1550</v>
      </c>
    </row>
    <row r="112" spans="1:4" ht="30" customHeight="1" thickTop="1" thickBot="1">
      <c r="A112" s="208" t="s">
        <v>1403</v>
      </c>
      <c r="B112" s="106" t="s">
        <v>344</v>
      </c>
      <c r="C112" s="108" t="s">
        <v>1946</v>
      </c>
      <c r="D112" s="663">
        <v>4</v>
      </c>
    </row>
    <row r="113" spans="1:4" ht="30" customHeight="1" thickTop="1" thickBot="1">
      <c r="A113" s="208" t="s">
        <v>1408</v>
      </c>
      <c r="B113" s="106" t="s">
        <v>1390</v>
      </c>
      <c r="C113" s="108" t="s">
        <v>1949</v>
      </c>
      <c r="D113" s="661">
        <v>1219</v>
      </c>
    </row>
    <row r="114" spans="1:4" ht="30" customHeight="1" thickTop="1" thickBot="1">
      <c r="A114" s="208" t="s">
        <v>1484</v>
      </c>
      <c r="B114" s="106" t="s">
        <v>92</v>
      </c>
      <c r="C114" s="108" t="s">
        <v>1485</v>
      </c>
      <c r="D114" s="661">
        <v>1394890</v>
      </c>
    </row>
    <row r="115" spans="1:4" ht="30" customHeight="1" thickTop="1" thickBot="1">
      <c r="A115" s="208" t="s">
        <v>1405</v>
      </c>
      <c r="B115" s="106" t="s">
        <v>92</v>
      </c>
      <c r="C115" s="108" t="s">
        <v>1406</v>
      </c>
      <c r="D115" s="661">
        <v>1644</v>
      </c>
    </row>
    <row r="116" spans="1:4" ht="30" customHeight="1" thickTop="1" thickBot="1">
      <c r="A116" s="208" t="s">
        <v>1355</v>
      </c>
      <c r="B116" s="106" t="s">
        <v>339</v>
      </c>
      <c r="C116" s="108" t="s">
        <v>1941</v>
      </c>
      <c r="D116" s="661">
        <v>28</v>
      </c>
    </row>
    <row r="117" spans="1:4" ht="30" customHeight="1" thickTop="1" thickBot="1">
      <c r="A117" s="208" t="s">
        <v>1383</v>
      </c>
      <c r="B117" s="106" t="s">
        <v>92</v>
      </c>
      <c r="C117" s="108" t="s">
        <v>1384</v>
      </c>
      <c r="D117" s="661">
        <v>655957</v>
      </c>
    </row>
    <row r="118" spans="1:4" ht="1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3.2"/>
  <cols>
    <col min="1" max="1" width="22.6640625" style="542" customWidth="1"/>
    <col min="2" max="2" width="15.44140625" style="542" customWidth="1"/>
    <col min="3" max="3" width="7.33203125" style="542" customWidth="1"/>
    <col min="4" max="4" width="11.44140625" style="542"/>
    <col min="5" max="5" width="5.6640625" style="542" customWidth="1"/>
    <col min="6" max="6" width="5.6640625" style="542" hidden="1" customWidth="1"/>
    <col min="7" max="7" width="9.5546875" style="542" customWidth="1"/>
    <col min="8" max="8" width="14" style="542" customWidth="1"/>
    <col min="9" max="9" width="16.33203125" style="542" customWidth="1"/>
    <col min="10" max="10" width="15.88671875" style="542" customWidth="1"/>
    <col min="11" max="11" width="11.6640625" style="542" customWidth="1"/>
    <col min="12" max="12" width="8.33203125" style="542" customWidth="1"/>
    <col min="13" max="13" width="16.5546875" style="542" customWidth="1"/>
    <col min="14" max="256" width="11.44140625" style="542"/>
    <col min="257" max="257" width="22.6640625" style="542" customWidth="1"/>
    <col min="258" max="258" width="15.44140625" style="542" customWidth="1"/>
    <col min="259" max="259" width="7.33203125" style="542" customWidth="1"/>
    <col min="260" max="260" width="11.44140625" style="542"/>
    <col min="261" max="261" width="5.6640625" style="542" customWidth="1"/>
    <col min="262" max="262" width="0" style="542" hidden="1" customWidth="1"/>
    <col min="263" max="263" width="9.5546875" style="542" customWidth="1"/>
    <col min="264" max="264" width="14" style="542" customWidth="1"/>
    <col min="265" max="265" width="16.33203125" style="542" customWidth="1"/>
    <col min="266" max="266" width="15.88671875" style="542" customWidth="1"/>
    <col min="267" max="267" width="11.6640625" style="542" customWidth="1"/>
    <col min="268" max="268" width="8.33203125" style="542" customWidth="1"/>
    <col min="269" max="269" width="16.5546875" style="542" customWidth="1"/>
    <col min="270" max="512" width="11.44140625" style="542"/>
    <col min="513" max="513" width="22.6640625" style="542" customWidth="1"/>
    <col min="514" max="514" width="15.44140625" style="542" customWidth="1"/>
    <col min="515" max="515" width="7.33203125" style="542" customWidth="1"/>
    <col min="516" max="516" width="11.44140625" style="542"/>
    <col min="517" max="517" width="5.6640625" style="542" customWidth="1"/>
    <col min="518" max="518" width="0" style="542" hidden="1" customWidth="1"/>
    <col min="519" max="519" width="9.5546875" style="542" customWidth="1"/>
    <col min="520" max="520" width="14" style="542" customWidth="1"/>
    <col min="521" max="521" width="16.33203125" style="542" customWidth="1"/>
    <col min="522" max="522" width="15.88671875" style="542" customWidth="1"/>
    <col min="523" max="523" width="11.6640625" style="542" customWidth="1"/>
    <col min="524" max="524" width="8.33203125" style="542" customWidth="1"/>
    <col min="525" max="525" width="16.5546875" style="542" customWidth="1"/>
    <col min="526" max="768" width="11.44140625" style="542"/>
    <col min="769" max="769" width="22.6640625" style="542" customWidth="1"/>
    <col min="770" max="770" width="15.44140625" style="542" customWidth="1"/>
    <col min="771" max="771" width="7.33203125" style="542" customWidth="1"/>
    <col min="772" max="772" width="11.44140625" style="542"/>
    <col min="773" max="773" width="5.6640625" style="542" customWidth="1"/>
    <col min="774" max="774" width="0" style="542" hidden="1" customWidth="1"/>
    <col min="775" max="775" width="9.5546875" style="542" customWidth="1"/>
    <col min="776" max="776" width="14" style="542" customWidth="1"/>
    <col min="777" max="777" width="16.33203125" style="542" customWidth="1"/>
    <col min="778" max="778" width="15.88671875" style="542" customWidth="1"/>
    <col min="779" max="779" width="11.6640625" style="542" customWidth="1"/>
    <col min="780" max="780" width="8.33203125" style="542" customWidth="1"/>
    <col min="781" max="781" width="16.5546875" style="542" customWidth="1"/>
    <col min="782" max="1024" width="11.44140625" style="542"/>
    <col min="1025" max="1025" width="22.6640625" style="542" customWidth="1"/>
    <col min="1026" max="1026" width="15.44140625" style="542" customWidth="1"/>
    <col min="1027" max="1027" width="7.33203125" style="542" customWidth="1"/>
    <col min="1028" max="1028" width="11.44140625" style="542"/>
    <col min="1029" max="1029" width="5.6640625" style="542" customWidth="1"/>
    <col min="1030" max="1030" width="0" style="542" hidden="1" customWidth="1"/>
    <col min="1031" max="1031" width="9.5546875" style="542" customWidth="1"/>
    <col min="1032" max="1032" width="14" style="542" customWidth="1"/>
    <col min="1033" max="1033" width="16.33203125" style="542" customWidth="1"/>
    <col min="1034" max="1034" width="15.88671875" style="542" customWidth="1"/>
    <col min="1035" max="1035" width="11.6640625" style="542" customWidth="1"/>
    <col min="1036" max="1036" width="8.33203125" style="542" customWidth="1"/>
    <col min="1037" max="1037" width="16.5546875" style="542" customWidth="1"/>
    <col min="1038" max="1280" width="11.44140625" style="542"/>
    <col min="1281" max="1281" width="22.6640625" style="542" customWidth="1"/>
    <col min="1282" max="1282" width="15.44140625" style="542" customWidth="1"/>
    <col min="1283" max="1283" width="7.33203125" style="542" customWidth="1"/>
    <col min="1284" max="1284" width="11.44140625" style="542"/>
    <col min="1285" max="1285" width="5.6640625" style="542" customWidth="1"/>
    <col min="1286" max="1286" width="0" style="542" hidden="1" customWidth="1"/>
    <col min="1287" max="1287" width="9.5546875" style="542" customWidth="1"/>
    <col min="1288" max="1288" width="14" style="542" customWidth="1"/>
    <col min="1289" max="1289" width="16.33203125" style="542" customWidth="1"/>
    <col min="1290" max="1290" width="15.88671875" style="542" customWidth="1"/>
    <col min="1291" max="1291" width="11.6640625" style="542" customWidth="1"/>
    <col min="1292" max="1292" width="8.33203125" style="542" customWidth="1"/>
    <col min="1293" max="1293" width="16.5546875" style="542" customWidth="1"/>
    <col min="1294" max="1536" width="11.44140625" style="542"/>
    <col min="1537" max="1537" width="22.6640625" style="542" customWidth="1"/>
    <col min="1538" max="1538" width="15.44140625" style="542" customWidth="1"/>
    <col min="1539" max="1539" width="7.33203125" style="542" customWidth="1"/>
    <col min="1540" max="1540" width="11.44140625" style="542"/>
    <col min="1541" max="1541" width="5.6640625" style="542" customWidth="1"/>
    <col min="1542" max="1542" width="0" style="542" hidden="1" customWidth="1"/>
    <col min="1543" max="1543" width="9.5546875" style="542" customWidth="1"/>
    <col min="1544" max="1544" width="14" style="542" customWidth="1"/>
    <col min="1545" max="1545" width="16.33203125" style="542" customWidth="1"/>
    <col min="1546" max="1546" width="15.88671875" style="542" customWidth="1"/>
    <col min="1547" max="1547" width="11.6640625" style="542" customWidth="1"/>
    <col min="1548" max="1548" width="8.33203125" style="542" customWidth="1"/>
    <col min="1549" max="1549" width="16.5546875" style="542" customWidth="1"/>
    <col min="1550" max="1792" width="11.44140625" style="542"/>
    <col min="1793" max="1793" width="22.6640625" style="542" customWidth="1"/>
    <col min="1794" max="1794" width="15.44140625" style="542" customWidth="1"/>
    <col min="1795" max="1795" width="7.33203125" style="542" customWidth="1"/>
    <col min="1796" max="1796" width="11.44140625" style="542"/>
    <col min="1797" max="1797" width="5.6640625" style="542" customWidth="1"/>
    <col min="1798" max="1798" width="0" style="542" hidden="1" customWidth="1"/>
    <col min="1799" max="1799" width="9.5546875" style="542" customWidth="1"/>
    <col min="1800" max="1800" width="14" style="542" customWidth="1"/>
    <col min="1801" max="1801" width="16.33203125" style="542" customWidth="1"/>
    <col min="1802" max="1802" width="15.88671875" style="542" customWidth="1"/>
    <col min="1803" max="1803" width="11.6640625" style="542" customWidth="1"/>
    <col min="1804" max="1804" width="8.33203125" style="542" customWidth="1"/>
    <col min="1805" max="1805" width="16.5546875" style="542" customWidth="1"/>
    <col min="1806" max="2048" width="11.44140625" style="542"/>
    <col min="2049" max="2049" width="22.6640625" style="542" customWidth="1"/>
    <col min="2050" max="2050" width="15.44140625" style="542" customWidth="1"/>
    <col min="2051" max="2051" width="7.33203125" style="542" customWidth="1"/>
    <col min="2052" max="2052" width="11.44140625" style="542"/>
    <col min="2053" max="2053" width="5.6640625" style="542" customWidth="1"/>
    <col min="2054" max="2054" width="0" style="542" hidden="1" customWidth="1"/>
    <col min="2055" max="2055" width="9.5546875" style="542" customWidth="1"/>
    <col min="2056" max="2056" width="14" style="542" customWidth="1"/>
    <col min="2057" max="2057" width="16.33203125" style="542" customWidth="1"/>
    <col min="2058" max="2058" width="15.88671875" style="542" customWidth="1"/>
    <col min="2059" max="2059" width="11.6640625" style="542" customWidth="1"/>
    <col min="2060" max="2060" width="8.33203125" style="542" customWidth="1"/>
    <col min="2061" max="2061" width="16.5546875" style="542" customWidth="1"/>
    <col min="2062" max="2304" width="11.44140625" style="542"/>
    <col min="2305" max="2305" width="22.6640625" style="542" customWidth="1"/>
    <col min="2306" max="2306" width="15.44140625" style="542" customWidth="1"/>
    <col min="2307" max="2307" width="7.33203125" style="542" customWidth="1"/>
    <col min="2308" max="2308" width="11.44140625" style="542"/>
    <col min="2309" max="2309" width="5.6640625" style="542" customWidth="1"/>
    <col min="2310" max="2310" width="0" style="542" hidden="1" customWidth="1"/>
    <col min="2311" max="2311" width="9.5546875" style="542" customWidth="1"/>
    <col min="2312" max="2312" width="14" style="542" customWidth="1"/>
    <col min="2313" max="2313" width="16.33203125" style="542" customWidth="1"/>
    <col min="2314" max="2314" width="15.88671875" style="542" customWidth="1"/>
    <col min="2315" max="2315" width="11.6640625" style="542" customWidth="1"/>
    <col min="2316" max="2316" width="8.33203125" style="542" customWidth="1"/>
    <col min="2317" max="2317" width="16.5546875" style="542" customWidth="1"/>
    <col min="2318" max="2560" width="11.44140625" style="542"/>
    <col min="2561" max="2561" width="22.6640625" style="542" customWidth="1"/>
    <col min="2562" max="2562" width="15.44140625" style="542" customWidth="1"/>
    <col min="2563" max="2563" width="7.33203125" style="542" customWidth="1"/>
    <col min="2564" max="2564" width="11.44140625" style="542"/>
    <col min="2565" max="2565" width="5.6640625" style="542" customWidth="1"/>
    <col min="2566" max="2566" width="0" style="542" hidden="1" customWidth="1"/>
    <col min="2567" max="2567" width="9.5546875" style="542" customWidth="1"/>
    <col min="2568" max="2568" width="14" style="542" customWidth="1"/>
    <col min="2569" max="2569" width="16.33203125" style="542" customWidth="1"/>
    <col min="2570" max="2570" width="15.88671875" style="542" customWidth="1"/>
    <col min="2571" max="2571" width="11.6640625" style="542" customWidth="1"/>
    <col min="2572" max="2572" width="8.33203125" style="542" customWidth="1"/>
    <col min="2573" max="2573" width="16.5546875" style="542" customWidth="1"/>
    <col min="2574" max="2816" width="11.44140625" style="542"/>
    <col min="2817" max="2817" width="22.6640625" style="542" customWidth="1"/>
    <col min="2818" max="2818" width="15.44140625" style="542" customWidth="1"/>
    <col min="2819" max="2819" width="7.33203125" style="542" customWidth="1"/>
    <col min="2820" max="2820" width="11.44140625" style="542"/>
    <col min="2821" max="2821" width="5.6640625" style="542" customWidth="1"/>
    <col min="2822" max="2822" width="0" style="542" hidden="1" customWidth="1"/>
    <col min="2823" max="2823" width="9.5546875" style="542" customWidth="1"/>
    <col min="2824" max="2824" width="14" style="542" customWidth="1"/>
    <col min="2825" max="2825" width="16.33203125" style="542" customWidth="1"/>
    <col min="2826" max="2826" width="15.88671875" style="542" customWidth="1"/>
    <col min="2827" max="2827" width="11.6640625" style="542" customWidth="1"/>
    <col min="2828" max="2828" width="8.33203125" style="542" customWidth="1"/>
    <col min="2829" max="2829" width="16.5546875" style="542" customWidth="1"/>
    <col min="2830" max="3072" width="11.44140625" style="542"/>
    <col min="3073" max="3073" width="22.6640625" style="542" customWidth="1"/>
    <col min="3074" max="3074" width="15.44140625" style="542" customWidth="1"/>
    <col min="3075" max="3075" width="7.33203125" style="542" customWidth="1"/>
    <col min="3076" max="3076" width="11.44140625" style="542"/>
    <col min="3077" max="3077" width="5.6640625" style="542" customWidth="1"/>
    <col min="3078" max="3078" width="0" style="542" hidden="1" customWidth="1"/>
    <col min="3079" max="3079" width="9.5546875" style="542" customWidth="1"/>
    <col min="3080" max="3080" width="14" style="542" customWidth="1"/>
    <col min="3081" max="3081" width="16.33203125" style="542" customWidth="1"/>
    <col min="3082" max="3082" width="15.88671875" style="542" customWidth="1"/>
    <col min="3083" max="3083" width="11.6640625" style="542" customWidth="1"/>
    <col min="3084" max="3084" width="8.33203125" style="542" customWidth="1"/>
    <col min="3085" max="3085" width="16.5546875" style="542" customWidth="1"/>
    <col min="3086" max="3328" width="11.44140625" style="542"/>
    <col min="3329" max="3329" width="22.6640625" style="542" customWidth="1"/>
    <col min="3330" max="3330" width="15.44140625" style="542" customWidth="1"/>
    <col min="3331" max="3331" width="7.33203125" style="542" customWidth="1"/>
    <col min="3332" max="3332" width="11.44140625" style="542"/>
    <col min="3333" max="3333" width="5.6640625" style="542" customWidth="1"/>
    <col min="3334" max="3334" width="0" style="542" hidden="1" customWidth="1"/>
    <col min="3335" max="3335" width="9.5546875" style="542" customWidth="1"/>
    <col min="3336" max="3336" width="14" style="542" customWidth="1"/>
    <col min="3337" max="3337" width="16.33203125" style="542" customWidth="1"/>
    <col min="3338" max="3338" width="15.88671875" style="542" customWidth="1"/>
    <col min="3339" max="3339" width="11.6640625" style="542" customWidth="1"/>
    <col min="3340" max="3340" width="8.33203125" style="542" customWidth="1"/>
    <col min="3341" max="3341" width="16.5546875" style="542" customWidth="1"/>
    <col min="3342" max="3584" width="11.44140625" style="542"/>
    <col min="3585" max="3585" width="22.6640625" style="542" customWidth="1"/>
    <col min="3586" max="3586" width="15.44140625" style="542" customWidth="1"/>
    <col min="3587" max="3587" width="7.33203125" style="542" customWidth="1"/>
    <col min="3588" max="3588" width="11.44140625" style="542"/>
    <col min="3589" max="3589" width="5.6640625" style="542" customWidth="1"/>
    <col min="3590" max="3590" width="0" style="542" hidden="1" customWidth="1"/>
    <col min="3591" max="3591" width="9.5546875" style="542" customWidth="1"/>
    <col min="3592" max="3592" width="14" style="542" customWidth="1"/>
    <col min="3593" max="3593" width="16.33203125" style="542" customWidth="1"/>
    <col min="3594" max="3594" width="15.88671875" style="542" customWidth="1"/>
    <col min="3595" max="3595" width="11.6640625" style="542" customWidth="1"/>
    <col min="3596" max="3596" width="8.33203125" style="542" customWidth="1"/>
    <col min="3597" max="3597" width="16.5546875" style="542" customWidth="1"/>
    <col min="3598" max="3840" width="11.44140625" style="542"/>
    <col min="3841" max="3841" width="22.6640625" style="542" customWidth="1"/>
    <col min="3842" max="3842" width="15.44140625" style="542" customWidth="1"/>
    <col min="3843" max="3843" width="7.33203125" style="542" customWidth="1"/>
    <col min="3844" max="3844" width="11.44140625" style="542"/>
    <col min="3845" max="3845" width="5.6640625" style="542" customWidth="1"/>
    <col min="3846" max="3846" width="0" style="542" hidden="1" customWidth="1"/>
    <col min="3847" max="3847" width="9.5546875" style="542" customWidth="1"/>
    <col min="3848" max="3848" width="14" style="542" customWidth="1"/>
    <col min="3849" max="3849" width="16.33203125" style="542" customWidth="1"/>
    <col min="3850" max="3850" width="15.88671875" style="542" customWidth="1"/>
    <col min="3851" max="3851" width="11.6640625" style="542" customWidth="1"/>
    <col min="3852" max="3852" width="8.33203125" style="542" customWidth="1"/>
    <col min="3853" max="3853" width="16.5546875" style="542" customWidth="1"/>
    <col min="3854" max="4096" width="11.44140625" style="542"/>
    <col min="4097" max="4097" width="22.6640625" style="542" customWidth="1"/>
    <col min="4098" max="4098" width="15.44140625" style="542" customWidth="1"/>
    <col min="4099" max="4099" width="7.33203125" style="542" customWidth="1"/>
    <col min="4100" max="4100" width="11.44140625" style="542"/>
    <col min="4101" max="4101" width="5.6640625" style="542" customWidth="1"/>
    <col min="4102" max="4102" width="0" style="542" hidden="1" customWidth="1"/>
    <col min="4103" max="4103" width="9.5546875" style="542" customWidth="1"/>
    <col min="4104" max="4104" width="14" style="542" customWidth="1"/>
    <col min="4105" max="4105" width="16.33203125" style="542" customWidth="1"/>
    <col min="4106" max="4106" width="15.88671875" style="542" customWidth="1"/>
    <col min="4107" max="4107" width="11.6640625" style="542" customWidth="1"/>
    <col min="4108" max="4108" width="8.33203125" style="542" customWidth="1"/>
    <col min="4109" max="4109" width="16.5546875" style="542" customWidth="1"/>
    <col min="4110" max="4352" width="11.44140625" style="542"/>
    <col min="4353" max="4353" width="22.6640625" style="542" customWidth="1"/>
    <col min="4354" max="4354" width="15.44140625" style="542" customWidth="1"/>
    <col min="4355" max="4355" width="7.33203125" style="542" customWidth="1"/>
    <col min="4356" max="4356" width="11.44140625" style="542"/>
    <col min="4357" max="4357" width="5.6640625" style="542" customWidth="1"/>
    <col min="4358" max="4358" width="0" style="542" hidden="1" customWidth="1"/>
    <col min="4359" max="4359" width="9.5546875" style="542" customWidth="1"/>
    <col min="4360" max="4360" width="14" style="542" customWidth="1"/>
    <col min="4361" max="4361" width="16.33203125" style="542" customWidth="1"/>
    <col min="4362" max="4362" width="15.88671875" style="542" customWidth="1"/>
    <col min="4363" max="4363" width="11.6640625" style="542" customWidth="1"/>
    <col min="4364" max="4364" width="8.33203125" style="542" customWidth="1"/>
    <col min="4365" max="4365" width="16.5546875" style="542" customWidth="1"/>
    <col min="4366" max="4608" width="11.44140625" style="542"/>
    <col min="4609" max="4609" width="22.6640625" style="542" customWidth="1"/>
    <col min="4610" max="4610" width="15.44140625" style="542" customWidth="1"/>
    <col min="4611" max="4611" width="7.33203125" style="542" customWidth="1"/>
    <col min="4612" max="4612" width="11.44140625" style="542"/>
    <col min="4613" max="4613" width="5.6640625" style="542" customWidth="1"/>
    <col min="4614" max="4614" width="0" style="542" hidden="1" customWidth="1"/>
    <col min="4615" max="4615" width="9.5546875" style="542" customWidth="1"/>
    <col min="4616" max="4616" width="14" style="542" customWidth="1"/>
    <col min="4617" max="4617" width="16.33203125" style="542" customWidth="1"/>
    <col min="4618" max="4618" width="15.88671875" style="542" customWidth="1"/>
    <col min="4619" max="4619" width="11.6640625" style="542" customWidth="1"/>
    <col min="4620" max="4620" width="8.33203125" style="542" customWidth="1"/>
    <col min="4621" max="4621" width="16.5546875" style="542" customWidth="1"/>
    <col min="4622" max="4864" width="11.44140625" style="542"/>
    <col min="4865" max="4865" width="22.6640625" style="542" customWidth="1"/>
    <col min="4866" max="4866" width="15.44140625" style="542" customWidth="1"/>
    <col min="4867" max="4867" width="7.33203125" style="542" customWidth="1"/>
    <col min="4868" max="4868" width="11.44140625" style="542"/>
    <col min="4869" max="4869" width="5.6640625" style="542" customWidth="1"/>
    <col min="4870" max="4870" width="0" style="542" hidden="1" customWidth="1"/>
    <col min="4871" max="4871" width="9.5546875" style="542" customWidth="1"/>
    <col min="4872" max="4872" width="14" style="542" customWidth="1"/>
    <col min="4873" max="4873" width="16.33203125" style="542" customWidth="1"/>
    <col min="4874" max="4874" width="15.88671875" style="542" customWidth="1"/>
    <col min="4875" max="4875" width="11.6640625" style="542" customWidth="1"/>
    <col min="4876" max="4876" width="8.33203125" style="542" customWidth="1"/>
    <col min="4877" max="4877" width="16.5546875" style="542" customWidth="1"/>
    <col min="4878" max="5120" width="11.44140625" style="542"/>
    <col min="5121" max="5121" width="22.6640625" style="542" customWidth="1"/>
    <col min="5122" max="5122" width="15.44140625" style="542" customWidth="1"/>
    <col min="5123" max="5123" width="7.33203125" style="542" customWidth="1"/>
    <col min="5124" max="5124" width="11.44140625" style="542"/>
    <col min="5125" max="5125" width="5.6640625" style="542" customWidth="1"/>
    <col min="5126" max="5126" width="0" style="542" hidden="1" customWidth="1"/>
    <col min="5127" max="5127" width="9.5546875" style="542" customWidth="1"/>
    <col min="5128" max="5128" width="14" style="542" customWidth="1"/>
    <col min="5129" max="5129" width="16.33203125" style="542" customWidth="1"/>
    <col min="5130" max="5130" width="15.88671875" style="542" customWidth="1"/>
    <col min="5131" max="5131" width="11.6640625" style="542" customWidth="1"/>
    <col min="5132" max="5132" width="8.33203125" style="542" customWidth="1"/>
    <col min="5133" max="5133" width="16.5546875" style="542" customWidth="1"/>
    <col min="5134" max="5376" width="11.44140625" style="542"/>
    <col min="5377" max="5377" width="22.6640625" style="542" customWidth="1"/>
    <col min="5378" max="5378" width="15.44140625" style="542" customWidth="1"/>
    <col min="5379" max="5379" width="7.33203125" style="542" customWidth="1"/>
    <col min="5380" max="5380" width="11.44140625" style="542"/>
    <col min="5381" max="5381" width="5.6640625" style="542" customWidth="1"/>
    <col min="5382" max="5382" width="0" style="542" hidden="1" customWidth="1"/>
    <col min="5383" max="5383" width="9.5546875" style="542" customWidth="1"/>
    <col min="5384" max="5384" width="14" style="542" customWidth="1"/>
    <col min="5385" max="5385" width="16.33203125" style="542" customWidth="1"/>
    <col min="5386" max="5386" width="15.88671875" style="542" customWidth="1"/>
    <col min="5387" max="5387" width="11.6640625" style="542" customWidth="1"/>
    <col min="5388" max="5388" width="8.33203125" style="542" customWidth="1"/>
    <col min="5389" max="5389" width="16.5546875" style="542" customWidth="1"/>
    <col min="5390" max="5632" width="11.44140625" style="542"/>
    <col min="5633" max="5633" width="22.6640625" style="542" customWidth="1"/>
    <col min="5634" max="5634" width="15.44140625" style="542" customWidth="1"/>
    <col min="5635" max="5635" width="7.33203125" style="542" customWidth="1"/>
    <col min="5636" max="5636" width="11.44140625" style="542"/>
    <col min="5637" max="5637" width="5.6640625" style="542" customWidth="1"/>
    <col min="5638" max="5638" width="0" style="542" hidden="1" customWidth="1"/>
    <col min="5639" max="5639" width="9.5546875" style="542" customWidth="1"/>
    <col min="5640" max="5640" width="14" style="542" customWidth="1"/>
    <col min="5641" max="5641" width="16.33203125" style="542" customWidth="1"/>
    <col min="5642" max="5642" width="15.88671875" style="542" customWidth="1"/>
    <col min="5643" max="5643" width="11.6640625" style="542" customWidth="1"/>
    <col min="5644" max="5644" width="8.33203125" style="542" customWidth="1"/>
    <col min="5645" max="5645" width="16.5546875" style="542" customWidth="1"/>
    <col min="5646" max="5888" width="11.44140625" style="542"/>
    <col min="5889" max="5889" width="22.6640625" style="542" customWidth="1"/>
    <col min="5890" max="5890" width="15.44140625" style="542" customWidth="1"/>
    <col min="5891" max="5891" width="7.33203125" style="542" customWidth="1"/>
    <col min="5892" max="5892" width="11.44140625" style="542"/>
    <col min="5893" max="5893" width="5.6640625" style="542" customWidth="1"/>
    <col min="5894" max="5894" width="0" style="542" hidden="1" customWidth="1"/>
    <col min="5895" max="5895" width="9.5546875" style="542" customWidth="1"/>
    <col min="5896" max="5896" width="14" style="542" customWidth="1"/>
    <col min="5897" max="5897" width="16.33203125" style="542" customWidth="1"/>
    <col min="5898" max="5898" width="15.88671875" style="542" customWidth="1"/>
    <col min="5899" max="5899" width="11.6640625" style="542" customWidth="1"/>
    <col min="5900" max="5900" width="8.33203125" style="542" customWidth="1"/>
    <col min="5901" max="5901" width="16.5546875" style="542" customWidth="1"/>
    <col min="5902" max="6144" width="11.44140625" style="542"/>
    <col min="6145" max="6145" width="22.6640625" style="542" customWidth="1"/>
    <col min="6146" max="6146" width="15.44140625" style="542" customWidth="1"/>
    <col min="6147" max="6147" width="7.33203125" style="542" customWidth="1"/>
    <col min="6148" max="6148" width="11.44140625" style="542"/>
    <col min="6149" max="6149" width="5.6640625" style="542" customWidth="1"/>
    <col min="6150" max="6150" width="0" style="542" hidden="1" customWidth="1"/>
    <col min="6151" max="6151" width="9.5546875" style="542" customWidth="1"/>
    <col min="6152" max="6152" width="14" style="542" customWidth="1"/>
    <col min="6153" max="6153" width="16.33203125" style="542" customWidth="1"/>
    <col min="6154" max="6154" width="15.88671875" style="542" customWidth="1"/>
    <col min="6155" max="6155" width="11.6640625" style="542" customWidth="1"/>
    <col min="6156" max="6156" width="8.33203125" style="542" customWidth="1"/>
    <col min="6157" max="6157" width="16.5546875" style="542" customWidth="1"/>
    <col min="6158" max="6400" width="11.44140625" style="542"/>
    <col min="6401" max="6401" width="22.6640625" style="542" customWidth="1"/>
    <col min="6402" max="6402" width="15.44140625" style="542" customWidth="1"/>
    <col min="6403" max="6403" width="7.33203125" style="542" customWidth="1"/>
    <col min="6404" max="6404" width="11.44140625" style="542"/>
    <col min="6405" max="6405" width="5.6640625" style="542" customWidth="1"/>
    <col min="6406" max="6406" width="0" style="542" hidden="1" customWidth="1"/>
    <col min="6407" max="6407" width="9.5546875" style="542" customWidth="1"/>
    <col min="6408" max="6408" width="14" style="542" customWidth="1"/>
    <col min="6409" max="6409" width="16.33203125" style="542" customWidth="1"/>
    <col min="6410" max="6410" width="15.88671875" style="542" customWidth="1"/>
    <col min="6411" max="6411" width="11.6640625" style="542" customWidth="1"/>
    <col min="6412" max="6412" width="8.33203125" style="542" customWidth="1"/>
    <col min="6413" max="6413" width="16.5546875" style="542" customWidth="1"/>
    <col min="6414" max="6656" width="11.44140625" style="542"/>
    <col min="6657" max="6657" width="22.6640625" style="542" customWidth="1"/>
    <col min="6658" max="6658" width="15.44140625" style="542" customWidth="1"/>
    <col min="6659" max="6659" width="7.33203125" style="542" customWidth="1"/>
    <col min="6660" max="6660" width="11.44140625" style="542"/>
    <col min="6661" max="6661" width="5.6640625" style="542" customWidth="1"/>
    <col min="6662" max="6662" width="0" style="542" hidden="1" customWidth="1"/>
    <col min="6663" max="6663" width="9.5546875" style="542" customWidth="1"/>
    <col min="6664" max="6664" width="14" style="542" customWidth="1"/>
    <col min="6665" max="6665" width="16.33203125" style="542" customWidth="1"/>
    <col min="6666" max="6666" width="15.88671875" style="542" customWidth="1"/>
    <col min="6667" max="6667" width="11.6640625" style="542" customWidth="1"/>
    <col min="6668" max="6668" width="8.33203125" style="542" customWidth="1"/>
    <col min="6669" max="6669" width="16.5546875" style="542" customWidth="1"/>
    <col min="6670" max="6912" width="11.44140625" style="542"/>
    <col min="6913" max="6913" width="22.6640625" style="542" customWidth="1"/>
    <col min="6914" max="6914" width="15.44140625" style="542" customWidth="1"/>
    <col min="6915" max="6915" width="7.33203125" style="542" customWidth="1"/>
    <col min="6916" max="6916" width="11.44140625" style="542"/>
    <col min="6917" max="6917" width="5.6640625" style="542" customWidth="1"/>
    <col min="6918" max="6918" width="0" style="542" hidden="1" customWidth="1"/>
    <col min="6919" max="6919" width="9.5546875" style="542" customWidth="1"/>
    <col min="6920" max="6920" width="14" style="542" customWidth="1"/>
    <col min="6921" max="6921" width="16.33203125" style="542" customWidth="1"/>
    <col min="6922" max="6922" width="15.88671875" style="542" customWidth="1"/>
    <col min="6923" max="6923" width="11.6640625" style="542" customWidth="1"/>
    <col min="6924" max="6924" width="8.33203125" style="542" customWidth="1"/>
    <col min="6925" max="6925" width="16.5546875" style="542" customWidth="1"/>
    <col min="6926" max="7168" width="11.44140625" style="542"/>
    <col min="7169" max="7169" width="22.6640625" style="542" customWidth="1"/>
    <col min="7170" max="7170" width="15.44140625" style="542" customWidth="1"/>
    <col min="7171" max="7171" width="7.33203125" style="542" customWidth="1"/>
    <col min="7172" max="7172" width="11.44140625" style="542"/>
    <col min="7173" max="7173" width="5.6640625" style="542" customWidth="1"/>
    <col min="7174" max="7174" width="0" style="542" hidden="1" customWidth="1"/>
    <col min="7175" max="7175" width="9.5546875" style="542" customWidth="1"/>
    <col min="7176" max="7176" width="14" style="542" customWidth="1"/>
    <col min="7177" max="7177" width="16.33203125" style="542" customWidth="1"/>
    <col min="7178" max="7178" width="15.88671875" style="542" customWidth="1"/>
    <col min="7179" max="7179" width="11.6640625" style="542" customWidth="1"/>
    <col min="7180" max="7180" width="8.33203125" style="542" customWidth="1"/>
    <col min="7181" max="7181" width="16.5546875" style="542" customWidth="1"/>
    <col min="7182" max="7424" width="11.44140625" style="542"/>
    <col min="7425" max="7425" width="22.6640625" style="542" customWidth="1"/>
    <col min="7426" max="7426" width="15.44140625" style="542" customWidth="1"/>
    <col min="7427" max="7427" width="7.33203125" style="542" customWidth="1"/>
    <col min="7428" max="7428" width="11.44140625" style="542"/>
    <col min="7429" max="7429" width="5.6640625" style="542" customWidth="1"/>
    <col min="7430" max="7430" width="0" style="542" hidden="1" customWidth="1"/>
    <col min="7431" max="7431" width="9.5546875" style="542" customWidth="1"/>
    <col min="7432" max="7432" width="14" style="542" customWidth="1"/>
    <col min="7433" max="7433" width="16.33203125" style="542" customWidth="1"/>
    <col min="7434" max="7434" width="15.88671875" style="542" customWidth="1"/>
    <col min="7435" max="7435" width="11.6640625" style="542" customWidth="1"/>
    <col min="7436" max="7436" width="8.33203125" style="542" customWidth="1"/>
    <col min="7437" max="7437" width="16.5546875" style="542" customWidth="1"/>
    <col min="7438" max="7680" width="11.44140625" style="542"/>
    <col min="7681" max="7681" width="22.6640625" style="542" customWidth="1"/>
    <col min="7682" max="7682" width="15.44140625" style="542" customWidth="1"/>
    <col min="7683" max="7683" width="7.33203125" style="542" customWidth="1"/>
    <col min="7684" max="7684" width="11.44140625" style="542"/>
    <col min="7685" max="7685" width="5.6640625" style="542" customWidth="1"/>
    <col min="7686" max="7686" width="0" style="542" hidden="1" customWidth="1"/>
    <col min="7687" max="7687" width="9.5546875" style="542" customWidth="1"/>
    <col min="7688" max="7688" width="14" style="542" customWidth="1"/>
    <col min="7689" max="7689" width="16.33203125" style="542" customWidth="1"/>
    <col min="7690" max="7690" width="15.88671875" style="542" customWidth="1"/>
    <col min="7691" max="7691" width="11.6640625" style="542" customWidth="1"/>
    <col min="7692" max="7692" width="8.33203125" style="542" customWidth="1"/>
    <col min="7693" max="7693" width="16.5546875" style="542" customWidth="1"/>
    <col min="7694" max="7936" width="11.44140625" style="542"/>
    <col min="7937" max="7937" width="22.6640625" style="542" customWidth="1"/>
    <col min="7938" max="7938" width="15.44140625" style="542" customWidth="1"/>
    <col min="7939" max="7939" width="7.33203125" style="542" customWidth="1"/>
    <col min="7940" max="7940" width="11.44140625" style="542"/>
    <col min="7941" max="7941" width="5.6640625" style="542" customWidth="1"/>
    <col min="7942" max="7942" width="0" style="542" hidden="1" customWidth="1"/>
    <col min="7943" max="7943" width="9.5546875" style="542" customWidth="1"/>
    <col min="7944" max="7944" width="14" style="542" customWidth="1"/>
    <col min="7945" max="7945" width="16.33203125" style="542" customWidth="1"/>
    <col min="7946" max="7946" width="15.88671875" style="542" customWidth="1"/>
    <col min="7947" max="7947" width="11.6640625" style="542" customWidth="1"/>
    <col min="7948" max="7948" width="8.33203125" style="542" customWidth="1"/>
    <col min="7949" max="7949" width="16.5546875" style="542" customWidth="1"/>
    <col min="7950" max="8192" width="11.44140625" style="542"/>
    <col min="8193" max="8193" width="22.6640625" style="542" customWidth="1"/>
    <col min="8194" max="8194" width="15.44140625" style="542" customWidth="1"/>
    <col min="8195" max="8195" width="7.33203125" style="542" customWidth="1"/>
    <col min="8196" max="8196" width="11.44140625" style="542"/>
    <col min="8197" max="8197" width="5.6640625" style="542" customWidth="1"/>
    <col min="8198" max="8198" width="0" style="542" hidden="1" customWidth="1"/>
    <col min="8199" max="8199" width="9.5546875" style="542" customWidth="1"/>
    <col min="8200" max="8200" width="14" style="542" customWidth="1"/>
    <col min="8201" max="8201" width="16.33203125" style="542" customWidth="1"/>
    <col min="8202" max="8202" width="15.88671875" style="542" customWidth="1"/>
    <col min="8203" max="8203" width="11.6640625" style="542" customWidth="1"/>
    <col min="8204" max="8204" width="8.33203125" style="542" customWidth="1"/>
    <col min="8205" max="8205" width="16.5546875" style="542" customWidth="1"/>
    <col min="8206" max="8448" width="11.44140625" style="542"/>
    <col min="8449" max="8449" width="22.6640625" style="542" customWidth="1"/>
    <col min="8450" max="8450" width="15.44140625" style="542" customWidth="1"/>
    <col min="8451" max="8451" width="7.33203125" style="542" customWidth="1"/>
    <col min="8452" max="8452" width="11.44140625" style="542"/>
    <col min="8453" max="8453" width="5.6640625" style="542" customWidth="1"/>
    <col min="8454" max="8454" width="0" style="542" hidden="1" customWidth="1"/>
    <col min="8455" max="8455" width="9.5546875" style="542" customWidth="1"/>
    <col min="8456" max="8456" width="14" style="542" customWidth="1"/>
    <col min="8457" max="8457" width="16.33203125" style="542" customWidth="1"/>
    <col min="8458" max="8458" width="15.88671875" style="542" customWidth="1"/>
    <col min="8459" max="8459" width="11.6640625" style="542" customWidth="1"/>
    <col min="8460" max="8460" width="8.33203125" style="542" customWidth="1"/>
    <col min="8461" max="8461" width="16.5546875" style="542" customWidth="1"/>
    <col min="8462" max="8704" width="11.44140625" style="542"/>
    <col min="8705" max="8705" width="22.6640625" style="542" customWidth="1"/>
    <col min="8706" max="8706" width="15.44140625" style="542" customWidth="1"/>
    <col min="8707" max="8707" width="7.33203125" style="542" customWidth="1"/>
    <col min="8708" max="8708" width="11.44140625" style="542"/>
    <col min="8709" max="8709" width="5.6640625" style="542" customWidth="1"/>
    <col min="8710" max="8710" width="0" style="542" hidden="1" customWidth="1"/>
    <col min="8711" max="8711" width="9.5546875" style="542" customWidth="1"/>
    <col min="8712" max="8712" width="14" style="542" customWidth="1"/>
    <col min="8713" max="8713" width="16.33203125" style="542" customWidth="1"/>
    <col min="8714" max="8714" width="15.88671875" style="542" customWidth="1"/>
    <col min="8715" max="8715" width="11.6640625" style="542" customWidth="1"/>
    <col min="8716" max="8716" width="8.33203125" style="542" customWidth="1"/>
    <col min="8717" max="8717" width="16.5546875" style="542" customWidth="1"/>
    <col min="8718" max="8960" width="11.44140625" style="542"/>
    <col min="8961" max="8961" width="22.6640625" style="542" customWidth="1"/>
    <col min="8962" max="8962" width="15.44140625" style="542" customWidth="1"/>
    <col min="8963" max="8963" width="7.33203125" style="542" customWidth="1"/>
    <col min="8964" max="8964" width="11.44140625" style="542"/>
    <col min="8965" max="8965" width="5.6640625" style="542" customWidth="1"/>
    <col min="8966" max="8966" width="0" style="542" hidden="1" customWidth="1"/>
    <col min="8967" max="8967" width="9.5546875" style="542" customWidth="1"/>
    <col min="8968" max="8968" width="14" style="542" customWidth="1"/>
    <col min="8969" max="8969" width="16.33203125" style="542" customWidth="1"/>
    <col min="8970" max="8970" width="15.88671875" style="542" customWidth="1"/>
    <col min="8971" max="8971" width="11.6640625" style="542" customWidth="1"/>
    <col min="8972" max="8972" width="8.33203125" style="542" customWidth="1"/>
    <col min="8973" max="8973" width="16.5546875" style="542" customWidth="1"/>
    <col min="8974" max="9216" width="11.44140625" style="542"/>
    <col min="9217" max="9217" width="22.6640625" style="542" customWidth="1"/>
    <col min="9218" max="9218" width="15.44140625" style="542" customWidth="1"/>
    <col min="9219" max="9219" width="7.33203125" style="542" customWidth="1"/>
    <col min="9220" max="9220" width="11.44140625" style="542"/>
    <col min="9221" max="9221" width="5.6640625" style="542" customWidth="1"/>
    <col min="9222" max="9222" width="0" style="542" hidden="1" customWidth="1"/>
    <col min="9223" max="9223" width="9.5546875" style="542" customWidth="1"/>
    <col min="9224" max="9224" width="14" style="542" customWidth="1"/>
    <col min="9225" max="9225" width="16.33203125" style="542" customWidth="1"/>
    <col min="9226" max="9226" width="15.88671875" style="542" customWidth="1"/>
    <col min="9227" max="9227" width="11.6640625" style="542" customWidth="1"/>
    <col min="9228" max="9228" width="8.33203125" style="542" customWidth="1"/>
    <col min="9229" max="9229" width="16.5546875" style="542" customWidth="1"/>
    <col min="9230" max="9472" width="11.44140625" style="542"/>
    <col min="9473" max="9473" width="22.6640625" style="542" customWidth="1"/>
    <col min="9474" max="9474" width="15.44140625" style="542" customWidth="1"/>
    <col min="9475" max="9475" width="7.33203125" style="542" customWidth="1"/>
    <col min="9476" max="9476" width="11.44140625" style="542"/>
    <col min="9477" max="9477" width="5.6640625" style="542" customWidth="1"/>
    <col min="9478" max="9478" width="0" style="542" hidden="1" customWidth="1"/>
    <col min="9479" max="9479" width="9.5546875" style="542" customWidth="1"/>
    <col min="9480" max="9480" width="14" style="542" customWidth="1"/>
    <col min="9481" max="9481" width="16.33203125" style="542" customWidth="1"/>
    <col min="9482" max="9482" width="15.88671875" style="542" customWidth="1"/>
    <col min="9483" max="9483" width="11.6640625" style="542" customWidth="1"/>
    <col min="9484" max="9484" width="8.33203125" style="542" customWidth="1"/>
    <col min="9485" max="9485" width="16.5546875" style="542" customWidth="1"/>
    <col min="9486" max="9728" width="11.44140625" style="542"/>
    <col min="9729" max="9729" width="22.6640625" style="542" customWidth="1"/>
    <col min="9730" max="9730" width="15.44140625" style="542" customWidth="1"/>
    <col min="9731" max="9731" width="7.33203125" style="542" customWidth="1"/>
    <col min="9732" max="9732" width="11.44140625" style="542"/>
    <col min="9733" max="9733" width="5.6640625" style="542" customWidth="1"/>
    <col min="9734" max="9734" width="0" style="542" hidden="1" customWidth="1"/>
    <col min="9735" max="9735" width="9.5546875" style="542" customWidth="1"/>
    <col min="9736" max="9736" width="14" style="542" customWidth="1"/>
    <col min="9737" max="9737" width="16.33203125" style="542" customWidth="1"/>
    <col min="9738" max="9738" width="15.88671875" style="542" customWidth="1"/>
    <col min="9739" max="9739" width="11.6640625" style="542" customWidth="1"/>
    <col min="9740" max="9740" width="8.33203125" style="542" customWidth="1"/>
    <col min="9741" max="9741" width="16.5546875" style="542" customWidth="1"/>
    <col min="9742" max="9984" width="11.44140625" style="542"/>
    <col min="9985" max="9985" width="22.6640625" style="542" customWidth="1"/>
    <col min="9986" max="9986" width="15.44140625" style="542" customWidth="1"/>
    <col min="9987" max="9987" width="7.33203125" style="542" customWidth="1"/>
    <col min="9988" max="9988" width="11.44140625" style="542"/>
    <col min="9989" max="9989" width="5.6640625" style="542" customWidth="1"/>
    <col min="9990" max="9990" width="0" style="542" hidden="1" customWidth="1"/>
    <col min="9991" max="9991" width="9.5546875" style="542" customWidth="1"/>
    <col min="9992" max="9992" width="14" style="542" customWidth="1"/>
    <col min="9993" max="9993" width="16.33203125" style="542" customWidth="1"/>
    <col min="9994" max="9994" width="15.88671875" style="542" customWidth="1"/>
    <col min="9995" max="9995" width="11.6640625" style="542" customWidth="1"/>
    <col min="9996" max="9996" width="8.33203125" style="542" customWidth="1"/>
    <col min="9997" max="9997" width="16.5546875" style="542" customWidth="1"/>
    <col min="9998" max="10240" width="11.44140625" style="542"/>
    <col min="10241" max="10241" width="22.6640625" style="542" customWidth="1"/>
    <col min="10242" max="10242" width="15.44140625" style="542" customWidth="1"/>
    <col min="10243" max="10243" width="7.33203125" style="542" customWidth="1"/>
    <col min="10244" max="10244" width="11.44140625" style="542"/>
    <col min="10245" max="10245" width="5.6640625" style="542" customWidth="1"/>
    <col min="10246" max="10246" width="0" style="542" hidden="1" customWidth="1"/>
    <col min="10247" max="10247" width="9.5546875" style="542" customWidth="1"/>
    <col min="10248" max="10248" width="14" style="542" customWidth="1"/>
    <col min="10249" max="10249" width="16.33203125" style="542" customWidth="1"/>
    <col min="10250" max="10250" width="15.88671875" style="542" customWidth="1"/>
    <col min="10251" max="10251" width="11.6640625" style="542" customWidth="1"/>
    <col min="10252" max="10252" width="8.33203125" style="542" customWidth="1"/>
    <col min="10253" max="10253" width="16.5546875" style="542" customWidth="1"/>
    <col min="10254" max="10496" width="11.44140625" style="542"/>
    <col min="10497" max="10497" width="22.6640625" style="542" customWidth="1"/>
    <col min="10498" max="10498" width="15.44140625" style="542" customWidth="1"/>
    <col min="10499" max="10499" width="7.33203125" style="542" customWidth="1"/>
    <col min="10500" max="10500" width="11.44140625" style="542"/>
    <col min="10501" max="10501" width="5.6640625" style="542" customWidth="1"/>
    <col min="10502" max="10502" width="0" style="542" hidden="1" customWidth="1"/>
    <col min="10503" max="10503" width="9.5546875" style="542" customWidth="1"/>
    <col min="10504" max="10504" width="14" style="542" customWidth="1"/>
    <col min="10505" max="10505" width="16.33203125" style="542" customWidth="1"/>
    <col min="10506" max="10506" width="15.88671875" style="542" customWidth="1"/>
    <col min="10507" max="10507" width="11.6640625" style="542" customWidth="1"/>
    <col min="10508" max="10508" width="8.33203125" style="542" customWidth="1"/>
    <col min="10509" max="10509" width="16.5546875" style="542" customWidth="1"/>
    <col min="10510" max="10752" width="11.44140625" style="542"/>
    <col min="10753" max="10753" width="22.6640625" style="542" customWidth="1"/>
    <col min="10754" max="10754" width="15.44140625" style="542" customWidth="1"/>
    <col min="10755" max="10755" width="7.33203125" style="542" customWidth="1"/>
    <col min="10756" max="10756" width="11.44140625" style="542"/>
    <col min="10757" max="10757" width="5.6640625" style="542" customWidth="1"/>
    <col min="10758" max="10758" width="0" style="542" hidden="1" customWidth="1"/>
    <col min="10759" max="10759" width="9.5546875" style="542" customWidth="1"/>
    <col min="10760" max="10760" width="14" style="542" customWidth="1"/>
    <col min="10761" max="10761" width="16.33203125" style="542" customWidth="1"/>
    <col min="10762" max="10762" width="15.88671875" style="542" customWidth="1"/>
    <col min="10763" max="10763" width="11.6640625" style="542" customWidth="1"/>
    <col min="10764" max="10764" width="8.33203125" style="542" customWidth="1"/>
    <col min="10765" max="10765" width="16.5546875" style="542" customWidth="1"/>
    <col min="10766" max="11008" width="11.44140625" style="542"/>
    <col min="11009" max="11009" width="22.6640625" style="542" customWidth="1"/>
    <col min="11010" max="11010" width="15.44140625" style="542" customWidth="1"/>
    <col min="11011" max="11011" width="7.33203125" style="542" customWidth="1"/>
    <col min="11012" max="11012" width="11.44140625" style="542"/>
    <col min="11013" max="11013" width="5.6640625" style="542" customWidth="1"/>
    <col min="11014" max="11014" width="0" style="542" hidden="1" customWidth="1"/>
    <col min="11015" max="11015" width="9.5546875" style="542" customWidth="1"/>
    <col min="11016" max="11016" width="14" style="542" customWidth="1"/>
    <col min="11017" max="11017" width="16.33203125" style="542" customWidth="1"/>
    <col min="11018" max="11018" width="15.88671875" style="542" customWidth="1"/>
    <col min="11019" max="11019" width="11.6640625" style="542" customWidth="1"/>
    <col min="11020" max="11020" width="8.33203125" style="542" customWidth="1"/>
    <col min="11021" max="11021" width="16.5546875" style="542" customWidth="1"/>
    <col min="11022" max="11264" width="11.44140625" style="542"/>
    <col min="11265" max="11265" width="22.6640625" style="542" customWidth="1"/>
    <col min="11266" max="11266" width="15.44140625" style="542" customWidth="1"/>
    <col min="11267" max="11267" width="7.33203125" style="542" customWidth="1"/>
    <col min="11268" max="11268" width="11.44140625" style="542"/>
    <col min="11269" max="11269" width="5.6640625" style="542" customWidth="1"/>
    <col min="11270" max="11270" width="0" style="542" hidden="1" customWidth="1"/>
    <col min="11271" max="11271" width="9.5546875" style="542" customWidth="1"/>
    <col min="11272" max="11272" width="14" style="542" customWidth="1"/>
    <col min="11273" max="11273" width="16.33203125" style="542" customWidth="1"/>
    <col min="11274" max="11274" width="15.88671875" style="542" customWidth="1"/>
    <col min="11275" max="11275" width="11.6640625" style="542" customWidth="1"/>
    <col min="11276" max="11276" width="8.33203125" style="542" customWidth="1"/>
    <col min="11277" max="11277" width="16.5546875" style="542" customWidth="1"/>
    <col min="11278" max="11520" width="11.44140625" style="542"/>
    <col min="11521" max="11521" width="22.6640625" style="542" customWidth="1"/>
    <col min="11522" max="11522" width="15.44140625" style="542" customWidth="1"/>
    <col min="11523" max="11523" width="7.33203125" style="542" customWidth="1"/>
    <col min="11524" max="11524" width="11.44140625" style="542"/>
    <col min="11525" max="11525" width="5.6640625" style="542" customWidth="1"/>
    <col min="11526" max="11526" width="0" style="542" hidden="1" customWidth="1"/>
    <col min="11527" max="11527" width="9.5546875" style="542" customWidth="1"/>
    <col min="11528" max="11528" width="14" style="542" customWidth="1"/>
    <col min="11529" max="11529" width="16.33203125" style="542" customWidth="1"/>
    <col min="11530" max="11530" width="15.88671875" style="542" customWidth="1"/>
    <col min="11531" max="11531" width="11.6640625" style="542" customWidth="1"/>
    <col min="11532" max="11532" width="8.33203125" style="542" customWidth="1"/>
    <col min="11533" max="11533" width="16.5546875" style="542" customWidth="1"/>
    <col min="11534" max="11776" width="11.44140625" style="542"/>
    <col min="11777" max="11777" width="22.6640625" style="542" customWidth="1"/>
    <col min="11778" max="11778" width="15.44140625" style="542" customWidth="1"/>
    <col min="11779" max="11779" width="7.33203125" style="542" customWidth="1"/>
    <col min="11780" max="11780" width="11.44140625" style="542"/>
    <col min="11781" max="11781" width="5.6640625" style="542" customWidth="1"/>
    <col min="11782" max="11782" width="0" style="542" hidden="1" customWidth="1"/>
    <col min="11783" max="11783" width="9.5546875" style="542" customWidth="1"/>
    <col min="11784" max="11784" width="14" style="542" customWidth="1"/>
    <col min="11785" max="11785" width="16.33203125" style="542" customWidth="1"/>
    <col min="11786" max="11786" width="15.88671875" style="542" customWidth="1"/>
    <col min="11787" max="11787" width="11.6640625" style="542" customWidth="1"/>
    <col min="11788" max="11788" width="8.33203125" style="542" customWidth="1"/>
    <col min="11789" max="11789" width="16.5546875" style="542" customWidth="1"/>
    <col min="11790" max="12032" width="11.44140625" style="542"/>
    <col min="12033" max="12033" width="22.6640625" style="542" customWidth="1"/>
    <col min="12034" max="12034" width="15.44140625" style="542" customWidth="1"/>
    <col min="12035" max="12035" width="7.33203125" style="542" customWidth="1"/>
    <col min="12036" max="12036" width="11.44140625" style="542"/>
    <col min="12037" max="12037" width="5.6640625" style="542" customWidth="1"/>
    <col min="12038" max="12038" width="0" style="542" hidden="1" customWidth="1"/>
    <col min="12039" max="12039" width="9.5546875" style="542" customWidth="1"/>
    <col min="12040" max="12040" width="14" style="542" customWidth="1"/>
    <col min="12041" max="12041" width="16.33203125" style="542" customWidth="1"/>
    <col min="12042" max="12042" width="15.88671875" style="542" customWidth="1"/>
    <col min="12043" max="12043" width="11.6640625" style="542" customWidth="1"/>
    <col min="12044" max="12044" width="8.33203125" style="542" customWidth="1"/>
    <col min="12045" max="12045" width="16.5546875" style="542" customWidth="1"/>
    <col min="12046" max="12288" width="11.44140625" style="542"/>
    <col min="12289" max="12289" width="22.6640625" style="542" customWidth="1"/>
    <col min="12290" max="12290" width="15.44140625" style="542" customWidth="1"/>
    <col min="12291" max="12291" width="7.33203125" style="542" customWidth="1"/>
    <col min="12292" max="12292" width="11.44140625" style="542"/>
    <col min="12293" max="12293" width="5.6640625" style="542" customWidth="1"/>
    <col min="12294" max="12294" width="0" style="542" hidden="1" customWidth="1"/>
    <col min="12295" max="12295" width="9.5546875" style="542" customWidth="1"/>
    <col min="12296" max="12296" width="14" style="542" customWidth="1"/>
    <col min="12297" max="12297" width="16.33203125" style="542" customWidth="1"/>
    <col min="12298" max="12298" width="15.88671875" style="542" customWidth="1"/>
    <col min="12299" max="12299" width="11.6640625" style="542" customWidth="1"/>
    <col min="12300" max="12300" width="8.33203125" style="542" customWidth="1"/>
    <col min="12301" max="12301" width="16.5546875" style="542" customWidth="1"/>
    <col min="12302" max="12544" width="11.44140625" style="542"/>
    <col min="12545" max="12545" width="22.6640625" style="542" customWidth="1"/>
    <col min="12546" max="12546" width="15.44140625" style="542" customWidth="1"/>
    <col min="12547" max="12547" width="7.33203125" style="542" customWidth="1"/>
    <col min="12548" max="12548" width="11.44140625" style="542"/>
    <col min="12549" max="12549" width="5.6640625" style="542" customWidth="1"/>
    <col min="12550" max="12550" width="0" style="542" hidden="1" customWidth="1"/>
    <col min="12551" max="12551" width="9.5546875" style="542" customWidth="1"/>
    <col min="12552" max="12552" width="14" style="542" customWidth="1"/>
    <col min="12553" max="12553" width="16.33203125" style="542" customWidth="1"/>
    <col min="12554" max="12554" width="15.88671875" style="542" customWidth="1"/>
    <col min="12555" max="12555" width="11.6640625" style="542" customWidth="1"/>
    <col min="12556" max="12556" width="8.33203125" style="542" customWidth="1"/>
    <col min="12557" max="12557" width="16.5546875" style="542" customWidth="1"/>
    <col min="12558" max="12800" width="11.44140625" style="542"/>
    <col min="12801" max="12801" width="22.6640625" style="542" customWidth="1"/>
    <col min="12802" max="12802" width="15.44140625" style="542" customWidth="1"/>
    <col min="12803" max="12803" width="7.33203125" style="542" customWidth="1"/>
    <col min="12804" max="12804" width="11.44140625" style="542"/>
    <col min="12805" max="12805" width="5.6640625" style="542" customWidth="1"/>
    <col min="12806" max="12806" width="0" style="542" hidden="1" customWidth="1"/>
    <col min="12807" max="12807" width="9.5546875" style="542" customWidth="1"/>
    <col min="12808" max="12808" width="14" style="542" customWidth="1"/>
    <col min="12809" max="12809" width="16.33203125" style="542" customWidth="1"/>
    <col min="12810" max="12810" width="15.88671875" style="542" customWidth="1"/>
    <col min="12811" max="12811" width="11.6640625" style="542" customWidth="1"/>
    <col min="12812" max="12812" width="8.33203125" style="542" customWidth="1"/>
    <col min="12813" max="12813" width="16.5546875" style="542" customWidth="1"/>
    <col min="12814" max="13056" width="11.44140625" style="542"/>
    <col min="13057" max="13057" width="22.6640625" style="542" customWidth="1"/>
    <col min="13058" max="13058" width="15.44140625" style="542" customWidth="1"/>
    <col min="13059" max="13059" width="7.33203125" style="542" customWidth="1"/>
    <col min="13060" max="13060" width="11.44140625" style="542"/>
    <col min="13061" max="13061" width="5.6640625" style="542" customWidth="1"/>
    <col min="13062" max="13062" width="0" style="542" hidden="1" customWidth="1"/>
    <col min="13063" max="13063" width="9.5546875" style="542" customWidth="1"/>
    <col min="13064" max="13064" width="14" style="542" customWidth="1"/>
    <col min="13065" max="13065" width="16.33203125" style="542" customWidth="1"/>
    <col min="13066" max="13066" width="15.88671875" style="542" customWidth="1"/>
    <col min="13067" max="13067" width="11.6640625" style="542" customWidth="1"/>
    <col min="13068" max="13068" width="8.33203125" style="542" customWidth="1"/>
    <col min="13069" max="13069" width="16.5546875" style="542" customWidth="1"/>
    <col min="13070" max="13312" width="11.44140625" style="542"/>
    <col min="13313" max="13313" width="22.6640625" style="542" customWidth="1"/>
    <col min="13314" max="13314" width="15.44140625" style="542" customWidth="1"/>
    <col min="13315" max="13315" width="7.33203125" style="542" customWidth="1"/>
    <col min="13316" max="13316" width="11.44140625" style="542"/>
    <col min="13317" max="13317" width="5.6640625" style="542" customWidth="1"/>
    <col min="13318" max="13318" width="0" style="542" hidden="1" customWidth="1"/>
    <col min="13319" max="13319" width="9.5546875" style="542" customWidth="1"/>
    <col min="13320" max="13320" width="14" style="542" customWidth="1"/>
    <col min="13321" max="13321" width="16.33203125" style="542" customWidth="1"/>
    <col min="13322" max="13322" width="15.88671875" style="542" customWidth="1"/>
    <col min="13323" max="13323" width="11.6640625" style="542" customWidth="1"/>
    <col min="13324" max="13324" width="8.33203125" style="542" customWidth="1"/>
    <col min="13325" max="13325" width="16.5546875" style="542" customWidth="1"/>
    <col min="13326" max="13568" width="11.44140625" style="542"/>
    <col min="13569" max="13569" width="22.6640625" style="542" customWidth="1"/>
    <col min="13570" max="13570" width="15.44140625" style="542" customWidth="1"/>
    <col min="13571" max="13571" width="7.33203125" style="542" customWidth="1"/>
    <col min="13572" max="13572" width="11.44140625" style="542"/>
    <col min="13573" max="13573" width="5.6640625" style="542" customWidth="1"/>
    <col min="13574" max="13574" width="0" style="542" hidden="1" customWidth="1"/>
    <col min="13575" max="13575" width="9.5546875" style="542" customWidth="1"/>
    <col min="13576" max="13576" width="14" style="542" customWidth="1"/>
    <col min="13577" max="13577" width="16.33203125" style="542" customWidth="1"/>
    <col min="13578" max="13578" width="15.88671875" style="542" customWidth="1"/>
    <col min="13579" max="13579" width="11.6640625" style="542" customWidth="1"/>
    <col min="13580" max="13580" width="8.33203125" style="542" customWidth="1"/>
    <col min="13581" max="13581" width="16.5546875" style="542" customWidth="1"/>
    <col min="13582" max="13824" width="11.44140625" style="542"/>
    <col min="13825" max="13825" width="22.6640625" style="542" customWidth="1"/>
    <col min="13826" max="13826" width="15.44140625" style="542" customWidth="1"/>
    <col min="13827" max="13827" width="7.33203125" style="542" customWidth="1"/>
    <col min="13828" max="13828" width="11.44140625" style="542"/>
    <col min="13829" max="13829" width="5.6640625" style="542" customWidth="1"/>
    <col min="13830" max="13830" width="0" style="542" hidden="1" customWidth="1"/>
    <col min="13831" max="13831" width="9.5546875" style="542" customWidth="1"/>
    <col min="13832" max="13832" width="14" style="542" customWidth="1"/>
    <col min="13833" max="13833" width="16.33203125" style="542" customWidth="1"/>
    <col min="13834" max="13834" width="15.88671875" style="542" customWidth="1"/>
    <col min="13835" max="13835" width="11.6640625" style="542" customWidth="1"/>
    <col min="13836" max="13836" width="8.33203125" style="542" customWidth="1"/>
    <col min="13837" max="13837" width="16.5546875" style="542" customWidth="1"/>
    <col min="13838" max="14080" width="11.44140625" style="542"/>
    <col min="14081" max="14081" width="22.6640625" style="542" customWidth="1"/>
    <col min="14082" max="14082" width="15.44140625" style="542" customWidth="1"/>
    <col min="14083" max="14083" width="7.33203125" style="542" customWidth="1"/>
    <col min="14084" max="14084" width="11.44140625" style="542"/>
    <col min="14085" max="14085" width="5.6640625" style="542" customWidth="1"/>
    <col min="14086" max="14086" width="0" style="542" hidden="1" customWidth="1"/>
    <col min="14087" max="14087" width="9.5546875" style="542" customWidth="1"/>
    <col min="14088" max="14088" width="14" style="542" customWidth="1"/>
    <col min="14089" max="14089" width="16.33203125" style="542" customWidth="1"/>
    <col min="14090" max="14090" width="15.88671875" style="542" customWidth="1"/>
    <col min="14091" max="14091" width="11.6640625" style="542" customWidth="1"/>
    <col min="14092" max="14092" width="8.33203125" style="542" customWidth="1"/>
    <col min="14093" max="14093" width="16.5546875" style="542" customWidth="1"/>
    <col min="14094" max="14336" width="11.44140625" style="542"/>
    <col min="14337" max="14337" width="22.6640625" style="542" customWidth="1"/>
    <col min="14338" max="14338" width="15.44140625" style="542" customWidth="1"/>
    <col min="14339" max="14339" width="7.33203125" style="542" customWidth="1"/>
    <col min="14340" max="14340" width="11.44140625" style="542"/>
    <col min="14341" max="14341" width="5.6640625" style="542" customWidth="1"/>
    <col min="14342" max="14342" width="0" style="542" hidden="1" customWidth="1"/>
    <col min="14343" max="14343" width="9.5546875" style="542" customWidth="1"/>
    <col min="14344" max="14344" width="14" style="542" customWidth="1"/>
    <col min="14345" max="14345" width="16.33203125" style="542" customWidth="1"/>
    <col min="14346" max="14346" width="15.88671875" style="542" customWidth="1"/>
    <col min="14347" max="14347" width="11.6640625" style="542" customWidth="1"/>
    <col min="14348" max="14348" width="8.33203125" style="542" customWidth="1"/>
    <col min="14349" max="14349" width="16.5546875" style="542" customWidth="1"/>
    <col min="14350" max="14592" width="11.44140625" style="542"/>
    <col min="14593" max="14593" width="22.6640625" style="542" customWidth="1"/>
    <col min="14594" max="14594" width="15.44140625" style="542" customWidth="1"/>
    <col min="14595" max="14595" width="7.33203125" style="542" customWidth="1"/>
    <col min="14596" max="14596" width="11.44140625" style="542"/>
    <col min="14597" max="14597" width="5.6640625" style="542" customWidth="1"/>
    <col min="14598" max="14598" width="0" style="542" hidden="1" customWidth="1"/>
    <col min="14599" max="14599" width="9.5546875" style="542" customWidth="1"/>
    <col min="14600" max="14600" width="14" style="542" customWidth="1"/>
    <col min="14601" max="14601" width="16.33203125" style="542" customWidth="1"/>
    <col min="14602" max="14602" width="15.88671875" style="542" customWidth="1"/>
    <col min="14603" max="14603" width="11.6640625" style="542" customWidth="1"/>
    <col min="14604" max="14604" width="8.33203125" style="542" customWidth="1"/>
    <col min="14605" max="14605" width="16.5546875" style="542" customWidth="1"/>
    <col min="14606" max="14848" width="11.44140625" style="542"/>
    <col min="14849" max="14849" width="22.6640625" style="542" customWidth="1"/>
    <col min="14850" max="14850" width="15.44140625" style="542" customWidth="1"/>
    <col min="14851" max="14851" width="7.33203125" style="542" customWidth="1"/>
    <col min="14852" max="14852" width="11.44140625" style="542"/>
    <col min="14853" max="14853" width="5.6640625" style="542" customWidth="1"/>
    <col min="14854" max="14854" width="0" style="542" hidden="1" customWidth="1"/>
    <col min="14855" max="14855" width="9.5546875" style="542" customWidth="1"/>
    <col min="14856" max="14856" width="14" style="542" customWidth="1"/>
    <col min="14857" max="14857" width="16.33203125" style="542" customWidth="1"/>
    <col min="14858" max="14858" width="15.88671875" style="542" customWidth="1"/>
    <col min="14859" max="14859" width="11.6640625" style="542" customWidth="1"/>
    <col min="14860" max="14860" width="8.33203125" style="542" customWidth="1"/>
    <col min="14861" max="14861" width="16.5546875" style="542" customWidth="1"/>
    <col min="14862" max="15104" width="11.44140625" style="542"/>
    <col min="15105" max="15105" width="22.6640625" style="542" customWidth="1"/>
    <col min="15106" max="15106" width="15.44140625" style="542" customWidth="1"/>
    <col min="15107" max="15107" width="7.33203125" style="542" customWidth="1"/>
    <col min="15108" max="15108" width="11.44140625" style="542"/>
    <col min="15109" max="15109" width="5.6640625" style="542" customWidth="1"/>
    <col min="15110" max="15110" width="0" style="542" hidden="1" customWidth="1"/>
    <col min="15111" max="15111" width="9.5546875" style="542" customWidth="1"/>
    <col min="15112" max="15112" width="14" style="542" customWidth="1"/>
    <col min="15113" max="15113" width="16.33203125" style="542" customWidth="1"/>
    <col min="15114" max="15114" width="15.88671875" style="542" customWidth="1"/>
    <col min="15115" max="15115" width="11.6640625" style="542" customWidth="1"/>
    <col min="15116" max="15116" width="8.33203125" style="542" customWidth="1"/>
    <col min="15117" max="15117" width="16.5546875" style="542" customWidth="1"/>
    <col min="15118" max="15360" width="11.44140625" style="542"/>
    <col min="15361" max="15361" width="22.6640625" style="542" customWidth="1"/>
    <col min="15362" max="15362" width="15.44140625" style="542" customWidth="1"/>
    <col min="15363" max="15363" width="7.33203125" style="542" customWidth="1"/>
    <col min="15364" max="15364" width="11.44140625" style="542"/>
    <col min="15365" max="15365" width="5.6640625" style="542" customWidth="1"/>
    <col min="15366" max="15366" width="0" style="542" hidden="1" customWidth="1"/>
    <col min="15367" max="15367" width="9.5546875" style="542" customWidth="1"/>
    <col min="15368" max="15368" width="14" style="542" customWidth="1"/>
    <col min="15369" max="15369" width="16.33203125" style="542" customWidth="1"/>
    <col min="15370" max="15370" width="15.88671875" style="542" customWidth="1"/>
    <col min="15371" max="15371" width="11.6640625" style="542" customWidth="1"/>
    <col min="15372" max="15372" width="8.33203125" style="542" customWidth="1"/>
    <col min="15373" max="15373" width="16.5546875" style="542" customWidth="1"/>
    <col min="15374" max="15616" width="11.44140625" style="542"/>
    <col min="15617" max="15617" width="22.6640625" style="542" customWidth="1"/>
    <col min="15618" max="15618" width="15.44140625" style="542" customWidth="1"/>
    <col min="15619" max="15619" width="7.33203125" style="542" customWidth="1"/>
    <col min="15620" max="15620" width="11.44140625" style="542"/>
    <col min="15621" max="15621" width="5.6640625" style="542" customWidth="1"/>
    <col min="15622" max="15622" width="0" style="542" hidden="1" customWidth="1"/>
    <col min="15623" max="15623" width="9.5546875" style="542" customWidth="1"/>
    <col min="15624" max="15624" width="14" style="542" customWidth="1"/>
    <col min="15625" max="15625" width="16.33203125" style="542" customWidth="1"/>
    <col min="15626" max="15626" width="15.88671875" style="542" customWidth="1"/>
    <col min="15627" max="15627" width="11.6640625" style="542" customWidth="1"/>
    <col min="15628" max="15628" width="8.33203125" style="542" customWidth="1"/>
    <col min="15629" max="15629" width="16.5546875" style="542" customWidth="1"/>
    <col min="15630" max="15872" width="11.44140625" style="542"/>
    <col min="15873" max="15873" width="22.6640625" style="542" customWidth="1"/>
    <col min="15874" max="15874" width="15.44140625" style="542" customWidth="1"/>
    <col min="15875" max="15875" width="7.33203125" style="542" customWidth="1"/>
    <col min="15876" max="15876" width="11.44140625" style="542"/>
    <col min="15877" max="15877" width="5.6640625" style="542" customWidth="1"/>
    <col min="15878" max="15878" width="0" style="542" hidden="1" customWidth="1"/>
    <col min="15879" max="15879" width="9.5546875" style="542" customWidth="1"/>
    <col min="15880" max="15880" width="14" style="542" customWidth="1"/>
    <col min="15881" max="15881" width="16.33203125" style="542" customWidth="1"/>
    <col min="15882" max="15882" width="15.88671875" style="542" customWidth="1"/>
    <col min="15883" max="15883" width="11.6640625" style="542" customWidth="1"/>
    <col min="15884" max="15884" width="8.33203125" style="542" customWidth="1"/>
    <col min="15885" max="15885" width="16.5546875" style="542" customWidth="1"/>
    <col min="15886" max="16128" width="11.44140625" style="542"/>
    <col min="16129" max="16129" width="22.6640625" style="542" customWidth="1"/>
    <col min="16130" max="16130" width="15.44140625" style="542" customWidth="1"/>
    <col min="16131" max="16131" width="7.33203125" style="542" customWidth="1"/>
    <col min="16132" max="16132" width="11.44140625" style="542"/>
    <col min="16133" max="16133" width="5.6640625" style="542" customWidth="1"/>
    <col min="16134" max="16134" width="0" style="542" hidden="1" customWidth="1"/>
    <col min="16135" max="16135" width="9.5546875" style="542" customWidth="1"/>
    <col min="16136" max="16136" width="14" style="542" customWidth="1"/>
    <col min="16137" max="16137" width="16.33203125" style="542" customWidth="1"/>
    <col min="16138" max="16138" width="15.88671875" style="542" customWidth="1"/>
    <col min="16139" max="16139" width="11.6640625" style="542" customWidth="1"/>
    <col min="16140" max="16140" width="8.33203125" style="542" customWidth="1"/>
    <col min="16141" max="16141" width="16.5546875" style="542" customWidth="1"/>
    <col min="16142" max="16384" width="11.44140625" style="542"/>
  </cols>
  <sheetData>
    <row r="1" spans="1:13" s="499" customFormat="1">
      <c r="A1" s="695"/>
      <c r="B1" s="698"/>
      <c r="C1" s="699"/>
      <c r="D1" s="699"/>
      <c r="E1" s="699"/>
      <c r="F1" s="699"/>
      <c r="G1" s="699"/>
      <c r="H1" s="699"/>
      <c r="I1" s="700"/>
      <c r="J1" s="707" t="s">
        <v>1017</v>
      </c>
      <c r="K1" s="714" t="s">
        <v>2304</v>
      </c>
      <c r="L1" s="715"/>
      <c r="M1" s="716"/>
    </row>
    <row r="2" spans="1:13" s="499" customFormat="1">
      <c r="A2" s="696"/>
      <c r="B2" s="720" t="s">
        <v>1018</v>
      </c>
      <c r="C2" s="721"/>
      <c r="D2" s="721"/>
      <c r="E2" s="721"/>
      <c r="F2" s="721"/>
      <c r="G2" s="721"/>
      <c r="H2" s="721"/>
      <c r="I2" s="722"/>
      <c r="J2" s="708"/>
      <c r="K2" s="717"/>
      <c r="L2" s="718"/>
      <c r="M2" s="719"/>
    </row>
    <row r="3" spans="1:13" s="499" customFormat="1">
      <c r="A3" s="696"/>
      <c r="B3" s="701" t="s">
        <v>2305</v>
      </c>
      <c r="C3" s="702"/>
      <c r="D3" s="702"/>
      <c r="E3" s="702"/>
      <c r="F3" s="702"/>
      <c r="G3" s="702"/>
      <c r="H3" s="702"/>
      <c r="I3" s="703"/>
      <c r="J3" s="712" t="s">
        <v>1019</v>
      </c>
      <c r="K3" s="724">
        <v>1</v>
      </c>
      <c r="L3" s="725"/>
      <c r="M3" s="726"/>
    </row>
    <row r="4" spans="1:13" s="499" customFormat="1">
      <c r="A4" s="696"/>
      <c r="B4" s="701" t="s">
        <v>2306</v>
      </c>
      <c r="C4" s="702"/>
      <c r="D4" s="702"/>
      <c r="E4" s="702"/>
      <c r="F4" s="702"/>
      <c r="G4" s="702"/>
      <c r="H4" s="702"/>
      <c r="I4" s="703"/>
      <c r="J4" s="723"/>
      <c r="K4" s="727"/>
      <c r="L4" s="728"/>
      <c r="M4" s="729"/>
    </row>
    <row r="5" spans="1:13" s="499" customFormat="1">
      <c r="A5" s="696"/>
      <c r="B5" s="709" t="s">
        <v>2307</v>
      </c>
      <c r="C5" s="710"/>
      <c r="D5" s="710"/>
      <c r="E5" s="710"/>
      <c r="F5" s="710"/>
      <c r="G5" s="710"/>
      <c r="H5" s="710"/>
      <c r="I5" s="711"/>
      <c r="J5" s="712" t="s">
        <v>1020</v>
      </c>
      <c r="K5" s="730"/>
      <c r="L5" s="730" t="s">
        <v>1021</v>
      </c>
      <c r="M5" s="732"/>
    </row>
    <row r="6" spans="1:13" s="499" customFormat="1" ht="13.5" customHeight="1" thickBot="1">
      <c r="A6" s="697"/>
      <c r="B6" s="704"/>
      <c r="C6" s="705"/>
      <c r="D6" s="705"/>
      <c r="E6" s="705"/>
      <c r="F6" s="705"/>
      <c r="G6" s="705"/>
      <c r="H6" s="705"/>
      <c r="I6" s="706"/>
      <c r="J6" s="713"/>
      <c r="K6" s="731"/>
      <c r="L6" s="731"/>
      <c r="M6" s="733"/>
    </row>
    <row r="7" spans="1:13" s="504" customFormat="1" ht="8.4" thickBot="1">
      <c r="A7" s="500"/>
      <c r="B7" s="501"/>
      <c r="C7" s="501"/>
      <c r="D7" s="501"/>
      <c r="E7" s="501"/>
      <c r="F7" s="501"/>
      <c r="G7" s="501"/>
      <c r="H7" s="501"/>
      <c r="I7" s="501"/>
      <c r="J7" s="501"/>
      <c r="K7" s="502"/>
      <c r="L7" s="502"/>
      <c r="M7" s="503"/>
    </row>
    <row r="8" spans="1:13" s="499" customFormat="1" ht="21.9" customHeight="1">
      <c r="A8" s="505"/>
      <c r="B8" s="506"/>
      <c r="C8" s="506"/>
      <c r="D8" s="506"/>
      <c r="E8" s="506"/>
      <c r="F8" s="506"/>
      <c r="G8" s="507"/>
      <c r="H8" s="506"/>
      <c r="I8" s="506"/>
      <c r="J8" s="508" t="s">
        <v>1022</v>
      </c>
      <c r="K8" s="509"/>
      <c r="L8" s="509"/>
      <c r="M8" s="510"/>
    </row>
    <row r="9" spans="1:13" s="517" customFormat="1" ht="10.199999999999999">
      <c r="A9" s="511"/>
      <c r="B9" s="512"/>
      <c r="C9" s="512"/>
      <c r="D9" s="512"/>
      <c r="E9" s="512"/>
      <c r="F9" s="512"/>
      <c r="G9" s="513"/>
      <c r="H9" s="512"/>
      <c r="I9" s="512"/>
      <c r="J9" s="514"/>
      <c r="K9" s="515" t="s">
        <v>2308</v>
      </c>
      <c r="L9" s="515" t="s">
        <v>2309</v>
      </c>
      <c r="M9" s="516" t="s">
        <v>2310</v>
      </c>
    </row>
    <row r="10" spans="1:13" s="499" customFormat="1" ht="27.75" customHeight="1">
      <c r="A10" s="692" t="s">
        <v>2311</v>
      </c>
      <c r="B10" s="693"/>
      <c r="C10" s="693"/>
      <c r="D10" s="693"/>
      <c r="E10" s="518" t="s">
        <v>2312</v>
      </c>
      <c r="F10" s="519"/>
      <c r="H10" s="694" t="s">
        <v>2313</v>
      </c>
      <c r="I10" s="694"/>
      <c r="J10" s="520" t="s">
        <v>2312</v>
      </c>
      <c r="K10" s="521"/>
      <c r="L10" s="521"/>
      <c r="M10" s="522"/>
    </row>
    <row r="11" spans="1:13" s="499" customFormat="1" ht="24" customHeight="1">
      <c r="A11" s="523" t="s">
        <v>1023</v>
      </c>
      <c r="B11" s="524"/>
      <c r="C11" s="691"/>
      <c r="D11" s="691"/>
      <c r="E11" s="525"/>
      <c r="F11" s="525"/>
      <c r="G11" s="526"/>
      <c r="I11" s="527" t="s">
        <v>1024</v>
      </c>
      <c r="J11" s="524"/>
      <c r="K11" s="528"/>
      <c r="L11" s="528"/>
      <c r="M11" s="529"/>
    </row>
    <row r="12" spans="1:13" s="499" customFormat="1" ht="13.8" thickBot="1">
      <c r="A12" s="530"/>
      <c r="B12" s="531"/>
      <c r="C12" s="532"/>
      <c r="D12" s="532"/>
      <c r="E12" s="532"/>
      <c r="F12" s="532"/>
      <c r="G12" s="531"/>
      <c r="H12" s="532"/>
      <c r="I12" s="531"/>
      <c r="J12" s="532"/>
      <c r="K12" s="734"/>
      <c r="L12" s="734"/>
      <c r="M12" s="735"/>
    </row>
    <row r="13" spans="1:13" s="499" customFormat="1">
      <c r="A13" s="533"/>
      <c r="B13" s="534"/>
      <c r="C13" s="534"/>
      <c r="D13" s="534"/>
      <c r="E13" s="534"/>
      <c r="F13" s="534"/>
      <c r="G13" s="534"/>
      <c r="H13" s="534"/>
      <c r="I13" s="534"/>
      <c r="J13" s="534"/>
      <c r="K13" s="534"/>
      <c r="L13" s="534"/>
      <c r="M13" s="535"/>
    </row>
    <row r="14" spans="1:13">
      <c r="A14" s="536" t="s">
        <v>1025</v>
      </c>
      <c r="B14" s="537"/>
      <c r="C14" s="538" t="s">
        <v>1021</v>
      </c>
      <c r="D14" s="539"/>
      <c r="E14" s="499"/>
      <c r="F14" s="499"/>
      <c r="G14" s="540"/>
      <c r="H14" s="540"/>
      <c r="I14" s="540"/>
      <c r="J14" s="540"/>
      <c r="K14" s="540"/>
      <c r="L14" s="540"/>
      <c r="M14" s="541"/>
    </row>
    <row r="15" spans="1:13" ht="19.5" customHeight="1">
      <c r="A15" s="543" t="s">
        <v>2314</v>
      </c>
      <c r="B15" s="544"/>
      <c r="C15" s="545"/>
      <c r="D15" s="545"/>
      <c r="E15" s="545"/>
      <c r="F15" s="545"/>
      <c r="G15" s="545"/>
      <c r="H15" s="545"/>
      <c r="I15" s="545"/>
      <c r="J15" s="545"/>
      <c r="K15" s="545"/>
      <c r="L15" s="545"/>
      <c r="M15" s="541"/>
    </row>
    <row r="16" spans="1:13" ht="18" customHeight="1">
      <c r="A16" s="543"/>
      <c r="B16" s="546"/>
      <c r="C16" s="547"/>
      <c r="D16" s="545"/>
      <c r="E16" s="545"/>
      <c r="F16" s="545"/>
      <c r="G16" s="545"/>
      <c r="H16" s="545"/>
      <c r="I16" s="545"/>
      <c r="J16" s="545"/>
      <c r="K16" s="545"/>
      <c r="L16" s="545"/>
      <c r="M16" s="541"/>
    </row>
    <row r="17" spans="1:13" ht="6" customHeight="1">
      <c r="A17" s="543"/>
      <c r="B17" s="548"/>
      <c r="C17" s="549"/>
      <c r="D17" s="549"/>
      <c r="E17" s="549"/>
      <c r="F17" s="549"/>
      <c r="G17" s="549"/>
      <c r="H17" s="549"/>
      <c r="I17" s="549"/>
      <c r="J17" s="549"/>
      <c r="K17" s="549"/>
      <c r="L17" s="549"/>
      <c r="M17" s="550"/>
    </row>
    <row r="18" spans="1:13" ht="18" customHeight="1">
      <c r="A18" s="543" t="s">
        <v>2315</v>
      </c>
      <c r="B18" s="546"/>
      <c r="C18" s="545"/>
      <c r="D18" s="545"/>
      <c r="E18" s="545"/>
      <c r="F18" s="545"/>
      <c r="G18" s="545"/>
      <c r="H18" s="551"/>
      <c r="I18" s="538" t="s">
        <v>2316</v>
      </c>
      <c r="J18" s="545"/>
      <c r="K18" s="545"/>
      <c r="L18" s="545"/>
      <c r="M18" s="552"/>
    </row>
    <row r="19" spans="1:13" ht="4.5" customHeight="1">
      <c r="A19" s="543"/>
      <c r="B19" s="548"/>
      <c r="C19" s="549"/>
      <c r="D19" s="549"/>
      <c r="E19" s="549"/>
      <c r="F19" s="549"/>
      <c r="G19" s="549"/>
      <c r="H19" s="549"/>
      <c r="I19" s="549"/>
      <c r="J19" s="549"/>
      <c r="K19" s="549"/>
      <c r="L19" s="549"/>
      <c r="M19" s="550"/>
    </row>
    <row r="20" spans="1:13" ht="18.75" customHeight="1">
      <c r="A20" s="543" t="s">
        <v>2317</v>
      </c>
      <c r="B20" s="546"/>
      <c r="C20" s="528"/>
      <c r="D20" s="528"/>
      <c r="E20" s="528"/>
      <c r="F20" s="528"/>
      <c r="G20" s="528"/>
      <c r="H20" s="528"/>
      <c r="I20" s="528"/>
      <c r="J20" s="528"/>
      <c r="K20" s="528"/>
      <c r="L20" s="528"/>
      <c r="M20" s="553"/>
    </row>
    <row r="21" spans="1:13" ht="3.75" customHeight="1">
      <c r="A21" s="543"/>
      <c r="B21" s="548"/>
      <c r="C21" s="525"/>
      <c r="D21" s="525"/>
      <c r="E21" s="525"/>
      <c r="F21" s="525"/>
      <c r="G21" s="525"/>
      <c r="H21" s="525"/>
      <c r="I21" s="525"/>
      <c r="J21" s="525"/>
      <c r="K21" s="525"/>
      <c r="L21" s="525"/>
      <c r="M21" s="529"/>
    </row>
    <row r="22" spans="1:13" ht="18" customHeight="1">
      <c r="A22" s="543" t="s">
        <v>2318</v>
      </c>
      <c r="B22" s="546"/>
      <c r="C22" s="528"/>
      <c r="D22" s="528"/>
      <c r="E22" s="528"/>
      <c r="F22" s="528"/>
      <c r="G22" s="528"/>
      <c r="H22" s="528"/>
      <c r="I22" s="528"/>
      <c r="J22" s="554" t="s">
        <v>2319</v>
      </c>
      <c r="K22" s="555"/>
      <c r="L22" s="554" t="s">
        <v>1021</v>
      </c>
      <c r="M22" s="556"/>
    </row>
    <row r="23" spans="1:13" ht="3.75" customHeight="1">
      <c r="A23" s="543"/>
      <c r="B23" s="548"/>
      <c r="C23" s="525"/>
      <c r="D23" s="525"/>
      <c r="E23" s="525"/>
      <c r="F23" s="525"/>
      <c r="G23" s="525"/>
      <c r="H23" s="525"/>
      <c r="I23" s="525"/>
      <c r="J23" s="525"/>
      <c r="K23" s="525"/>
      <c r="L23" s="525"/>
      <c r="M23" s="529"/>
    </row>
    <row r="24" spans="1:13" ht="19.5" customHeight="1">
      <c r="A24" s="543" t="s">
        <v>2320</v>
      </c>
      <c r="B24" s="548"/>
      <c r="C24" s="525"/>
      <c r="D24" s="525"/>
      <c r="E24" s="557"/>
      <c r="F24" s="557"/>
      <c r="G24" s="551"/>
      <c r="H24" s="528"/>
      <c r="I24" s="528"/>
      <c r="J24" s="499"/>
      <c r="K24" s="525"/>
      <c r="L24" s="525"/>
      <c r="M24" s="529"/>
    </row>
    <row r="25" spans="1:13" s="563" customFormat="1" ht="10.199999999999999">
      <c r="A25" s="558"/>
      <c r="B25" s="559"/>
      <c r="C25" s="560"/>
      <c r="D25" s="560"/>
      <c r="E25" s="736" t="s">
        <v>2308</v>
      </c>
      <c r="F25" s="736"/>
      <c r="G25" s="736"/>
      <c r="H25" s="560" t="s">
        <v>2309</v>
      </c>
      <c r="I25" s="560" t="s">
        <v>2310</v>
      </c>
      <c r="J25" s="561"/>
      <c r="K25" s="560"/>
      <c r="L25" s="560"/>
      <c r="M25" s="562"/>
    </row>
    <row r="26" spans="1:13" ht="12.75" customHeight="1">
      <c r="A26" s="564"/>
      <c r="B26" s="540"/>
      <c r="C26" s="540"/>
      <c r="D26" s="540"/>
      <c r="E26" s="540"/>
      <c r="F26" s="540"/>
      <c r="G26" s="540"/>
      <c r="H26" s="540"/>
      <c r="I26" s="540"/>
      <c r="J26" s="540"/>
      <c r="K26" s="540"/>
      <c r="L26" s="540"/>
      <c r="M26" s="541"/>
    </row>
    <row r="27" spans="1:13" ht="13.8">
      <c r="A27" s="737" t="s">
        <v>1026</v>
      </c>
      <c r="B27" s="738"/>
      <c r="C27" s="738"/>
      <c r="D27" s="738"/>
      <c r="E27" s="738"/>
      <c r="F27" s="738"/>
      <c r="G27" s="738"/>
      <c r="H27" s="738"/>
      <c r="I27" s="738"/>
      <c r="J27" s="738"/>
      <c r="K27" s="738"/>
      <c r="L27" s="738"/>
      <c r="M27" s="739"/>
    </row>
    <row r="28" spans="1:13" ht="13.8" thickBot="1">
      <c r="A28" s="565"/>
      <c r="B28" s="566"/>
      <c r="C28" s="566"/>
      <c r="D28" s="566"/>
      <c r="E28" s="566"/>
      <c r="F28" s="566"/>
      <c r="G28" s="566"/>
      <c r="H28" s="566"/>
      <c r="I28" s="566"/>
      <c r="J28" s="566"/>
      <c r="K28" s="566"/>
      <c r="L28" s="566"/>
      <c r="M28" s="567"/>
    </row>
    <row r="29" spans="1:13" ht="26.4">
      <c r="A29" s="568" t="s">
        <v>1027</v>
      </c>
      <c r="B29" s="740" t="s">
        <v>1028</v>
      </c>
      <c r="C29" s="741"/>
      <c r="D29" s="741"/>
      <c r="E29" s="741"/>
      <c r="F29" s="741"/>
      <c r="G29" s="741"/>
      <c r="H29" s="741"/>
      <c r="I29" s="742"/>
      <c r="J29" s="569" t="s">
        <v>2321</v>
      </c>
      <c r="K29" s="743" t="s">
        <v>1029</v>
      </c>
      <c r="L29" s="744"/>
      <c r="M29" s="568" t="s">
        <v>1030</v>
      </c>
    </row>
    <row r="30" spans="1:13" ht="13.8" thickBot="1">
      <c r="A30" s="570"/>
      <c r="B30" s="571"/>
      <c r="C30" s="572"/>
      <c r="D30" s="572"/>
      <c r="E30" s="572"/>
      <c r="F30" s="572"/>
      <c r="G30" s="572"/>
      <c r="H30" s="572"/>
      <c r="I30" s="572"/>
      <c r="J30" s="573"/>
      <c r="K30" s="745"/>
      <c r="L30" s="746"/>
      <c r="M30" s="574"/>
    </row>
    <row r="31" spans="1:13">
      <c r="A31" s="565"/>
      <c r="B31" s="566"/>
      <c r="C31" s="566"/>
      <c r="D31" s="566"/>
      <c r="E31" s="566"/>
      <c r="F31" s="566"/>
      <c r="G31" s="566"/>
      <c r="H31" s="566"/>
      <c r="I31" s="566"/>
      <c r="J31" s="566"/>
      <c r="K31" s="566"/>
      <c r="L31" s="566"/>
      <c r="M31" s="567"/>
    </row>
    <row r="32" spans="1:13">
      <c r="A32" s="575" t="s">
        <v>1031</v>
      </c>
      <c r="B32" s="576"/>
      <c r="C32" s="576"/>
      <c r="D32" s="576"/>
      <c r="E32" s="576"/>
      <c r="F32" s="576"/>
      <c r="G32" s="576"/>
      <c r="H32" s="576"/>
      <c r="I32" s="576"/>
      <c r="J32" s="576"/>
      <c r="K32" s="576"/>
      <c r="L32" s="576"/>
      <c r="M32" s="577"/>
    </row>
    <row r="33" spans="1:13" s="580" customFormat="1" ht="3.75" customHeight="1" thickBot="1">
      <c r="A33" s="578"/>
      <c r="B33" s="566"/>
      <c r="C33" s="566"/>
      <c r="D33" s="566"/>
      <c r="E33" s="566"/>
      <c r="F33" s="566"/>
      <c r="G33" s="566"/>
      <c r="H33" s="579"/>
      <c r="I33" s="579"/>
      <c r="J33" s="566"/>
      <c r="K33" s="566"/>
      <c r="L33" s="566"/>
      <c r="M33" s="567"/>
    </row>
    <row r="34" spans="1:13" s="583" customFormat="1" ht="12">
      <c r="A34" s="747" t="s">
        <v>1028</v>
      </c>
      <c r="B34" s="748"/>
      <c r="C34" s="748"/>
      <c r="D34" s="748"/>
      <c r="E34" s="748"/>
      <c r="F34" s="748"/>
      <c r="G34" s="749"/>
      <c r="H34" s="750" t="s">
        <v>1032</v>
      </c>
      <c r="I34" s="751"/>
      <c r="J34" s="581" t="s">
        <v>1033</v>
      </c>
      <c r="K34" s="752" t="s">
        <v>1034</v>
      </c>
      <c r="L34" s="749"/>
      <c r="M34" s="582" t="s">
        <v>1035</v>
      </c>
    </row>
    <row r="35" spans="1:13" s="583" customFormat="1" ht="11.4">
      <c r="A35" s="753"/>
      <c r="B35" s="754"/>
      <c r="C35" s="754"/>
      <c r="D35" s="754"/>
      <c r="E35" s="754"/>
      <c r="F35" s="754"/>
      <c r="G35" s="755"/>
      <c r="H35" s="756"/>
      <c r="I35" s="757"/>
      <c r="J35" s="584"/>
      <c r="K35" s="758"/>
      <c r="L35" s="755"/>
      <c r="M35" s="585"/>
    </row>
    <row r="36" spans="1:13" s="583" customFormat="1" ht="12" thickBot="1">
      <c r="A36" s="759"/>
      <c r="B36" s="760"/>
      <c r="C36" s="760"/>
      <c r="D36" s="760"/>
      <c r="E36" s="760"/>
      <c r="F36" s="760"/>
      <c r="G36" s="761"/>
      <c r="H36" s="762"/>
      <c r="I36" s="763"/>
      <c r="J36" s="586"/>
      <c r="K36" s="764"/>
      <c r="L36" s="761"/>
      <c r="M36" s="587"/>
    </row>
    <row r="37" spans="1:13" s="583" customFormat="1" ht="12.6" thickBot="1">
      <c r="A37" s="765" t="s">
        <v>1037</v>
      </c>
      <c r="B37" s="766"/>
      <c r="C37" s="766"/>
      <c r="D37" s="766"/>
      <c r="E37" s="766"/>
      <c r="F37" s="766"/>
      <c r="G37" s="766"/>
      <c r="H37" s="766"/>
      <c r="I37" s="766"/>
      <c r="J37" s="766"/>
      <c r="K37" s="766"/>
      <c r="L37" s="767"/>
      <c r="M37" s="588">
        <v>0</v>
      </c>
    </row>
    <row r="38" spans="1:13" s="583" customFormat="1" ht="12">
      <c r="A38" s="589"/>
      <c r="B38" s="590"/>
      <c r="C38" s="590"/>
      <c r="D38" s="590"/>
      <c r="E38" s="590"/>
      <c r="F38" s="590"/>
      <c r="G38" s="590"/>
      <c r="H38" s="590"/>
      <c r="I38" s="590"/>
      <c r="J38" s="590"/>
      <c r="K38" s="590"/>
      <c r="L38" s="590"/>
      <c r="M38" s="591"/>
    </row>
    <row r="39" spans="1:13">
      <c r="A39" s="592" t="s">
        <v>1038</v>
      </c>
      <c r="B39" s="593"/>
      <c r="C39" s="593"/>
      <c r="D39" s="593"/>
      <c r="E39" s="593"/>
      <c r="F39" s="593"/>
      <c r="G39" s="593"/>
      <c r="H39" s="593"/>
      <c r="I39" s="593"/>
      <c r="J39" s="593"/>
      <c r="K39" s="593"/>
      <c r="L39" s="593"/>
      <c r="M39" s="594"/>
    </row>
    <row r="40" spans="1:13" s="583" customFormat="1" ht="3.75" customHeight="1" thickBot="1">
      <c r="A40" s="595"/>
      <c r="B40" s="596"/>
      <c r="C40" s="596"/>
      <c r="D40" s="596"/>
      <c r="E40" s="596"/>
      <c r="F40" s="596"/>
      <c r="G40" s="596"/>
      <c r="H40" s="596"/>
      <c r="I40" s="590"/>
      <c r="J40" s="590"/>
      <c r="K40" s="590"/>
      <c r="L40" s="590"/>
      <c r="M40" s="591"/>
    </row>
    <row r="41" spans="1:13" s="583" customFormat="1" ht="12">
      <c r="A41" s="747" t="s">
        <v>1028</v>
      </c>
      <c r="B41" s="748"/>
      <c r="C41" s="748"/>
      <c r="D41" s="748"/>
      <c r="E41" s="748"/>
      <c r="F41" s="748"/>
      <c r="G41" s="748"/>
      <c r="H41" s="749"/>
      <c r="I41" s="597" t="s">
        <v>1029</v>
      </c>
      <c r="J41" s="581" t="s">
        <v>1030</v>
      </c>
      <c r="K41" s="752" t="s">
        <v>1039</v>
      </c>
      <c r="L41" s="749"/>
      <c r="M41" s="582" t="s">
        <v>1035</v>
      </c>
    </row>
    <row r="42" spans="1:13" s="583" customFormat="1" ht="11.4">
      <c r="A42" s="768"/>
      <c r="B42" s="769"/>
      <c r="C42" s="769"/>
      <c r="D42" s="769"/>
      <c r="E42" s="769"/>
      <c r="F42" s="769"/>
      <c r="G42" s="769"/>
      <c r="H42" s="757"/>
      <c r="I42" s="598"/>
      <c r="J42" s="584"/>
      <c r="K42" s="758"/>
      <c r="L42" s="755"/>
      <c r="M42" s="585"/>
    </row>
    <row r="43" spans="1:13" s="583" customFormat="1" ht="12" thickBot="1">
      <c r="A43" s="770"/>
      <c r="B43" s="771"/>
      <c r="C43" s="771"/>
      <c r="D43" s="771"/>
      <c r="E43" s="771"/>
      <c r="F43" s="771"/>
      <c r="G43" s="771"/>
      <c r="H43" s="763"/>
      <c r="I43" s="599"/>
      <c r="J43" s="600"/>
      <c r="K43" s="764"/>
      <c r="L43" s="761"/>
      <c r="M43" s="601"/>
    </row>
    <row r="44" spans="1:13" s="583" customFormat="1" ht="12.6" thickBot="1">
      <c r="A44" s="765" t="s">
        <v>1037</v>
      </c>
      <c r="B44" s="766"/>
      <c r="C44" s="766"/>
      <c r="D44" s="766"/>
      <c r="E44" s="766"/>
      <c r="F44" s="766"/>
      <c r="G44" s="766"/>
      <c r="H44" s="766"/>
      <c r="I44" s="766"/>
      <c r="J44" s="766"/>
      <c r="K44" s="766"/>
      <c r="L44" s="767"/>
      <c r="M44" s="588">
        <v>0</v>
      </c>
    </row>
    <row r="45" spans="1:13" s="583" customFormat="1" ht="11.4">
      <c r="A45" s="602"/>
      <c r="B45" s="590"/>
      <c r="C45" s="590"/>
      <c r="D45" s="590"/>
      <c r="E45" s="590"/>
      <c r="F45" s="590"/>
      <c r="G45" s="590"/>
      <c r="H45" s="590"/>
      <c r="I45" s="590"/>
      <c r="J45" s="590"/>
      <c r="K45" s="590"/>
      <c r="L45" s="590"/>
      <c r="M45" s="591"/>
    </row>
    <row r="46" spans="1:13" s="583" customFormat="1">
      <c r="A46" s="592" t="s">
        <v>1040</v>
      </c>
      <c r="B46" s="598"/>
      <c r="C46" s="598"/>
      <c r="D46" s="598"/>
      <c r="E46" s="598"/>
      <c r="F46" s="598"/>
      <c r="G46" s="598"/>
      <c r="H46" s="598"/>
      <c r="I46" s="598"/>
      <c r="J46" s="598"/>
      <c r="K46" s="598"/>
      <c r="L46" s="598"/>
      <c r="M46" s="603"/>
    </row>
    <row r="47" spans="1:13" s="583" customFormat="1" ht="3.75" customHeight="1" thickBot="1">
      <c r="A47" s="602"/>
      <c r="B47" s="590"/>
      <c r="C47" s="590"/>
      <c r="D47" s="590"/>
      <c r="E47" s="590"/>
      <c r="F47" s="590"/>
      <c r="G47" s="590"/>
      <c r="H47" s="590"/>
      <c r="I47" s="590"/>
      <c r="J47" s="590"/>
      <c r="K47" s="590"/>
      <c r="L47" s="590"/>
      <c r="M47" s="591"/>
    </row>
    <row r="48" spans="1:13" s="583" customFormat="1" ht="36" customHeight="1">
      <c r="A48" s="772" t="s">
        <v>1041</v>
      </c>
      <c r="B48" s="773"/>
      <c r="C48" s="773"/>
      <c r="D48" s="773"/>
      <c r="E48" s="774"/>
      <c r="F48" s="604"/>
      <c r="G48" s="605" t="s">
        <v>1029</v>
      </c>
      <c r="H48" s="606" t="s">
        <v>1042</v>
      </c>
      <c r="I48" s="607" t="s">
        <v>2339</v>
      </c>
      <c r="J48" s="606" t="s">
        <v>2340</v>
      </c>
      <c r="K48" s="775" t="s">
        <v>1045</v>
      </c>
      <c r="L48" s="774"/>
      <c r="M48" s="608" t="s">
        <v>1035</v>
      </c>
    </row>
    <row r="49" spans="1:13" s="583" customFormat="1" ht="11.4">
      <c r="A49" s="609"/>
      <c r="B49" s="610"/>
      <c r="C49" s="610"/>
      <c r="D49" s="610"/>
      <c r="E49" s="610"/>
      <c r="F49" s="610"/>
      <c r="G49" s="611"/>
      <c r="H49" s="584"/>
      <c r="I49" s="598"/>
      <c r="J49" s="584"/>
      <c r="K49" s="758"/>
      <c r="L49" s="755"/>
      <c r="M49" s="585"/>
    </row>
    <row r="50" spans="1:13" s="583" customFormat="1" ht="12" thickBot="1">
      <c r="A50" s="612"/>
      <c r="B50" s="613"/>
      <c r="C50" s="613"/>
      <c r="D50" s="613"/>
      <c r="E50" s="613"/>
      <c r="F50" s="613"/>
      <c r="G50" s="614"/>
      <c r="H50" s="586"/>
      <c r="I50" s="596"/>
      <c r="J50" s="586"/>
      <c r="K50" s="764"/>
      <c r="L50" s="761"/>
      <c r="M50" s="587"/>
    </row>
    <row r="51" spans="1:13" s="583" customFormat="1" ht="12.6" thickBot="1">
      <c r="A51" s="776" t="s">
        <v>1037</v>
      </c>
      <c r="B51" s="777"/>
      <c r="C51" s="777"/>
      <c r="D51" s="777"/>
      <c r="E51" s="777"/>
      <c r="F51" s="777"/>
      <c r="G51" s="777"/>
      <c r="H51" s="777"/>
      <c r="I51" s="777"/>
      <c r="J51" s="777"/>
      <c r="K51" s="777"/>
      <c r="L51" s="778"/>
      <c r="M51" s="615">
        <v>0</v>
      </c>
    </row>
    <row r="52" spans="1:13" s="583" customFormat="1" ht="11.4">
      <c r="A52" s="602"/>
      <c r="B52" s="590"/>
      <c r="C52" s="590"/>
      <c r="D52" s="590"/>
      <c r="E52" s="590"/>
      <c r="F52" s="590"/>
      <c r="G52" s="590"/>
      <c r="H52" s="590"/>
      <c r="I52" s="590"/>
      <c r="J52" s="590"/>
      <c r="K52" s="590"/>
      <c r="L52" s="590"/>
      <c r="M52" s="591"/>
    </row>
    <row r="53" spans="1:13">
      <c r="A53" s="592" t="s">
        <v>1046</v>
      </c>
      <c r="B53" s="593"/>
      <c r="C53" s="593"/>
      <c r="D53" s="593"/>
      <c r="E53" s="593"/>
      <c r="F53" s="593"/>
      <c r="G53" s="593"/>
      <c r="H53" s="593"/>
      <c r="I53" s="593"/>
      <c r="J53" s="593"/>
      <c r="K53" s="593"/>
      <c r="L53" s="593"/>
      <c r="M53" s="594"/>
    </row>
    <row r="54" spans="1:13" s="583" customFormat="1" ht="3.75" customHeight="1" thickBot="1">
      <c r="A54" s="602"/>
      <c r="B54" s="590"/>
      <c r="C54" s="590"/>
      <c r="D54" s="590"/>
      <c r="E54" s="590"/>
      <c r="F54" s="590"/>
      <c r="G54" s="590"/>
      <c r="H54" s="590"/>
      <c r="I54" s="590"/>
      <c r="J54" s="590"/>
      <c r="K54" s="590"/>
      <c r="L54" s="590"/>
      <c r="M54" s="591"/>
    </row>
    <row r="55" spans="1:13" s="583" customFormat="1" ht="25.5" customHeight="1">
      <c r="A55" s="772" t="s">
        <v>1028</v>
      </c>
      <c r="B55" s="773"/>
      <c r="C55" s="773"/>
      <c r="D55" s="773"/>
      <c r="E55" s="773"/>
      <c r="F55" s="773"/>
      <c r="G55" s="774"/>
      <c r="H55" s="605" t="s">
        <v>1048</v>
      </c>
      <c r="I55" s="607" t="s">
        <v>1049</v>
      </c>
      <c r="J55" s="606" t="s">
        <v>1050</v>
      </c>
      <c r="K55" s="779" t="s">
        <v>1034</v>
      </c>
      <c r="L55" s="780"/>
      <c r="M55" s="616" t="s">
        <v>1035</v>
      </c>
    </row>
    <row r="56" spans="1:13" s="583" customFormat="1" ht="11.4">
      <c r="A56" s="768"/>
      <c r="B56" s="769"/>
      <c r="C56" s="769"/>
      <c r="D56" s="769"/>
      <c r="E56" s="769"/>
      <c r="F56" s="769"/>
      <c r="G56" s="769"/>
      <c r="H56" s="584"/>
      <c r="I56" s="598"/>
      <c r="J56" s="584"/>
      <c r="K56" s="758"/>
      <c r="L56" s="755"/>
      <c r="M56" s="585"/>
    </row>
    <row r="57" spans="1:13" s="583" customFormat="1" ht="12" thickBot="1">
      <c r="A57" s="770"/>
      <c r="B57" s="771"/>
      <c r="C57" s="771"/>
      <c r="D57" s="771"/>
      <c r="E57" s="771"/>
      <c r="F57" s="771"/>
      <c r="G57" s="771"/>
      <c r="H57" s="586"/>
      <c r="I57" s="596"/>
      <c r="J57" s="586"/>
      <c r="K57" s="764"/>
      <c r="L57" s="761"/>
      <c r="M57" s="587"/>
    </row>
    <row r="58" spans="1:13" s="583" customFormat="1" ht="12.6" thickBot="1">
      <c r="A58" s="765" t="s">
        <v>1037</v>
      </c>
      <c r="B58" s="766"/>
      <c r="C58" s="766"/>
      <c r="D58" s="766"/>
      <c r="E58" s="766"/>
      <c r="F58" s="766"/>
      <c r="G58" s="766"/>
      <c r="H58" s="766"/>
      <c r="I58" s="766"/>
      <c r="J58" s="766"/>
      <c r="K58" s="766"/>
      <c r="L58" s="767"/>
      <c r="M58" s="588">
        <v>0</v>
      </c>
    </row>
    <row r="59" spans="1:13" s="583" customFormat="1" ht="8.25" customHeight="1" thickBot="1">
      <c r="A59" s="602"/>
      <c r="B59" s="590"/>
      <c r="C59" s="590"/>
      <c r="D59" s="590"/>
      <c r="E59" s="590"/>
      <c r="F59" s="590"/>
      <c r="G59" s="590"/>
      <c r="H59" s="590"/>
      <c r="I59" s="590"/>
      <c r="J59" s="590"/>
      <c r="K59" s="590"/>
      <c r="L59" s="590"/>
      <c r="M59" s="591"/>
    </row>
    <row r="60" spans="1:13" s="583" customFormat="1" ht="12.6" thickBot="1">
      <c r="A60" s="765" t="s">
        <v>1051</v>
      </c>
      <c r="B60" s="766"/>
      <c r="C60" s="766"/>
      <c r="D60" s="766"/>
      <c r="E60" s="766"/>
      <c r="F60" s="766"/>
      <c r="G60" s="766"/>
      <c r="H60" s="766"/>
      <c r="I60" s="766"/>
      <c r="J60" s="766"/>
      <c r="K60" s="766"/>
      <c r="L60" s="767"/>
      <c r="M60" s="588">
        <v>0</v>
      </c>
    </row>
    <row r="61" spans="1:13" s="583" customFormat="1" ht="9" customHeight="1">
      <c r="A61" s="602"/>
      <c r="B61" s="590"/>
      <c r="C61" s="590"/>
      <c r="D61" s="590"/>
      <c r="E61" s="590"/>
      <c r="F61" s="590"/>
      <c r="G61" s="590"/>
      <c r="H61" s="590"/>
      <c r="I61" s="590"/>
      <c r="J61" s="590"/>
      <c r="K61" s="590"/>
      <c r="L61" s="590"/>
      <c r="M61" s="591"/>
    </row>
    <row r="62" spans="1:13">
      <c r="A62" s="592" t="s">
        <v>1052</v>
      </c>
      <c r="B62" s="593"/>
      <c r="C62" s="593"/>
      <c r="D62" s="593"/>
      <c r="E62" s="593"/>
      <c r="F62" s="593"/>
      <c r="G62" s="593"/>
      <c r="H62" s="593"/>
      <c r="I62" s="593"/>
      <c r="J62" s="593"/>
      <c r="K62" s="593"/>
      <c r="L62" s="593"/>
      <c r="M62" s="594"/>
    </row>
    <row r="63" spans="1:13" s="583" customFormat="1" ht="3.75" customHeight="1" thickBot="1">
      <c r="A63" s="602"/>
      <c r="B63" s="590"/>
      <c r="C63" s="590"/>
      <c r="D63" s="590"/>
      <c r="E63" s="590"/>
      <c r="F63" s="590"/>
      <c r="G63" s="590"/>
      <c r="H63" s="590"/>
      <c r="I63" s="590"/>
      <c r="J63" s="590"/>
      <c r="K63" s="590"/>
      <c r="L63" s="590"/>
      <c r="M63" s="591"/>
    </row>
    <row r="64" spans="1:13" s="583" customFormat="1" ht="12">
      <c r="A64" s="747" t="s">
        <v>1028</v>
      </c>
      <c r="B64" s="748"/>
      <c r="C64" s="748"/>
      <c r="D64" s="748"/>
      <c r="E64" s="748"/>
      <c r="F64" s="748"/>
      <c r="G64" s="748"/>
      <c r="H64" s="617"/>
      <c r="I64" s="618"/>
      <c r="J64" s="619" t="s">
        <v>1054</v>
      </c>
      <c r="K64" s="781" t="s">
        <v>1055</v>
      </c>
      <c r="L64" s="782"/>
      <c r="M64" s="620"/>
    </row>
    <row r="65" spans="1:13" s="583" customFormat="1" ht="11.4">
      <c r="A65" s="768" t="s">
        <v>2341</v>
      </c>
      <c r="B65" s="769"/>
      <c r="C65" s="769"/>
      <c r="D65" s="769"/>
      <c r="E65" s="769"/>
      <c r="F65" s="769"/>
      <c r="G65" s="769"/>
      <c r="H65" s="621"/>
      <c r="I65" s="622"/>
      <c r="J65" s="623"/>
      <c r="K65" s="793"/>
      <c r="L65" s="794"/>
      <c r="M65" s="624"/>
    </row>
    <row r="66" spans="1:13" s="583" customFormat="1" ht="11.4">
      <c r="A66" s="625" t="s">
        <v>1057</v>
      </c>
      <c r="B66" s="626"/>
      <c r="C66" s="626"/>
      <c r="D66" s="626"/>
      <c r="E66" s="626"/>
      <c r="F66" s="626"/>
      <c r="G66" s="626"/>
      <c r="H66" s="621"/>
      <c r="I66" s="622"/>
      <c r="J66" s="623"/>
      <c r="K66" s="793"/>
      <c r="L66" s="794"/>
      <c r="M66" s="624"/>
    </row>
    <row r="67" spans="1:13" s="583" customFormat="1" ht="12" thickBot="1">
      <c r="A67" s="612" t="s">
        <v>1058</v>
      </c>
      <c r="B67" s="613"/>
      <c r="C67" s="613"/>
      <c r="D67" s="613"/>
      <c r="E67" s="613"/>
      <c r="F67" s="613"/>
      <c r="G67" s="613"/>
      <c r="H67" s="627"/>
      <c r="I67" s="628"/>
      <c r="J67" s="623"/>
      <c r="K67" s="795"/>
      <c r="L67" s="796"/>
      <c r="M67" s="624"/>
    </row>
    <row r="68" spans="1:13" s="583" customFormat="1" ht="12.6" thickBot="1">
      <c r="A68" s="765" t="s">
        <v>1037</v>
      </c>
      <c r="B68" s="766"/>
      <c r="C68" s="766"/>
      <c r="D68" s="766"/>
      <c r="E68" s="766"/>
      <c r="F68" s="766"/>
      <c r="G68" s="766"/>
      <c r="H68" s="766"/>
      <c r="I68" s="766"/>
      <c r="J68" s="766"/>
      <c r="K68" s="766"/>
      <c r="L68" s="767"/>
      <c r="M68" s="588">
        <v>0</v>
      </c>
    </row>
    <row r="69" spans="1:13" s="583" customFormat="1" ht="7.5" customHeight="1" thickBot="1">
      <c r="A69" s="602"/>
      <c r="B69" s="590"/>
      <c r="C69" s="590"/>
      <c r="D69" s="590"/>
      <c r="E69" s="590"/>
      <c r="F69" s="590"/>
      <c r="G69" s="590"/>
      <c r="H69" s="590"/>
      <c r="I69" s="590"/>
      <c r="J69" s="590"/>
      <c r="K69" s="590"/>
      <c r="L69" s="590"/>
      <c r="M69" s="591"/>
    </row>
    <row r="70" spans="1:13" s="583" customFormat="1" ht="12.6" thickBot="1">
      <c r="A70" s="765" t="s">
        <v>2342</v>
      </c>
      <c r="B70" s="766"/>
      <c r="C70" s="766"/>
      <c r="D70" s="766"/>
      <c r="E70" s="766"/>
      <c r="F70" s="766"/>
      <c r="G70" s="766"/>
      <c r="H70" s="766"/>
      <c r="I70" s="766"/>
      <c r="J70" s="766"/>
      <c r="K70" s="766"/>
      <c r="L70" s="767"/>
      <c r="M70" s="588">
        <f>ROUND(M60+M68,0)</f>
        <v>0</v>
      </c>
    </row>
    <row r="71" spans="1:13">
      <c r="A71" s="533"/>
      <c r="B71" s="534"/>
      <c r="C71" s="534"/>
      <c r="D71" s="534"/>
      <c r="E71" s="534"/>
      <c r="F71" s="534"/>
      <c r="G71" s="534"/>
      <c r="H71" s="534"/>
      <c r="I71" s="534"/>
      <c r="J71" s="534"/>
      <c r="K71" s="534"/>
      <c r="L71" s="534"/>
      <c r="M71" s="535"/>
    </row>
    <row r="72" spans="1:13">
      <c r="A72" s="564"/>
      <c r="B72" s="499"/>
      <c r="C72" s="499"/>
      <c r="D72" s="499"/>
      <c r="E72" s="499"/>
      <c r="F72" s="499"/>
      <c r="G72" s="499"/>
      <c r="H72" s="499"/>
      <c r="I72" s="499"/>
      <c r="J72" s="499"/>
      <c r="K72" s="499"/>
      <c r="L72" s="499"/>
      <c r="M72" s="541"/>
    </row>
    <row r="73" spans="1:13">
      <c r="A73" s="564"/>
      <c r="B73" s="499"/>
      <c r="C73" s="499"/>
      <c r="D73" s="499"/>
      <c r="E73" s="499"/>
      <c r="F73" s="499"/>
      <c r="G73" s="499"/>
      <c r="H73" s="499"/>
      <c r="I73" s="499"/>
      <c r="J73" s="499"/>
      <c r="K73" s="499"/>
      <c r="L73" s="499"/>
      <c r="M73" s="541"/>
    </row>
    <row r="74" spans="1:13">
      <c r="A74" s="564"/>
      <c r="B74" s="499"/>
      <c r="C74" s="499"/>
      <c r="D74" s="499"/>
      <c r="E74" s="499"/>
      <c r="F74" s="499"/>
      <c r="G74" s="499"/>
      <c r="H74" s="499"/>
      <c r="I74" s="499"/>
      <c r="J74" s="499"/>
      <c r="K74" s="499"/>
      <c r="L74" s="499"/>
      <c r="M74" s="541"/>
    </row>
    <row r="75" spans="1:13" s="583" customFormat="1" ht="11.4">
      <c r="A75" s="629"/>
      <c r="B75" s="630"/>
      <c r="C75" s="630"/>
      <c r="D75" s="631" t="s">
        <v>1060</v>
      </c>
      <c r="E75" s="631"/>
      <c r="F75" s="631"/>
      <c r="G75" s="631"/>
      <c r="H75" s="631"/>
      <c r="I75" s="631"/>
      <c r="J75" s="630"/>
      <c r="K75" s="630"/>
      <c r="L75" s="630"/>
      <c r="M75" s="632"/>
    </row>
    <row r="76" spans="1:13" s="583" customFormat="1" ht="11.4">
      <c r="A76" s="629"/>
      <c r="B76" s="630"/>
      <c r="C76" s="630"/>
      <c r="D76" s="630" t="s">
        <v>1061</v>
      </c>
      <c r="E76" s="630"/>
      <c r="F76" s="630"/>
      <c r="G76" s="630"/>
      <c r="H76" s="630"/>
      <c r="I76" s="630"/>
      <c r="J76" s="630"/>
      <c r="K76" s="630"/>
      <c r="L76" s="630"/>
      <c r="M76" s="632"/>
    </row>
    <row r="77" spans="1:13">
      <c r="A77" s="564"/>
      <c r="B77" s="499"/>
      <c r="C77" s="499"/>
      <c r="D77" s="499" t="s">
        <v>1062</v>
      </c>
      <c r="E77" s="499"/>
      <c r="F77" s="499"/>
      <c r="G77" s="499"/>
      <c r="H77" s="499"/>
      <c r="I77" s="499"/>
      <c r="J77" s="499"/>
      <c r="K77" s="499"/>
      <c r="L77" s="499"/>
      <c r="M77" s="541"/>
    </row>
    <row r="78" spans="1:13">
      <c r="A78" s="564"/>
      <c r="B78" s="499"/>
      <c r="C78" s="499"/>
      <c r="D78" s="499" t="s">
        <v>1063</v>
      </c>
      <c r="E78" s="499"/>
      <c r="F78" s="499"/>
      <c r="G78" s="499"/>
      <c r="H78" s="499"/>
      <c r="I78" s="499"/>
      <c r="J78" s="499"/>
      <c r="K78" s="499"/>
      <c r="L78" s="499"/>
      <c r="M78" s="541"/>
    </row>
    <row r="79" spans="1:13" ht="13.8" thickBot="1">
      <c r="A79" s="564"/>
      <c r="B79" s="499"/>
      <c r="C79" s="499"/>
      <c r="D79" s="499"/>
      <c r="E79" s="499" t="s">
        <v>1064</v>
      </c>
      <c r="F79" s="499"/>
      <c r="G79" s="499"/>
      <c r="H79" s="499"/>
      <c r="I79" s="499"/>
      <c r="J79" s="499"/>
      <c r="K79" s="499"/>
      <c r="L79" s="499"/>
      <c r="M79" s="541"/>
    </row>
    <row r="80" spans="1:13">
      <c r="A80" s="633" t="s">
        <v>2322</v>
      </c>
      <c r="B80" s="634"/>
      <c r="C80" s="634"/>
      <c r="D80" s="634"/>
      <c r="E80" s="634"/>
      <c r="F80" s="634"/>
      <c r="G80" s="634"/>
      <c r="H80" s="634"/>
      <c r="I80" s="634"/>
      <c r="J80" s="634"/>
      <c r="K80" s="634"/>
      <c r="L80" s="634"/>
      <c r="M80" s="635"/>
    </row>
    <row r="81" spans="1:13">
      <c r="A81" s="636"/>
      <c r="B81" s="637"/>
      <c r="C81" s="637"/>
      <c r="D81" s="637"/>
      <c r="E81" s="637"/>
      <c r="F81" s="637"/>
      <c r="G81" s="637"/>
      <c r="H81" s="637"/>
      <c r="I81" s="637"/>
      <c r="J81" s="637"/>
      <c r="K81" s="637"/>
      <c r="L81" s="637"/>
      <c r="M81" s="638"/>
    </row>
    <row r="82" spans="1:13">
      <c r="A82" s="636"/>
      <c r="B82" s="637"/>
      <c r="C82" s="637"/>
      <c r="D82" s="637"/>
      <c r="E82" s="637"/>
      <c r="F82" s="637"/>
      <c r="G82" s="637"/>
      <c r="H82" s="637"/>
      <c r="I82" s="637"/>
      <c r="J82" s="637"/>
      <c r="K82" s="637"/>
      <c r="L82" s="637"/>
      <c r="M82" s="638"/>
    </row>
    <row r="83" spans="1:13">
      <c r="A83" s="636"/>
      <c r="B83" s="637"/>
      <c r="C83" s="637"/>
      <c r="D83" s="637"/>
      <c r="E83" s="637"/>
      <c r="F83" s="637"/>
      <c r="G83" s="637"/>
      <c r="H83" s="637"/>
      <c r="I83" s="637"/>
      <c r="J83" s="637"/>
      <c r="K83" s="637"/>
      <c r="L83" s="637"/>
      <c r="M83" s="638"/>
    </row>
    <row r="84" spans="1:13" ht="13.8" thickBot="1">
      <c r="A84" s="639"/>
      <c r="B84" s="640"/>
      <c r="C84" s="640"/>
      <c r="D84" s="640"/>
      <c r="E84" s="640"/>
      <c r="F84" s="640"/>
      <c r="G84" s="640"/>
      <c r="H84" s="640"/>
      <c r="I84" s="640"/>
      <c r="J84" s="640"/>
      <c r="K84" s="640"/>
      <c r="L84" s="640"/>
      <c r="M84" s="641"/>
    </row>
    <row r="85" spans="1:13">
      <c r="A85" s="642"/>
      <c r="B85" s="643"/>
      <c r="C85" s="643"/>
      <c r="D85" s="643"/>
      <c r="E85" s="643"/>
      <c r="F85" s="643"/>
      <c r="G85" s="643"/>
      <c r="H85" s="643"/>
      <c r="I85" s="643"/>
      <c r="J85" s="643"/>
      <c r="K85" s="643"/>
      <c r="L85" s="643"/>
      <c r="M85" s="644"/>
    </row>
    <row r="86" spans="1:13">
      <c r="A86" s="523" t="s">
        <v>2323</v>
      </c>
      <c r="B86" s="525"/>
      <c r="C86" s="525"/>
      <c r="D86" s="525"/>
      <c r="E86" s="525"/>
      <c r="F86" s="525"/>
      <c r="G86" s="525"/>
      <c r="H86" s="525"/>
      <c r="I86" s="525"/>
      <c r="J86" s="525"/>
      <c r="K86" s="525"/>
      <c r="L86" s="525"/>
      <c r="M86" s="529"/>
    </row>
    <row r="87" spans="1:13" ht="17.25" customHeight="1">
      <c r="A87" s="783" t="s">
        <v>2324</v>
      </c>
      <c r="B87" s="784"/>
      <c r="C87" s="784"/>
      <c r="D87" s="784"/>
      <c r="E87" s="784"/>
      <c r="F87" s="784"/>
      <c r="G87" s="784"/>
      <c r="H87" s="784"/>
      <c r="I87" s="784"/>
      <c r="J87" s="784"/>
      <c r="K87" s="784"/>
      <c r="L87" s="784"/>
      <c r="M87" s="785"/>
    </row>
    <row r="88" spans="1:13" ht="17.25" customHeight="1">
      <c r="A88" s="783"/>
      <c r="B88" s="784"/>
      <c r="C88" s="784"/>
      <c r="D88" s="784"/>
      <c r="E88" s="784"/>
      <c r="F88" s="784"/>
      <c r="G88" s="784"/>
      <c r="H88" s="784"/>
      <c r="I88" s="784"/>
      <c r="J88" s="784"/>
      <c r="K88" s="784"/>
      <c r="L88" s="784"/>
      <c r="M88" s="785"/>
    </row>
    <row r="89" spans="1:13" ht="18.75" customHeight="1">
      <c r="A89" s="786" t="s">
        <v>2325</v>
      </c>
      <c r="B89" s="787"/>
      <c r="C89" s="787"/>
      <c r="D89" s="787"/>
      <c r="E89" s="787"/>
      <c r="F89" s="787"/>
      <c r="G89" s="787"/>
      <c r="H89" s="787"/>
      <c r="I89" s="787"/>
      <c r="J89" s="787"/>
      <c r="K89" s="787"/>
      <c r="L89" s="787"/>
      <c r="M89" s="788"/>
    </row>
    <row r="90" spans="1:13" ht="21.75" customHeight="1">
      <c r="A90" s="786"/>
      <c r="B90" s="787"/>
      <c r="C90" s="787"/>
      <c r="D90" s="787"/>
      <c r="E90" s="787"/>
      <c r="F90" s="787"/>
      <c r="G90" s="787"/>
      <c r="H90" s="787"/>
      <c r="I90" s="787"/>
      <c r="J90" s="787"/>
      <c r="K90" s="787"/>
      <c r="L90" s="787"/>
      <c r="M90" s="788"/>
    </row>
    <row r="91" spans="1:13">
      <c r="A91" s="645"/>
      <c r="B91" s="646"/>
      <c r="C91" s="646"/>
      <c r="D91" s="646"/>
      <c r="E91" s="646"/>
      <c r="F91" s="646"/>
      <c r="G91" s="646"/>
      <c r="H91" s="646"/>
      <c r="I91" s="646"/>
      <c r="J91" s="646"/>
      <c r="K91" s="646"/>
      <c r="L91" s="646"/>
      <c r="M91" s="647"/>
    </row>
    <row r="92" spans="1:13">
      <c r="A92" s="645"/>
      <c r="B92" s="646"/>
      <c r="C92" s="646"/>
      <c r="D92" s="646"/>
      <c r="E92" s="646"/>
      <c r="F92" s="646"/>
      <c r="G92" s="646"/>
      <c r="H92" s="646"/>
      <c r="I92" s="646"/>
      <c r="J92" s="646"/>
      <c r="K92" s="646"/>
      <c r="L92" s="646"/>
      <c r="M92" s="647"/>
    </row>
    <row r="93" spans="1:13">
      <c r="A93" s="645"/>
      <c r="B93" s="646"/>
      <c r="C93" s="646"/>
      <c r="D93" s="646"/>
      <c r="E93" s="646"/>
      <c r="F93" s="646"/>
      <c r="G93" s="646"/>
      <c r="H93" s="646"/>
      <c r="I93" s="646"/>
      <c r="J93" s="646"/>
      <c r="K93" s="646"/>
      <c r="L93" s="646"/>
      <c r="M93" s="647"/>
    </row>
    <row r="94" spans="1:13">
      <c r="A94" s="523"/>
      <c r="B94" s="525"/>
      <c r="C94" s="525"/>
      <c r="D94" s="525"/>
      <c r="E94" s="525"/>
      <c r="F94" s="525"/>
      <c r="G94" s="525"/>
      <c r="H94" s="525"/>
      <c r="I94" s="525"/>
      <c r="J94" s="525"/>
      <c r="K94" s="525"/>
      <c r="L94" s="525"/>
      <c r="M94" s="529"/>
    </row>
    <row r="95" spans="1:13" s="583" customFormat="1" ht="11.4">
      <c r="A95" s="629"/>
      <c r="B95" s="630"/>
      <c r="C95" s="630"/>
      <c r="D95" s="630" t="s">
        <v>1060</v>
      </c>
      <c r="E95" s="631"/>
      <c r="F95" s="630"/>
      <c r="G95" s="630"/>
      <c r="H95" s="630"/>
      <c r="I95" s="630"/>
      <c r="J95" s="630"/>
      <c r="K95" s="630"/>
      <c r="L95" s="630"/>
      <c r="M95" s="632"/>
    </row>
    <row r="96" spans="1:13" s="583" customFormat="1" ht="11.4">
      <c r="A96" s="629"/>
      <c r="B96" s="630"/>
      <c r="C96" s="630"/>
      <c r="D96" s="648" t="s">
        <v>1061</v>
      </c>
      <c r="E96" s="630"/>
      <c r="F96" s="630"/>
      <c r="G96" s="648"/>
      <c r="H96" s="648"/>
      <c r="I96" s="648"/>
      <c r="J96" s="630"/>
      <c r="K96" s="630"/>
      <c r="L96" s="630"/>
      <c r="M96" s="632"/>
    </row>
    <row r="97" spans="1:13">
      <c r="A97" s="564"/>
      <c r="B97" s="499"/>
      <c r="C97" s="499"/>
      <c r="D97" s="649" t="s">
        <v>1065</v>
      </c>
      <c r="E97" s="499"/>
      <c r="F97" s="499"/>
      <c r="G97" s="649"/>
      <c r="H97" s="649"/>
      <c r="I97" s="649"/>
      <c r="J97" s="499"/>
      <c r="K97" s="499"/>
      <c r="L97" s="499"/>
      <c r="M97" s="541"/>
    </row>
    <row r="98" spans="1:13">
      <c r="A98" s="650"/>
      <c r="B98" s="525"/>
      <c r="C98" s="525"/>
      <c r="D98" s="499" t="s">
        <v>1063</v>
      </c>
      <c r="E98" s="499"/>
      <c r="F98" s="499"/>
      <c r="G98" s="499"/>
      <c r="H98" s="499"/>
      <c r="I98" s="499"/>
      <c r="J98" s="525"/>
      <c r="K98" s="525"/>
      <c r="L98" s="525"/>
      <c r="M98" s="529"/>
    </row>
    <row r="99" spans="1:13" ht="13.5" customHeight="1">
      <c r="A99" s="650"/>
      <c r="B99" s="525"/>
      <c r="C99" s="525"/>
      <c r="D99" s="525"/>
      <c r="E99" s="499"/>
      <c r="F99" s="499"/>
      <c r="G99" s="499"/>
      <c r="H99" s="499"/>
      <c r="I99" s="499"/>
      <c r="J99" s="525"/>
      <c r="K99" s="525"/>
      <c r="L99" s="525"/>
      <c r="M99" s="529"/>
    </row>
    <row r="100" spans="1:13">
      <c r="A100" s="651" t="s">
        <v>2326</v>
      </c>
      <c r="B100" s="652"/>
      <c r="C100" s="652"/>
      <c r="D100" s="499"/>
      <c r="E100" s="499"/>
      <c r="F100" s="499"/>
      <c r="G100" s="499"/>
      <c r="H100" s="499"/>
      <c r="I100" s="789"/>
      <c r="J100" s="789"/>
      <c r="K100" s="789"/>
      <c r="L100" s="789"/>
      <c r="M100" s="790"/>
    </row>
    <row r="101" spans="1:13" ht="13.8" thickBot="1">
      <c r="A101" s="653" t="s">
        <v>2327</v>
      </c>
      <c r="B101" s="654"/>
      <c r="C101" s="654"/>
      <c r="D101" s="655"/>
      <c r="E101" s="655"/>
      <c r="F101" s="655"/>
      <c r="G101" s="655"/>
      <c r="H101" s="655"/>
      <c r="I101" s="791"/>
      <c r="J101" s="791"/>
      <c r="K101" s="791"/>
      <c r="L101" s="791"/>
      <c r="M101" s="792"/>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3"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236220</xdr:colOff>
                <xdr:row>0</xdr:row>
                <xdr:rowOff>45720</xdr:rowOff>
              </from>
              <to>
                <xdr:col>0</xdr:col>
                <xdr:colOff>1181100</xdr:colOff>
                <xdr:row>5</xdr:row>
                <xdr:rowOff>121920</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30"/>
      <c r="C1" s="842"/>
      <c r="D1" s="843"/>
      <c r="E1" s="843"/>
      <c r="F1" s="843"/>
      <c r="G1" s="843"/>
      <c r="H1" s="843"/>
      <c r="I1" s="843"/>
      <c r="J1" s="844"/>
      <c r="K1" s="845" t="s">
        <v>1017</v>
      </c>
      <c r="L1" s="847" t="s">
        <v>2304</v>
      </c>
      <c r="M1" s="848"/>
      <c r="N1" s="849"/>
    </row>
    <row r="2" spans="2:14">
      <c r="B2" s="831"/>
      <c r="C2" s="808" t="s">
        <v>1018</v>
      </c>
      <c r="D2" s="809"/>
      <c r="E2" s="809"/>
      <c r="F2" s="809"/>
      <c r="G2" s="809"/>
      <c r="H2" s="809"/>
      <c r="I2" s="809"/>
      <c r="J2" s="810"/>
      <c r="K2" s="846"/>
      <c r="L2" s="850"/>
      <c r="M2" s="851"/>
      <c r="N2" s="852"/>
    </row>
    <row r="3" spans="2:14">
      <c r="B3" s="831"/>
      <c r="C3" s="808" t="s">
        <v>2305</v>
      </c>
      <c r="D3" s="809"/>
      <c r="E3" s="809"/>
      <c r="F3" s="809"/>
      <c r="G3" s="809"/>
      <c r="H3" s="809"/>
      <c r="I3" s="809"/>
      <c r="J3" s="810"/>
      <c r="K3" s="833" t="s">
        <v>1019</v>
      </c>
      <c r="L3" s="802">
        <v>1</v>
      </c>
      <c r="M3" s="803"/>
      <c r="N3" s="804"/>
    </row>
    <row r="4" spans="2:14">
      <c r="B4" s="831"/>
      <c r="C4" s="808" t="s">
        <v>2306</v>
      </c>
      <c r="D4" s="809"/>
      <c r="E4" s="809"/>
      <c r="F4" s="809"/>
      <c r="G4" s="809"/>
      <c r="H4" s="809"/>
      <c r="I4" s="809"/>
      <c r="J4" s="810"/>
      <c r="K4" s="853"/>
      <c r="L4" s="805"/>
      <c r="M4" s="806"/>
      <c r="N4" s="807"/>
    </row>
    <row r="5" spans="2:14">
      <c r="B5" s="831"/>
      <c r="C5" s="808" t="s">
        <v>2307</v>
      </c>
      <c r="D5" s="809"/>
      <c r="E5" s="809"/>
      <c r="F5" s="809"/>
      <c r="G5" s="809"/>
      <c r="H5" s="809"/>
      <c r="I5" s="809"/>
      <c r="J5" s="810"/>
      <c r="K5" s="833" t="s">
        <v>1020</v>
      </c>
      <c r="L5" s="835"/>
      <c r="M5" s="835" t="s">
        <v>1021</v>
      </c>
      <c r="N5" s="837"/>
    </row>
    <row r="6" spans="2:14" ht="15" thickBot="1">
      <c r="B6" s="832"/>
      <c r="C6" s="839"/>
      <c r="D6" s="840"/>
      <c r="E6" s="840"/>
      <c r="F6" s="840"/>
      <c r="G6" s="840"/>
      <c r="H6" s="840"/>
      <c r="I6" s="840"/>
      <c r="J6" s="841"/>
      <c r="K6" s="834"/>
      <c r="L6" s="836"/>
      <c r="M6" s="836"/>
      <c r="N6" s="838"/>
    </row>
    <row r="7" spans="2:14" ht="15" thickBot="1">
      <c r="B7" s="355"/>
      <c r="C7" s="356"/>
      <c r="D7" s="356"/>
      <c r="E7" s="356"/>
      <c r="F7" s="356"/>
      <c r="G7" s="356"/>
      <c r="H7" s="356"/>
      <c r="I7" s="356"/>
      <c r="J7" s="356"/>
      <c r="K7" s="356"/>
      <c r="L7" s="357"/>
      <c r="M7" s="357"/>
      <c r="N7" s="358"/>
    </row>
    <row r="8" spans="2:14" ht="17.25" customHeight="1">
      <c r="B8" s="359"/>
      <c r="C8" s="83"/>
      <c r="D8" s="83"/>
      <c r="E8" s="83"/>
      <c r="F8" s="83"/>
      <c r="G8" s="83"/>
      <c r="H8" s="84"/>
      <c r="I8" s="83"/>
      <c r="J8" s="83"/>
      <c r="K8" s="360" t="s">
        <v>1022</v>
      </c>
      <c r="L8" s="361"/>
      <c r="M8" s="361"/>
      <c r="N8" s="362"/>
    </row>
    <row r="9" spans="2:14">
      <c r="B9" s="363"/>
      <c r="C9" s="85"/>
      <c r="D9" s="85"/>
      <c r="E9" s="85"/>
      <c r="F9" s="85"/>
      <c r="G9" s="85"/>
      <c r="H9" s="364"/>
      <c r="I9" s="85"/>
      <c r="J9" s="85"/>
      <c r="K9" s="365"/>
      <c r="L9" s="366" t="s">
        <v>2308</v>
      </c>
      <c r="M9" s="366" t="s">
        <v>2309</v>
      </c>
      <c r="N9" s="367" t="s">
        <v>2310</v>
      </c>
    </row>
    <row r="10" spans="2:14" ht="35.4">
      <c r="B10" s="811" t="s">
        <v>2311</v>
      </c>
      <c r="C10" s="812"/>
      <c r="D10" s="812"/>
      <c r="E10" s="812"/>
      <c r="F10" s="368" t="s">
        <v>2312</v>
      </c>
      <c r="G10" s="85"/>
      <c r="H10" s="369"/>
      <c r="I10" s="813" t="s">
        <v>2313</v>
      </c>
      <c r="J10" s="813"/>
      <c r="K10" s="370" t="s">
        <v>2312</v>
      </c>
      <c r="L10" s="366"/>
      <c r="M10" s="366"/>
      <c r="N10" s="367"/>
    </row>
    <row r="11" spans="2:14">
      <c r="B11" s="371" t="s">
        <v>1023</v>
      </c>
      <c r="C11" s="372"/>
      <c r="D11" s="799"/>
      <c r="E11" s="799"/>
      <c r="F11" s="373"/>
      <c r="G11" s="374"/>
      <c r="H11" s="372"/>
      <c r="I11" s="369"/>
      <c r="J11" s="375" t="s">
        <v>1024</v>
      </c>
      <c r="K11" s="376"/>
      <c r="L11" s="373"/>
      <c r="M11" s="373"/>
      <c r="N11" s="377"/>
    </row>
    <row r="12" spans="2:14" ht="15" thickBot="1">
      <c r="B12" s="378"/>
      <c r="C12" s="379"/>
      <c r="D12" s="380"/>
      <c r="E12" s="380"/>
      <c r="F12" s="380"/>
      <c r="G12" s="380"/>
      <c r="H12" s="379"/>
      <c r="I12" s="380"/>
      <c r="J12" s="379"/>
      <c r="K12" s="380"/>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36"/>
      <c r="E25" s="336"/>
      <c r="F25" s="814" t="s">
        <v>2328</v>
      </c>
      <c r="G25" s="815"/>
      <c r="H25" s="815"/>
      <c r="I25" s="336" t="s">
        <v>2309</v>
      </c>
      <c r="J25" s="336" t="s">
        <v>2310</v>
      </c>
      <c r="K25" s="274"/>
      <c r="L25" s="336"/>
      <c r="M25" s="336"/>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182" t="s">
        <v>1067</v>
      </c>
      <c r="C31" s="87" t="s">
        <v>1304</v>
      </c>
      <c r="D31" s="88"/>
      <c r="E31" s="88"/>
      <c r="F31" s="88"/>
      <c r="G31" s="88"/>
      <c r="H31" s="88"/>
      <c r="I31" s="88"/>
      <c r="J31" s="89"/>
      <c r="K31" s="318"/>
      <c r="L31" s="316" t="s">
        <v>1068</v>
      </c>
      <c r="M31" s="213"/>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t="s">
        <v>129</v>
      </c>
      <c r="B36" s="870" t="str">
        <f>VLOOKUP(A36,EQUIPOS!A6:D154,3,FALSE)</f>
        <v xml:space="preserve">Buldozer, Potencia al volante de 140 HP, motor de 2200 RPM, longitud de hoja 4,80m. </v>
      </c>
      <c r="C36" s="871"/>
      <c r="D36" s="871"/>
      <c r="E36" s="871"/>
      <c r="F36" s="871"/>
      <c r="G36" s="871"/>
      <c r="H36" s="872"/>
      <c r="I36" s="277"/>
      <c r="J36" s="278"/>
      <c r="K36" s="279">
        <f>VLOOKUP(A36,EQUIPOS!A6:D161,4,FALSE)</f>
        <v>269950.467</v>
      </c>
      <c r="L36" s="280"/>
      <c r="M36" s="281">
        <v>0.15</v>
      </c>
      <c r="N36" s="282">
        <f>K36/M36</f>
        <v>1799669.78</v>
      </c>
    </row>
    <row r="37" spans="1:14">
      <c r="A37" t="s">
        <v>150</v>
      </c>
      <c r="B37" s="870" t="str">
        <f>VLOOKUP(A37,EQUIPOS!A7:D154,3,FALSE)</f>
        <v>Cargador : Potencia en el volante 125 hp, Clasificación de RPM del motor 2300.</v>
      </c>
      <c r="C37" s="871"/>
      <c r="D37" s="871"/>
      <c r="E37" s="871"/>
      <c r="F37" s="871"/>
      <c r="G37" s="871"/>
      <c r="H37" s="872"/>
      <c r="I37" s="277"/>
      <c r="J37" s="278"/>
      <c r="K37" s="279">
        <f>VLOOKUP(A37,EQUIPOS!A7:D162,4,FALSE)</f>
        <v>173322.864</v>
      </c>
      <c r="L37" s="280"/>
      <c r="M37" s="281">
        <v>0.15</v>
      </c>
      <c r="N37" s="282">
        <f>K37/M37</f>
        <v>1155485.76</v>
      </c>
    </row>
    <row r="38" spans="1:14">
      <c r="A38" t="s">
        <v>273</v>
      </c>
      <c r="B38" s="870" t="str">
        <f>VLOOKUP(A38,EQUIPOS!A8:D154,3,FALSE)</f>
        <v>Motosierra, 93.6 cm3 - 7.1 HP, 45-90 cm - 7.9 kg</v>
      </c>
      <c r="C38" s="871"/>
      <c r="D38" s="871"/>
      <c r="E38" s="871"/>
      <c r="F38" s="871"/>
      <c r="G38" s="871"/>
      <c r="H38" s="872"/>
      <c r="I38" s="277"/>
      <c r="J38" s="278"/>
      <c r="K38" s="279">
        <f>VLOOKUP(A38,EQUIPOS!A8:D163,4,FALSE)</f>
        <v>10549.601999999999</v>
      </c>
      <c r="L38" s="280"/>
      <c r="M38" s="281">
        <v>0.15</v>
      </c>
      <c r="N38" s="283">
        <f>K38/M38</f>
        <v>70330.679999999993</v>
      </c>
    </row>
    <row r="39" spans="1:14">
      <c r="B39" s="870"/>
      <c r="C39" s="871"/>
      <c r="D39" s="871"/>
      <c r="E39" s="871"/>
      <c r="F39" s="871"/>
      <c r="G39" s="871"/>
      <c r="H39" s="872"/>
      <c r="I39" s="873"/>
      <c r="J39" s="874"/>
      <c r="K39" s="284"/>
      <c r="L39" s="875"/>
      <c r="M39" s="876"/>
      <c r="N39" s="285"/>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0.05</v>
      </c>
      <c r="M42" s="883"/>
      <c r="N42" s="111">
        <f>N76*L42</f>
        <v>8511.2008676833339</v>
      </c>
    </row>
    <row r="43" spans="1:14" ht="15" thickBot="1">
      <c r="B43" s="821" t="s">
        <v>1037</v>
      </c>
      <c r="C43" s="822"/>
      <c r="D43" s="822"/>
      <c r="E43" s="822"/>
      <c r="F43" s="822"/>
      <c r="G43" s="822"/>
      <c r="H43" s="822"/>
      <c r="I43" s="822"/>
      <c r="J43" s="822"/>
      <c r="K43" s="822"/>
      <c r="L43" s="822"/>
      <c r="M43" s="823"/>
      <c r="N43" s="105">
        <f>SUM(N36:N42)</f>
        <v>3033997.4208676834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884" t="s">
        <v>1041</v>
      </c>
      <c r="C58" s="885"/>
      <c r="D58" s="885"/>
      <c r="E58" s="885"/>
      <c r="F58" s="885"/>
      <c r="G58" s="886"/>
      <c r="H58" s="79" t="s">
        <v>1029</v>
      </c>
      <c r="I58" s="80" t="s">
        <v>1042</v>
      </c>
      <c r="J58" s="81" t="s">
        <v>1043</v>
      </c>
      <c r="K58" s="79" t="s">
        <v>1044</v>
      </c>
      <c r="L58" s="907" t="s">
        <v>1045</v>
      </c>
      <c r="M58" s="886"/>
      <c r="N58" s="82" t="s">
        <v>1035</v>
      </c>
    </row>
    <row r="59" spans="1:14">
      <c r="A59" t="s">
        <v>1305</v>
      </c>
      <c r="B59" s="52" t="str">
        <f>VLOOKUP(A59,TRANSPORTE!A5:D94,3,FALSE)</f>
        <v>Transporte de material desmontado</v>
      </c>
      <c r="C59" s="327"/>
      <c r="D59" s="327"/>
      <c r="E59" s="327"/>
      <c r="F59" s="327"/>
      <c r="G59" s="327"/>
      <c r="H59" s="321" t="str">
        <f>VLOOKUP(A59,TRANSPORTE!A6:D120,2,FALSE)</f>
        <v>tkm</v>
      </c>
      <c r="I59" s="289">
        <v>35</v>
      </c>
      <c r="J59" s="296">
        <v>1</v>
      </c>
      <c r="K59" s="289">
        <f>I59*J59</f>
        <v>35</v>
      </c>
      <c r="L59" s="908">
        <v>983.54</v>
      </c>
      <c r="M59" s="909"/>
      <c r="N59" s="297">
        <f>K59*L59</f>
        <v>34423.9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54"/>
      <c r="J64" s="54"/>
      <c r="K64" s="54"/>
      <c r="L64" s="899"/>
      <c r="M64" s="900"/>
      <c r="N64" s="306"/>
    </row>
    <row r="65" spans="1:15" ht="15" thickBot="1">
      <c r="B65" s="910" t="s">
        <v>1037</v>
      </c>
      <c r="C65" s="864"/>
      <c r="D65" s="864"/>
      <c r="E65" s="864"/>
      <c r="F65" s="864"/>
      <c r="G65" s="864"/>
      <c r="H65" s="864"/>
      <c r="I65" s="864"/>
      <c r="J65" s="864"/>
      <c r="K65" s="864"/>
      <c r="L65" s="864"/>
      <c r="M65" s="865"/>
      <c r="N65" s="311">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1.2</v>
      </c>
      <c r="N70" s="306">
        <f>K70/M70</f>
        <v>170224.01735366668</v>
      </c>
      <c r="O70" s="112"/>
    </row>
    <row r="71" spans="1:15">
      <c r="B71" s="55"/>
      <c r="C71" s="53"/>
      <c r="D71" s="53"/>
      <c r="E71" s="53"/>
      <c r="F71" s="53"/>
      <c r="G71" s="53"/>
      <c r="H71" s="53"/>
      <c r="I71" s="289"/>
      <c r="J71" s="307"/>
      <c r="K71" s="308"/>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54"/>
      <c r="J75" s="54"/>
      <c r="K75" s="54"/>
      <c r="L75" s="899"/>
      <c r="M75" s="900"/>
      <c r="N75" s="306"/>
    </row>
    <row r="76" spans="1:15" ht="15" thickBot="1">
      <c r="B76" s="821" t="s">
        <v>1037</v>
      </c>
      <c r="C76" s="822"/>
      <c r="D76" s="822"/>
      <c r="E76" s="822"/>
      <c r="F76" s="822"/>
      <c r="G76" s="822"/>
      <c r="H76" s="822"/>
      <c r="I76" s="864"/>
      <c r="J76" s="864"/>
      <c r="K76" s="864"/>
      <c r="L76" s="864"/>
      <c r="M76" s="865"/>
      <c r="N76" s="311">
        <f>N70+N71+N72+N73+N74</f>
        <v>170224.01735366668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3238645.3382213498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647729.06764427002</v>
      </c>
      <c r="M83" s="857"/>
      <c r="N83" s="57"/>
    </row>
    <row r="84" spans="1:14">
      <c r="B84" s="95" t="s">
        <v>1057</v>
      </c>
      <c r="C84" s="96"/>
      <c r="D84" s="96"/>
      <c r="E84" s="96"/>
      <c r="F84" s="96"/>
      <c r="G84" s="96"/>
      <c r="H84" s="96"/>
      <c r="I84" s="93"/>
      <c r="J84" s="94"/>
      <c r="K84" s="314">
        <v>0.05</v>
      </c>
      <c r="L84" s="856">
        <f>N78*K84</f>
        <v>161932.26691106751</v>
      </c>
      <c r="M84" s="857"/>
      <c r="N84" s="57"/>
    </row>
    <row r="85" spans="1:14" ht="15" thickBot="1">
      <c r="B85" s="97" t="s">
        <v>1058</v>
      </c>
      <c r="C85" s="98"/>
      <c r="D85" s="98"/>
      <c r="E85" s="98"/>
      <c r="F85" s="98"/>
      <c r="G85" s="98"/>
      <c r="H85" s="98"/>
      <c r="I85" s="99"/>
      <c r="J85" s="100"/>
      <c r="K85" s="315">
        <v>0.05</v>
      </c>
      <c r="L85" s="858">
        <f>N78*K85</f>
        <v>161932.26691106751</v>
      </c>
      <c r="M85" s="859"/>
      <c r="N85" s="57"/>
    </row>
    <row r="86" spans="1:14" ht="15" thickBot="1">
      <c r="B86" s="821" t="s">
        <v>1037</v>
      </c>
      <c r="C86" s="822"/>
      <c r="D86" s="822"/>
      <c r="E86" s="822"/>
      <c r="F86" s="822"/>
      <c r="G86" s="822"/>
      <c r="H86" s="822"/>
      <c r="I86" s="822"/>
      <c r="J86" s="822"/>
      <c r="K86" s="822"/>
      <c r="L86" s="822"/>
      <c r="M86" s="823"/>
      <c r="N86" s="58">
        <f>L83+L84+L85</f>
        <v>971593.60146640509</v>
      </c>
    </row>
    <row r="87" spans="1:14" ht="15" thickBot="1">
      <c r="B87" s="39"/>
      <c r="C87" s="40"/>
      <c r="D87" s="40"/>
      <c r="E87" s="40"/>
      <c r="F87" s="40"/>
      <c r="G87" s="40"/>
      <c r="H87" s="40"/>
      <c r="I87" s="40"/>
      <c r="J87" s="40"/>
      <c r="K87" s="40"/>
      <c r="L87" s="40"/>
      <c r="M87" s="40"/>
      <c r="N87" s="41"/>
    </row>
    <row r="88" spans="1:14" ht="15" thickBot="1">
      <c r="A88" t="s">
        <v>2121</v>
      </c>
      <c r="B88" s="821" t="s">
        <v>1059</v>
      </c>
      <c r="C88" s="822"/>
      <c r="D88" s="822"/>
      <c r="E88" s="822"/>
      <c r="F88" s="822"/>
      <c r="G88" s="822"/>
      <c r="H88" s="822"/>
      <c r="I88" s="822"/>
      <c r="J88" s="822"/>
      <c r="K88" s="822"/>
      <c r="L88" s="822"/>
      <c r="M88" s="823"/>
      <c r="N88" s="196">
        <f>N78+N86</f>
        <v>4210238.939687755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24"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175260</xdr:colOff>
                <xdr:row>1</xdr:row>
                <xdr:rowOff>60960</xdr:rowOff>
              </from>
              <to>
                <xdr:col>1</xdr:col>
                <xdr:colOff>952500</xdr:colOff>
                <xdr:row>4</xdr:row>
                <xdr:rowOff>182880</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30"/>
      <c r="C1" s="842"/>
      <c r="D1" s="843"/>
      <c r="E1" s="843"/>
      <c r="F1" s="843"/>
      <c r="G1" s="843"/>
      <c r="H1" s="843"/>
      <c r="I1" s="843"/>
      <c r="J1" s="844"/>
      <c r="K1" s="845" t="s">
        <v>1017</v>
      </c>
      <c r="L1" s="847" t="s">
        <v>2304</v>
      </c>
      <c r="M1" s="848"/>
      <c r="N1" s="849"/>
    </row>
    <row r="2" spans="2:14">
      <c r="B2" s="831"/>
      <c r="C2" s="808" t="s">
        <v>1018</v>
      </c>
      <c r="D2" s="809"/>
      <c r="E2" s="809"/>
      <c r="F2" s="809"/>
      <c r="G2" s="809"/>
      <c r="H2" s="809"/>
      <c r="I2" s="809"/>
      <c r="J2" s="810"/>
      <c r="K2" s="846"/>
      <c r="L2" s="850"/>
      <c r="M2" s="851"/>
      <c r="N2" s="852"/>
    </row>
    <row r="3" spans="2:14">
      <c r="B3" s="831"/>
      <c r="C3" s="808" t="s">
        <v>2305</v>
      </c>
      <c r="D3" s="809"/>
      <c r="E3" s="809"/>
      <c r="F3" s="809"/>
      <c r="G3" s="809"/>
      <c r="H3" s="809"/>
      <c r="I3" s="809"/>
      <c r="J3" s="810"/>
      <c r="K3" s="833" t="s">
        <v>1019</v>
      </c>
      <c r="L3" s="802">
        <v>1</v>
      </c>
      <c r="M3" s="803"/>
      <c r="N3" s="804"/>
    </row>
    <row r="4" spans="2:14">
      <c r="B4" s="831"/>
      <c r="C4" s="808" t="s">
        <v>2306</v>
      </c>
      <c r="D4" s="809"/>
      <c r="E4" s="809"/>
      <c r="F4" s="809"/>
      <c r="G4" s="809"/>
      <c r="H4" s="809"/>
      <c r="I4" s="809"/>
      <c r="J4" s="810"/>
      <c r="K4" s="853"/>
      <c r="L4" s="805"/>
      <c r="M4" s="806"/>
      <c r="N4" s="807"/>
    </row>
    <row r="5" spans="2:14">
      <c r="B5" s="831"/>
      <c r="C5" s="808" t="s">
        <v>2307</v>
      </c>
      <c r="D5" s="809"/>
      <c r="E5" s="809"/>
      <c r="F5" s="809"/>
      <c r="G5" s="809"/>
      <c r="H5" s="809"/>
      <c r="I5" s="809"/>
      <c r="J5" s="810"/>
      <c r="K5" s="833" t="s">
        <v>1020</v>
      </c>
      <c r="L5" s="835"/>
      <c r="M5" s="835" t="s">
        <v>1021</v>
      </c>
      <c r="N5" s="837"/>
    </row>
    <row r="6" spans="2:14" ht="15" thickBot="1">
      <c r="B6" s="832"/>
      <c r="C6" s="839"/>
      <c r="D6" s="840"/>
      <c r="E6" s="840"/>
      <c r="F6" s="840"/>
      <c r="G6" s="840"/>
      <c r="H6" s="840"/>
      <c r="I6" s="840"/>
      <c r="J6" s="841"/>
      <c r="K6" s="834"/>
      <c r="L6" s="836"/>
      <c r="M6" s="836"/>
      <c r="N6" s="838"/>
    </row>
    <row r="7" spans="2:14" ht="15" thickBot="1">
      <c r="B7" s="355"/>
      <c r="C7" s="356"/>
      <c r="D7" s="356"/>
      <c r="E7" s="356"/>
      <c r="F7" s="356"/>
      <c r="G7" s="356"/>
      <c r="H7" s="356"/>
      <c r="I7" s="356"/>
      <c r="J7" s="356"/>
      <c r="K7" s="356"/>
      <c r="L7" s="357"/>
      <c r="M7" s="357"/>
      <c r="N7" s="358"/>
    </row>
    <row r="8" spans="2:14" ht="18.75" customHeight="1">
      <c r="B8" s="359"/>
      <c r="C8" s="83"/>
      <c r="D8" s="83"/>
      <c r="E8" s="83"/>
      <c r="F8" s="83"/>
      <c r="G8" s="83"/>
      <c r="H8" s="84"/>
      <c r="I8" s="83"/>
      <c r="J8" s="83"/>
      <c r="K8" s="360" t="s">
        <v>1022</v>
      </c>
      <c r="L8" s="361"/>
      <c r="M8" s="361"/>
      <c r="N8" s="362"/>
    </row>
    <row r="9" spans="2:14">
      <c r="B9" s="363"/>
      <c r="C9" s="85"/>
      <c r="D9" s="85"/>
      <c r="E9" s="85"/>
      <c r="F9" s="85"/>
      <c r="G9" s="85"/>
      <c r="H9" s="364"/>
      <c r="I9" s="85"/>
      <c r="J9" s="85"/>
      <c r="K9" s="365"/>
      <c r="L9" s="366" t="s">
        <v>2308</v>
      </c>
      <c r="M9" s="366" t="s">
        <v>2309</v>
      </c>
      <c r="N9" s="367" t="s">
        <v>2310</v>
      </c>
    </row>
    <row r="10" spans="2:14" ht="36.6">
      <c r="B10" s="811" t="s">
        <v>2311</v>
      </c>
      <c r="C10" s="812"/>
      <c r="D10" s="812"/>
      <c r="E10" s="812"/>
      <c r="F10" s="401" t="s">
        <v>2312</v>
      </c>
      <c r="G10" s="85"/>
      <c r="H10" s="369"/>
      <c r="I10" s="813" t="s">
        <v>2313</v>
      </c>
      <c r="J10" s="813"/>
      <c r="K10" s="402" t="s">
        <v>2312</v>
      </c>
      <c r="L10" s="366"/>
      <c r="M10" s="366"/>
      <c r="N10" s="36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1069</v>
      </c>
      <c r="C31" s="87" t="s">
        <v>1253</v>
      </c>
      <c r="D31" s="88"/>
      <c r="E31" s="88"/>
      <c r="F31" s="88"/>
      <c r="G31" s="88"/>
      <c r="H31" s="88"/>
      <c r="I31" s="88"/>
      <c r="J31" s="89"/>
      <c r="K31" s="318"/>
      <c r="L31" s="316" t="s">
        <v>1068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t="s">
        <v>249</v>
      </c>
      <c r="B36" s="870" t="str">
        <f>VLOOKUP(A36,EQUIPOS!A6:D154,3,FALSE)</f>
        <v>Guadañadora, Cilindraje 41.5 cm3, Longitud del mango 1450 mm, Peso 7.4 kg</v>
      </c>
      <c r="C36" s="871"/>
      <c r="D36" s="871"/>
      <c r="E36" s="871"/>
      <c r="F36" s="871"/>
      <c r="G36" s="871"/>
      <c r="H36" s="872"/>
      <c r="I36" s="277"/>
      <c r="J36" s="278"/>
      <c r="K36" s="279">
        <f>VLOOKUP(A36,EQUIPOS!A6:D161,4,FALSE)</f>
        <v>7669.6589999999997</v>
      </c>
      <c r="L36" s="280"/>
      <c r="M36" s="281">
        <v>0.36</v>
      </c>
      <c r="N36" s="282">
        <f>K36/M36</f>
        <v>21304.608333333334</v>
      </c>
    </row>
    <row r="37" spans="1:14">
      <c r="A37" t="s">
        <v>273</v>
      </c>
      <c r="B37" s="870" t="str">
        <f>VLOOKUP(A37,EQUIPOS!A7:D154,3,FALSE)</f>
        <v>Motosierra, 93.6 cm3 - 7.1 HP, 45-90 cm - 7.9 kg</v>
      </c>
      <c r="C37" s="871"/>
      <c r="D37" s="871"/>
      <c r="E37" s="871"/>
      <c r="F37" s="871"/>
      <c r="G37" s="871"/>
      <c r="H37" s="872"/>
      <c r="I37" s="277"/>
      <c r="J37" s="278"/>
      <c r="K37" s="279">
        <f>VLOOKUP(A37,EQUIPOS!A7:D162,4,FALSE)</f>
        <v>10549.601999999999</v>
      </c>
      <c r="L37" s="280"/>
      <c r="M37" s="281">
        <v>0.10299999999999999</v>
      </c>
      <c r="N37" s="282">
        <f>K37/M37</f>
        <v>102423.32038834952</v>
      </c>
    </row>
    <row r="38" spans="1:14">
      <c r="B38" s="870"/>
      <c r="C38" s="871"/>
      <c r="D38" s="871"/>
      <c r="E38" s="871"/>
      <c r="F38" s="871"/>
      <c r="G38" s="871"/>
      <c r="H38" s="872"/>
      <c r="I38" s="277"/>
      <c r="J38" s="278"/>
      <c r="K38" s="279"/>
      <c r="L38" s="280"/>
      <c r="M38" s="281"/>
      <c r="N38" s="283"/>
    </row>
    <row r="39" spans="1:14">
      <c r="B39" s="870"/>
      <c r="C39" s="871"/>
      <c r="D39" s="871"/>
      <c r="E39" s="871"/>
      <c r="F39" s="871"/>
      <c r="G39" s="871"/>
      <c r="H39" s="872"/>
      <c r="I39" s="873"/>
      <c r="J39" s="874"/>
      <c r="K39" s="284"/>
      <c r="L39" s="875"/>
      <c r="M39" s="876"/>
      <c r="N39" s="285"/>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0.05</v>
      </c>
      <c r="M42" s="883"/>
      <c r="N42" s="111">
        <f>N76*L42</f>
        <v>1773.1668474340277</v>
      </c>
    </row>
    <row r="43" spans="1:14" ht="15" thickBot="1">
      <c r="B43" s="821" t="s">
        <v>1037</v>
      </c>
      <c r="C43" s="822"/>
      <c r="D43" s="822"/>
      <c r="E43" s="822"/>
      <c r="F43" s="822"/>
      <c r="G43" s="822"/>
      <c r="H43" s="822"/>
      <c r="I43" s="822"/>
      <c r="J43" s="822"/>
      <c r="K43" s="822"/>
      <c r="L43" s="822"/>
      <c r="M43" s="823"/>
      <c r="N43" s="105">
        <f>SUM(N36:N42)</f>
        <v>125501.09556911688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1305</v>
      </c>
      <c r="B59" s="52" t="str">
        <f>VLOOKUP(A59,TRANSPORTE!A5:D94,3,FALSE)</f>
        <v>Transporte de material desmontado</v>
      </c>
      <c r="C59" s="327"/>
      <c r="D59" s="327"/>
      <c r="E59" s="327"/>
      <c r="F59" s="327"/>
      <c r="G59" s="327"/>
      <c r="H59" s="321" t="str">
        <f>VLOOKUP(A59,TRANSPORTE!A6:D120,2,FALSE)</f>
        <v>tkm</v>
      </c>
      <c r="I59" s="289">
        <v>50</v>
      </c>
      <c r="J59" s="296">
        <v>1</v>
      </c>
      <c r="K59" s="289">
        <f>I59*J59</f>
        <v>50</v>
      </c>
      <c r="L59" s="908">
        <f>'900.2'!N78</f>
        <v>947.8186363636363</v>
      </c>
      <c r="M59" s="909"/>
      <c r="N59" s="297">
        <f>K59*L59</f>
        <v>47390.931818181816</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51"/>
    </row>
    <row r="65" spans="1:15" ht="15" thickBot="1">
      <c r="B65" s="910" t="s">
        <v>1037</v>
      </c>
      <c r="C65" s="864"/>
      <c r="D65" s="864"/>
      <c r="E65" s="864"/>
      <c r="F65" s="864"/>
      <c r="G65" s="864"/>
      <c r="H65" s="864"/>
      <c r="I65" s="864"/>
      <c r="J65" s="864"/>
      <c r="K65" s="864"/>
      <c r="L65" s="864"/>
      <c r="M65" s="865"/>
      <c r="N65" s="110">
        <f>N59+N60+N61+N62+N63</f>
        <v>47390.931818181816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2.88</v>
      </c>
      <c r="N70" s="306">
        <f>K70/M70</f>
        <v>35463.336948680553</v>
      </c>
      <c r="O70" s="112"/>
    </row>
    <row r="71" spans="1:15">
      <c r="B71" s="55"/>
      <c r="C71" s="53"/>
      <c r="D71" s="53"/>
      <c r="E71" s="53"/>
      <c r="F71" s="53"/>
      <c r="G71" s="53"/>
      <c r="H71" s="53"/>
      <c r="I71" s="289"/>
      <c r="J71" s="307"/>
      <c r="K71" s="308"/>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N70+N71+N72+N73+N74</f>
        <v>35463.336948680553</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208355.36433597925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41671.07286719585</v>
      </c>
      <c r="M83" s="857"/>
      <c r="N83" s="57"/>
    </row>
    <row r="84" spans="1:14">
      <c r="B84" s="95" t="s">
        <v>1057</v>
      </c>
      <c r="C84" s="96"/>
      <c r="D84" s="96"/>
      <c r="E84" s="96"/>
      <c r="F84" s="96"/>
      <c r="G84" s="96"/>
      <c r="H84" s="96"/>
      <c r="I84" s="93"/>
      <c r="J84" s="94"/>
      <c r="K84" s="314">
        <v>0.05</v>
      </c>
      <c r="L84" s="856">
        <f>N78*K84</f>
        <v>10417.768216798962</v>
      </c>
      <c r="M84" s="857"/>
      <c r="N84" s="57"/>
    </row>
    <row r="85" spans="1:14" ht="15" thickBot="1">
      <c r="B85" s="97" t="s">
        <v>1058</v>
      </c>
      <c r="C85" s="98"/>
      <c r="D85" s="98"/>
      <c r="E85" s="98"/>
      <c r="F85" s="98"/>
      <c r="G85" s="98"/>
      <c r="H85" s="98"/>
      <c r="I85" s="99"/>
      <c r="J85" s="100"/>
      <c r="K85" s="315">
        <v>0.05</v>
      </c>
      <c r="L85" s="858">
        <f>N78*K85</f>
        <v>10417.768216798962</v>
      </c>
      <c r="M85" s="859"/>
      <c r="N85" s="57"/>
    </row>
    <row r="86" spans="1:14" ht="15" thickBot="1">
      <c r="B86" s="821" t="s">
        <v>1037</v>
      </c>
      <c r="C86" s="822"/>
      <c r="D86" s="822"/>
      <c r="E86" s="822"/>
      <c r="F86" s="822"/>
      <c r="G86" s="822"/>
      <c r="H86" s="822"/>
      <c r="I86" s="822"/>
      <c r="J86" s="822"/>
      <c r="K86" s="822"/>
      <c r="L86" s="822"/>
      <c r="M86" s="823"/>
      <c r="N86" s="58">
        <f>L83+L84+L85</f>
        <v>62506.609300793774</v>
      </c>
    </row>
    <row r="87" spans="1:14" ht="15" thickBot="1">
      <c r="B87" s="39"/>
      <c r="C87" s="40"/>
      <c r="D87" s="40"/>
      <c r="E87" s="40"/>
      <c r="F87" s="40"/>
      <c r="G87" s="40"/>
      <c r="H87" s="40"/>
      <c r="I87" s="40"/>
      <c r="J87" s="40"/>
      <c r="K87" s="40"/>
      <c r="L87" s="40"/>
      <c r="M87" s="40"/>
      <c r="N87" s="41"/>
    </row>
    <row r="88" spans="1:14" ht="15" thickBot="1">
      <c r="A88" t="s">
        <v>2121</v>
      </c>
      <c r="B88" s="821" t="s">
        <v>1059</v>
      </c>
      <c r="C88" s="822"/>
      <c r="D88" s="822"/>
      <c r="E88" s="822"/>
      <c r="F88" s="822"/>
      <c r="G88" s="822"/>
      <c r="H88" s="822"/>
      <c r="I88" s="822"/>
      <c r="J88" s="822"/>
      <c r="K88" s="822"/>
      <c r="L88" s="822"/>
      <c r="M88" s="823"/>
      <c r="N88" s="196">
        <f>N78+N86</f>
        <v>270861.97363677301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28.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9.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1070</v>
      </c>
      <c r="C31" s="87" t="s">
        <v>1254</v>
      </c>
      <c r="D31" s="88"/>
      <c r="E31" s="88"/>
      <c r="F31" s="88"/>
      <c r="G31" s="88"/>
      <c r="H31" s="88"/>
      <c r="I31" s="88"/>
      <c r="J31" s="89"/>
      <c r="K31" s="318"/>
      <c r="L31" s="316" t="s">
        <v>1071</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t="s">
        <v>150</v>
      </c>
      <c r="B36" s="870" t="str">
        <f>VLOOKUP(A36,EQUIPOS!A6:D154,3,FALSE)</f>
        <v>Cargador : Potencia en el volante 125 hp, Clasificación de RPM del motor 2300.</v>
      </c>
      <c r="C36" s="871"/>
      <c r="D36" s="871"/>
      <c r="E36" s="871"/>
      <c r="F36" s="871"/>
      <c r="G36" s="871"/>
      <c r="H36" s="872"/>
      <c r="I36" s="277"/>
      <c r="J36" s="278"/>
      <c r="K36" s="279">
        <f>VLOOKUP(A36,EQUIPOS!A6:D161,4,FALSE)</f>
        <v>173322.864</v>
      </c>
      <c r="L36" s="280"/>
      <c r="M36" s="281">
        <v>2.375</v>
      </c>
      <c r="N36" s="282">
        <f>K36/M36</f>
        <v>72978.047999999995</v>
      </c>
    </row>
    <row r="37" spans="1:14">
      <c r="A37" t="s">
        <v>180</v>
      </c>
      <c r="B37" s="870" t="str">
        <f>VLOOKUP(A37,EQUIPOS!A7:D154,3,FALSE)</f>
        <v>Compresor 120 HP, con martillo.</v>
      </c>
      <c r="C37" s="871"/>
      <c r="D37" s="871"/>
      <c r="E37" s="871"/>
      <c r="F37" s="871"/>
      <c r="G37" s="871"/>
      <c r="H37" s="872"/>
      <c r="I37" s="277"/>
      <c r="J37" s="278"/>
      <c r="K37" s="279">
        <f>VLOOKUP(A37,EQUIPOS!A7:D162,4,FALSE)</f>
        <v>111505.758</v>
      </c>
      <c r="L37" s="280"/>
      <c r="M37" s="281">
        <v>2.375</v>
      </c>
      <c r="N37" s="282">
        <f>K37/M37</f>
        <v>46949.792842105264</v>
      </c>
    </row>
    <row r="38" spans="1:14">
      <c r="A38" t="s">
        <v>195</v>
      </c>
      <c r="B38" s="870" t="str">
        <f>VLOOKUP(A38,EQUIPOS!A7:D154,3,FALSE)</f>
        <v xml:space="preserve">Equipo de oxicorte, Capacidad de corte: hasta 6´´ (152mm) </v>
      </c>
      <c r="C38" s="871"/>
      <c r="D38" s="871"/>
      <c r="E38" s="871"/>
      <c r="F38" s="871"/>
      <c r="G38" s="871"/>
      <c r="H38" s="872"/>
      <c r="I38" s="277"/>
      <c r="J38" s="278"/>
      <c r="K38" s="279">
        <f>VLOOKUP(A38,EQUIPOS!A7:D162,4,FALSE)</f>
        <v>16944.75</v>
      </c>
      <c r="L38" s="280"/>
      <c r="M38" s="281">
        <v>2.375</v>
      </c>
      <c r="N38" s="283">
        <f>K38/M38</f>
        <v>7134.6315789473683</v>
      </c>
    </row>
    <row r="39" spans="1:14">
      <c r="B39" s="870"/>
      <c r="C39" s="871"/>
      <c r="D39" s="871"/>
      <c r="E39" s="871"/>
      <c r="F39" s="871"/>
      <c r="G39" s="871"/>
      <c r="H39" s="872"/>
      <c r="I39" s="873"/>
      <c r="J39" s="874"/>
      <c r="K39" s="284"/>
      <c r="L39" s="875"/>
      <c r="M39" s="876"/>
      <c r="N39" s="285"/>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0.1</v>
      </c>
      <c r="M42" s="883"/>
      <c r="N42" s="111">
        <f>N76*L42</f>
        <v>1343.873821213158</v>
      </c>
    </row>
    <row r="43" spans="1:14" ht="15" thickBot="1">
      <c r="B43" s="821" t="s">
        <v>1037</v>
      </c>
      <c r="C43" s="822"/>
      <c r="D43" s="822"/>
      <c r="E43" s="822"/>
      <c r="F43" s="822"/>
      <c r="G43" s="822"/>
      <c r="H43" s="822"/>
      <c r="I43" s="822"/>
      <c r="J43" s="822"/>
      <c r="K43" s="822"/>
      <c r="L43" s="822"/>
      <c r="M43" s="823"/>
      <c r="N43" s="105">
        <f>SUM(N36:N42)</f>
        <v>128406.34624226579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908">
        <f>'900.2'!N78</f>
        <v>947.8186363636363</v>
      </c>
      <c r="M59" s="909"/>
      <c r="N59" s="297">
        <f>K59*L59</f>
        <v>947.8186363636363</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51"/>
    </row>
    <row r="65" spans="1:15" ht="15" thickBot="1">
      <c r="B65" s="910" t="s">
        <v>1037</v>
      </c>
      <c r="C65" s="864"/>
      <c r="D65" s="864"/>
      <c r="E65" s="864"/>
      <c r="F65" s="864"/>
      <c r="G65" s="864"/>
      <c r="H65" s="864"/>
      <c r="I65" s="864"/>
      <c r="J65" s="864"/>
      <c r="K65" s="864"/>
      <c r="L65" s="864"/>
      <c r="M65" s="865"/>
      <c r="N65" s="110">
        <f>N59+N60+N61+N62+N63</f>
        <v>947.8186363636363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9</v>
      </c>
      <c r="B70" s="55" t="str">
        <f>VLOOKUP(A70,'MANO DE OBRA'!A8:D68,3,FALSE)</f>
        <v>Obrero (3)</v>
      </c>
      <c r="C70" s="53"/>
      <c r="D70" s="53"/>
      <c r="E70" s="53"/>
      <c r="F70" s="53"/>
      <c r="G70" s="53"/>
      <c r="H70" s="53"/>
      <c r="I70" s="302">
        <f>K70/J70*100</f>
        <v>82811.68411799999</v>
      </c>
      <c r="J70" s="303">
        <v>185</v>
      </c>
      <c r="K70" s="304">
        <f>VLOOKUP(A70,'MANO DE OBRA'!A8:D99,4,FALSE)</f>
        <v>153201.61561829998</v>
      </c>
      <c r="L70" s="56"/>
      <c r="M70" s="305">
        <v>19</v>
      </c>
      <c r="N70" s="306">
        <f>K70/M70</f>
        <v>8063.2429272789468</v>
      </c>
      <c r="O70" s="112"/>
    </row>
    <row r="71" spans="1:15">
      <c r="A71" t="s">
        <v>30</v>
      </c>
      <c r="B71" s="55" t="str">
        <f>VLOOKUP(A71,'MANO DE OBRA'!A8:D68,3,FALSE)</f>
        <v>Oficial</v>
      </c>
      <c r="C71" s="53"/>
      <c r="D71" s="53"/>
      <c r="E71" s="53"/>
      <c r="F71" s="53"/>
      <c r="G71" s="53"/>
      <c r="H71" s="53"/>
      <c r="I71" s="302">
        <f>K71/J71*100</f>
        <v>55207.789411999998</v>
      </c>
      <c r="J71" s="303">
        <v>185</v>
      </c>
      <c r="K71" s="308">
        <f>VLOOKUP(A71,'MANO DE OBRA'!A8:D99,4,FALSE)</f>
        <v>102134.4104122</v>
      </c>
      <c r="L71" s="56"/>
      <c r="M71" s="305">
        <v>19</v>
      </c>
      <c r="N71" s="306">
        <f>K71/M71</f>
        <v>5375.4952848526318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N70+N71+N72+N73+N74</f>
        <v>13438.738212131579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88">
        <f>N43+N54+N65+N76</f>
        <v>142792.90309076101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28558.580618152206</v>
      </c>
      <c r="M83" s="857"/>
      <c r="N83" s="57"/>
    </row>
    <row r="84" spans="1:14">
      <c r="B84" s="95" t="s">
        <v>1057</v>
      </c>
      <c r="C84" s="96"/>
      <c r="D84" s="96"/>
      <c r="E84" s="96"/>
      <c r="F84" s="96"/>
      <c r="G84" s="96"/>
      <c r="H84" s="96"/>
      <c r="I84" s="93"/>
      <c r="J84" s="94"/>
      <c r="K84" s="314">
        <v>0.05</v>
      </c>
      <c r="L84" s="856">
        <f>N78*K84</f>
        <v>7139.6451545380514</v>
      </c>
      <c r="M84" s="857"/>
      <c r="N84" s="57"/>
    </row>
    <row r="85" spans="1:14" ht="15" thickBot="1">
      <c r="B85" s="97" t="s">
        <v>1058</v>
      </c>
      <c r="C85" s="98"/>
      <c r="D85" s="98"/>
      <c r="E85" s="98"/>
      <c r="F85" s="98"/>
      <c r="G85" s="98"/>
      <c r="H85" s="98"/>
      <c r="I85" s="99"/>
      <c r="J85" s="100"/>
      <c r="K85" s="315">
        <v>0.05</v>
      </c>
      <c r="L85" s="858">
        <f>N78*K85</f>
        <v>7139.6451545380514</v>
      </c>
      <c r="M85" s="859"/>
      <c r="N85" s="57"/>
    </row>
    <row r="86" spans="1:14" ht="15" thickBot="1">
      <c r="B86" s="821" t="s">
        <v>1037</v>
      </c>
      <c r="C86" s="822"/>
      <c r="D86" s="822"/>
      <c r="E86" s="822"/>
      <c r="F86" s="822"/>
      <c r="G86" s="822"/>
      <c r="H86" s="822"/>
      <c r="I86" s="822"/>
      <c r="J86" s="822"/>
      <c r="K86" s="822"/>
      <c r="L86" s="822"/>
      <c r="M86" s="823"/>
      <c r="N86" s="58">
        <f>L83+L84+L85</f>
        <v>42837.870927228316</v>
      </c>
    </row>
    <row r="87" spans="1:14" ht="15" thickBot="1">
      <c r="B87" s="39"/>
      <c r="C87" s="40"/>
      <c r="D87" s="40"/>
      <c r="E87" s="40"/>
      <c r="F87" s="40"/>
      <c r="G87" s="40"/>
      <c r="H87" s="40"/>
      <c r="I87" s="40"/>
      <c r="J87" s="40"/>
      <c r="K87" s="40"/>
      <c r="L87" s="40"/>
      <c r="M87" s="40"/>
      <c r="N87" s="41"/>
    </row>
    <row r="88" spans="1:14" ht="15" thickBot="1">
      <c r="A88" t="s">
        <v>2121</v>
      </c>
      <c r="B88" s="821" t="s">
        <v>1059</v>
      </c>
      <c r="C88" s="822"/>
      <c r="D88" s="822"/>
      <c r="E88" s="822"/>
      <c r="F88" s="822"/>
      <c r="G88" s="822"/>
      <c r="H88" s="822"/>
      <c r="I88" s="822"/>
      <c r="J88" s="822"/>
      <c r="K88" s="822"/>
      <c r="L88" s="822"/>
      <c r="M88" s="823"/>
      <c r="N88" s="58">
        <f>N78+N86</f>
        <v>185630.77401798934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c r="B106" s="824"/>
      <c r="C106" s="825"/>
      <c r="D106" s="825"/>
      <c r="E106" s="825"/>
      <c r="F106" s="825"/>
      <c r="G106" s="825"/>
      <c r="H106" s="825"/>
      <c r="I106" s="825"/>
      <c r="J106" s="825"/>
      <c r="K106" s="825"/>
      <c r="L106" s="825"/>
      <c r="M106" s="825"/>
      <c r="N106" s="826"/>
    </row>
    <row r="107" spans="2:14" ht="27.7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30"/>
      <c r="C1" s="842"/>
      <c r="D1" s="843"/>
      <c r="E1" s="843"/>
      <c r="F1" s="843"/>
      <c r="G1" s="843"/>
      <c r="H1" s="843"/>
      <c r="I1" s="843"/>
      <c r="J1" s="844"/>
      <c r="K1" s="845" t="s">
        <v>1017</v>
      </c>
      <c r="L1" s="847" t="s">
        <v>2304</v>
      </c>
      <c r="M1" s="848"/>
      <c r="N1" s="849"/>
    </row>
    <row r="2" spans="2:14">
      <c r="B2" s="831"/>
      <c r="C2" s="808" t="s">
        <v>1018</v>
      </c>
      <c r="D2" s="809"/>
      <c r="E2" s="809"/>
      <c r="F2" s="809"/>
      <c r="G2" s="809"/>
      <c r="H2" s="809"/>
      <c r="I2" s="809"/>
      <c r="J2" s="810"/>
      <c r="K2" s="846"/>
      <c r="L2" s="850"/>
      <c r="M2" s="851"/>
      <c r="N2" s="852"/>
    </row>
    <row r="3" spans="2:14">
      <c r="B3" s="831"/>
      <c r="C3" s="808" t="s">
        <v>2305</v>
      </c>
      <c r="D3" s="809"/>
      <c r="E3" s="809"/>
      <c r="F3" s="809"/>
      <c r="G3" s="809"/>
      <c r="H3" s="809"/>
      <c r="I3" s="809"/>
      <c r="J3" s="810"/>
      <c r="K3" s="833" t="s">
        <v>1019</v>
      </c>
      <c r="L3" s="802">
        <v>1</v>
      </c>
      <c r="M3" s="803"/>
      <c r="N3" s="804"/>
    </row>
    <row r="4" spans="2:14">
      <c r="B4" s="831"/>
      <c r="C4" s="808" t="s">
        <v>2306</v>
      </c>
      <c r="D4" s="809"/>
      <c r="E4" s="809"/>
      <c r="F4" s="809"/>
      <c r="G4" s="809"/>
      <c r="H4" s="809"/>
      <c r="I4" s="809"/>
      <c r="J4" s="810"/>
      <c r="K4" s="853"/>
      <c r="L4" s="805"/>
      <c r="M4" s="806"/>
      <c r="N4" s="807"/>
    </row>
    <row r="5" spans="2:14">
      <c r="B5" s="831"/>
      <c r="C5" s="808" t="s">
        <v>2307</v>
      </c>
      <c r="D5" s="809"/>
      <c r="E5" s="809"/>
      <c r="F5" s="809"/>
      <c r="G5" s="809"/>
      <c r="H5" s="809"/>
      <c r="I5" s="809"/>
      <c r="J5" s="810"/>
      <c r="K5" s="833" t="s">
        <v>1020</v>
      </c>
      <c r="L5" s="835"/>
      <c r="M5" s="835" t="s">
        <v>1021</v>
      </c>
      <c r="N5" s="837"/>
    </row>
    <row r="6" spans="2:14" ht="15" thickBot="1">
      <c r="B6" s="832"/>
      <c r="C6" s="839"/>
      <c r="D6" s="840"/>
      <c r="E6" s="840"/>
      <c r="F6" s="840"/>
      <c r="G6" s="840"/>
      <c r="H6" s="840"/>
      <c r="I6" s="840"/>
      <c r="J6" s="841"/>
      <c r="K6" s="834"/>
      <c r="L6" s="836"/>
      <c r="M6" s="836"/>
      <c r="N6" s="838"/>
    </row>
    <row r="7" spans="2:14" ht="15" thickBot="1">
      <c r="B7" s="355"/>
      <c r="C7" s="356"/>
      <c r="D7" s="356"/>
      <c r="E7" s="356"/>
      <c r="F7" s="356"/>
      <c r="G7" s="356"/>
      <c r="H7" s="356"/>
      <c r="I7" s="356"/>
      <c r="J7" s="356"/>
      <c r="K7" s="356"/>
      <c r="L7" s="357"/>
      <c r="M7" s="357"/>
      <c r="N7" s="358"/>
    </row>
    <row r="8" spans="2:14" ht="19.5" customHeight="1">
      <c r="B8" s="359"/>
      <c r="C8" s="83"/>
      <c r="D8" s="83"/>
      <c r="E8" s="83"/>
      <c r="F8" s="83"/>
      <c r="G8" s="83"/>
      <c r="H8" s="84"/>
      <c r="I8" s="83"/>
      <c r="J8" s="83"/>
      <c r="K8" s="360" t="s">
        <v>1022</v>
      </c>
      <c r="L8" s="361"/>
      <c r="M8" s="361"/>
      <c r="N8" s="362"/>
    </row>
    <row r="9" spans="2:14">
      <c r="B9" s="363"/>
      <c r="C9" s="85"/>
      <c r="D9" s="85"/>
      <c r="E9" s="85"/>
      <c r="F9" s="85"/>
      <c r="G9" s="85"/>
      <c r="H9" s="364"/>
      <c r="I9" s="85"/>
      <c r="J9" s="85"/>
      <c r="K9" s="365"/>
      <c r="L9" s="366" t="s">
        <v>2308</v>
      </c>
      <c r="M9" s="366" t="s">
        <v>2309</v>
      </c>
      <c r="N9" s="367" t="s">
        <v>2310</v>
      </c>
    </row>
    <row r="10" spans="2:14" ht="36.6">
      <c r="B10" s="811" t="s">
        <v>2311</v>
      </c>
      <c r="C10" s="812"/>
      <c r="D10" s="812"/>
      <c r="E10" s="812"/>
      <c r="F10" s="401" t="s">
        <v>2312</v>
      </c>
      <c r="G10" s="85"/>
      <c r="H10" s="369"/>
      <c r="I10" s="813" t="s">
        <v>2313</v>
      </c>
      <c r="J10" s="813"/>
      <c r="K10" s="402" t="s">
        <v>2312</v>
      </c>
      <c r="L10" s="366"/>
      <c r="M10" s="366"/>
      <c r="N10" s="36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1072</v>
      </c>
      <c r="C31" s="87" t="s">
        <v>1255</v>
      </c>
      <c r="D31" s="88"/>
      <c r="E31" s="88"/>
      <c r="F31" s="88"/>
      <c r="G31" s="88"/>
      <c r="H31" s="88"/>
      <c r="I31" s="88"/>
      <c r="J31" s="89"/>
      <c r="K31" s="318"/>
      <c r="L31" s="316" t="s">
        <v>1071</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t="s">
        <v>312</v>
      </c>
      <c r="B36" s="870" t="str">
        <f>VLOOKUP(A36,EQUIPOS!A6:D154,3,FALSE)</f>
        <v>Retroexcavadora sobre oruga, potencia 138 HP, balde de 1,5 m3.</v>
      </c>
      <c r="C36" s="871"/>
      <c r="D36" s="871"/>
      <c r="E36" s="871"/>
      <c r="F36" s="871"/>
      <c r="G36" s="871"/>
      <c r="H36" s="872"/>
      <c r="I36" s="277"/>
      <c r="J36" s="278"/>
      <c r="K36" s="279">
        <f>VLOOKUP(A36,EQUIPOS!A6:D161,4,FALSE)</f>
        <v>256785.39299999998</v>
      </c>
      <c r="L36" s="280"/>
      <c r="M36" s="281">
        <v>2.5</v>
      </c>
      <c r="N36" s="282">
        <f>K36/M36</f>
        <v>102714.15719999999</v>
      </c>
    </row>
    <row r="37" spans="1:14">
      <c r="A37" t="s">
        <v>180</v>
      </c>
      <c r="B37" s="870" t="str">
        <f>VLOOKUP(A37,EQUIPOS!A7:D154,3,FALSE)</f>
        <v>Compresor 120 HP, con martillo.</v>
      </c>
      <c r="C37" s="871"/>
      <c r="D37" s="871"/>
      <c r="E37" s="871"/>
      <c r="F37" s="871"/>
      <c r="G37" s="871"/>
      <c r="H37" s="872"/>
      <c r="I37" s="277"/>
      <c r="J37" s="278"/>
      <c r="K37" s="279">
        <f>VLOOKUP(A37,EQUIPOS!A7:D162,4,FALSE)</f>
        <v>111505.758</v>
      </c>
      <c r="L37" s="280"/>
      <c r="M37" s="281">
        <v>2.5</v>
      </c>
      <c r="N37" s="282">
        <f>K37/M37</f>
        <v>44602.303200000002</v>
      </c>
    </row>
    <row r="38" spans="1:14">
      <c r="A38" t="s">
        <v>195</v>
      </c>
      <c r="B38" s="870" t="str">
        <f>VLOOKUP(A38,EQUIPOS!A8:D154,3,FALSE)</f>
        <v xml:space="preserve">Equipo de oxicorte, Capacidad de corte: hasta 6´´ (152mm) </v>
      </c>
      <c r="C38" s="871"/>
      <c r="D38" s="871"/>
      <c r="E38" s="871"/>
      <c r="F38" s="871"/>
      <c r="G38" s="871"/>
      <c r="H38" s="872"/>
      <c r="I38" s="277"/>
      <c r="J38" s="278"/>
      <c r="K38" s="279">
        <f>VLOOKUP(A38,EQUIPOS!A8:D163,4,FALSE)</f>
        <v>16944.75</v>
      </c>
      <c r="L38" s="280"/>
      <c r="M38" s="281">
        <v>2.5</v>
      </c>
      <c r="N38" s="282">
        <f>K38/M38</f>
        <v>6777.9</v>
      </c>
    </row>
    <row r="39" spans="1:14">
      <c r="B39" s="870"/>
      <c r="C39" s="871"/>
      <c r="D39" s="871"/>
      <c r="E39" s="871"/>
      <c r="F39" s="871"/>
      <c r="G39" s="871"/>
      <c r="H39" s="872"/>
      <c r="I39" s="873"/>
      <c r="J39" s="874"/>
      <c r="K39" s="284"/>
      <c r="L39" s="875"/>
      <c r="M39" s="876"/>
      <c r="N39" s="285"/>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0.02</v>
      </c>
      <c r="M42" s="883"/>
      <c r="N42" s="111">
        <f>N76*L42</f>
        <v>255.33602603049999</v>
      </c>
    </row>
    <row r="43" spans="1:14" ht="15" thickBot="1">
      <c r="B43" s="821" t="s">
        <v>1037</v>
      </c>
      <c r="C43" s="822"/>
      <c r="D43" s="822"/>
      <c r="E43" s="822"/>
      <c r="F43" s="822"/>
      <c r="G43" s="822"/>
      <c r="H43" s="822"/>
      <c r="I43" s="822"/>
      <c r="J43" s="822"/>
      <c r="K43" s="822"/>
      <c r="L43" s="822"/>
      <c r="M43" s="823"/>
      <c r="N43" s="105">
        <f>SUM(N36:N42)</f>
        <v>154349.69642603048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908">
        <f>'900.2'!N78</f>
        <v>947.8186363636363</v>
      </c>
      <c r="M59" s="909"/>
      <c r="N59" s="297">
        <f>K59*L59</f>
        <v>947.8186363636363</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51"/>
    </row>
    <row r="65" spans="1:15" ht="15" thickBot="1">
      <c r="B65" s="910" t="s">
        <v>1037</v>
      </c>
      <c r="C65" s="864"/>
      <c r="D65" s="864"/>
      <c r="E65" s="864"/>
      <c r="F65" s="864"/>
      <c r="G65" s="864"/>
      <c r="H65" s="864"/>
      <c r="I65" s="864"/>
      <c r="J65" s="864"/>
      <c r="K65" s="864"/>
      <c r="L65" s="864"/>
      <c r="M65" s="865"/>
      <c r="N65" s="110">
        <f>N59+N60+N61+N62+N63</f>
        <v>947.8186363636363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9</v>
      </c>
      <c r="B70" s="55" t="str">
        <f>VLOOKUP(A70,'MANO DE OBRA'!A8:D68,3,FALSE)</f>
        <v>Obrero (3)</v>
      </c>
      <c r="C70" s="53"/>
      <c r="D70" s="53"/>
      <c r="E70" s="53"/>
      <c r="F70" s="53"/>
      <c r="G70" s="53"/>
      <c r="H70" s="53"/>
      <c r="I70" s="302">
        <f>K70/J70*100</f>
        <v>82811.68411799999</v>
      </c>
      <c r="J70" s="303">
        <v>185</v>
      </c>
      <c r="K70" s="304">
        <f>VLOOKUP(A70,'MANO DE OBRA'!A8:D99,4,FALSE)</f>
        <v>153201.61561829998</v>
      </c>
      <c r="L70" s="56"/>
      <c r="M70" s="305">
        <v>20</v>
      </c>
      <c r="N70" s="306">
        <f>K70/M70</f>
        <v>7660.0807809149992</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20</v>
      </c>
      <c r="N71" s="306">
        <f>K71/M71</f>
        <v>5106.7205206099998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N70+N71+N72+N73+N74</f>
        <v>12766.801301525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168064.31636391912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33612.863272783827</v>
      </c>
      <c r="M83" s="857"/>
      <c r="N83" s="57"/>
    </row>
    <row r="84" spans="1:14">
      <c r="B84" s="95" t="s">
        <v>1057</v>
      </c>
      <c r="C84" s="96"/>
      <c r="D84" s="96"/>
      <c r="E84" s="96"/>
      <c r="F84" s="96"/>
      <c r="G84" s="96"/>
      <c r="H84" s="96"/>
      <c r="I84" s="93"/>
      <c r="J84" s="94"/>
      <c r="K84" s="314">
        <v>0.05</v>
      </c>
      <c r="L84" s="856">
        <f>N78*K84</f>
        <v>8403.2158181959567</v>
      </c>
      <c r="M84" s="857"/>
      <c r="N84" s="57"/>
    </row>
    <row r="85" spans="1:14" ht="15" thickBot="1">
      <c r="B85" s="97" t="s">
        <v>1058</v>
      </c>
      <c r="C85" s="98"/>
      <c r="D85" s="98"/>
      <c r="E85" s="98"/>
      <c r="F85" s="98"/>
      <c r="G85" s="98"/>
      <c r="H85" s="98"/>
      <c r="I85" s="99"/>
      <c r="J85" s="100"/>
      <c r="K85" s="315">
        <v>0.05</v>
      </c>
      <c r="L85" s="858">
        <f>N78*K85</f>
        <v>8403.2158181959567</v>
      </c>
      <c r="M85" s="859"/>
      <c r="N85" s="57"/>
    </row>
    <row r="86" spans="1:14" ht="15" thickBot="1">
      <c r="B86" s="821" t="s">
        <v>1037</v>
      </c>
      <c r="C86" s="822"/>
      <c r="D86" s="822"/>
      <c r="E86" s="822"/>
      <c r="F86" s="822"/>
      <c r="G86" s="822"/>
      <c r="H86" s="822"/>
      <c r="I86" s="822"/>
      <c r="J86" s="822"/>
      <c r="K86" s="822"/>
      <c r="L86" s="822"/>
      <c r="M86" s="823"/>
      <c r="N86" s="58">
        <f>L83+L84+L85</f>
        <v>50419.294909175733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218483.61127309484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28.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30"/>
      <c r="C1" s="842"/>
      <c r="D1" s="843"/>
      <c r="E1" s="843"/>
      <c r="F1" s="843"/>
      <c r="G1" s="843"/>
      <c r="H1" s="843"/>
      <c r="I1" s="843"/>
      <c r="J1" s="844"/>
      <c r="K1" s="845" t="s">
        <v>1017</v>
      </c>
      <c r="L1" s="847" t="s">
        <v>2304</v>
      </c>
      <c r="M1" s="848"/>
      <c r="N1" s="849"/>
    </row>
    <row r="2" spans="2:14">
      <c r="B2" s="831"/>
      <c r="C2" s="808" t="s">
        <v>1018</v>
      </c>
      <c r="D2" s="809"/>
      <c r="E2" s="809"/>
      <c r="F2" s="809"/>
      <c r="G2" s="809"/>
      <c r="H2" s="809"/>
      <c r="I2" s="809"/>
      <c r="J2" s="810"/>
      <c r="K2" s="846"/>
      <c r="L2" s="850"/>
      <c r="M2" s="851"/>
      <c r="N2" s="852"/>
    </row>
    <row r="3" spans="2:14">
      <c r="B3" s="831"/>
      <c r="C3" s="808" t="s">
        <v>2305</v>
      </c>
      <c r="D3" s="809"/>
      <c r="E3" s="809"/>
      <c r="F3" s="809"/>
      <c r="G3" s="809"/>
      <c r="H3" s="809"/>
      <c r="I3" s="809"/>
      <c r="J3" s="810"/>
      <c r="K3" s="833" t="s">
        <v>1019</v>
      </c>
      <c r="L3" s="802">
        <v>1</v>
      </c>
      <c r="M3" s="803"/>
      <c r="N3" s="804"/>
    </row>
    <row r="4" spans="2:14">
      <c r="B4" s="831"/>
      <c r="C4" s="808" t="s">
        <v>2306</v>
      </c>
      <c r="D4" s="809"/>
      <c r="E4" s="809"/>
      <c r="F4" s="809"/>
      <c r="G4" s="809"/>
      <c r="H4" s="809"/>
      <c r="I4" s="809"/>
      <c r="J4" s="810"/>
      <c r="K4" s="853"/>
      <c r="L4" s="805"/>
      <c r="M4" s="806"/>
      <c r="N4" s="807"/>
    </row>
    <row r="5" spans="2:14">
      <c r="B5" s="831"/>
      <c r="C5" s="808" t="s">
        <v>2307</v>
      </c>
      <c r="D5" s="809"/>
      <c r="E5" s="809"/>
      <c r="F5" s="809"/>
      <c r="G5" s="809"/>
      <c r="H5" s="809"/>
      <c r="I5" s="809"/>
      <c r="J5" s="810"/>
      <c r="K5" s="833" t="s">
        <v>1020</v>
      </c>
      <c r="L5" s="835"/>
      <c r="M5" s="835" t="s">
        <v>1021</v>
      </c>
      <c r="N5" s="837"/>
    </row>
    <row r="6" spans="2:14" ht="15" thickBot="1">
      <c r="B6" s="832"/>
      <c r="C6" s="839"/>
      <c r="D6" s="840"/>
      <c r="E6" s="840"/>
      <c r="F6" s="840"/>
      <c r="G6" s="840"/>
      <c r="H6" s="840"/>
      <c r="I6" s="840"/>
      <c r="J6" s="841"/>
      <c r="K6" s="834"/>
      <c r="L6" s="836"/>
      <c r="M6" s="836"/>
      <c r="N6" s="838"/>
    </row>
    <row r="7" spans="2:14" ht="15" thickBot="1">
      <c r="B7" s="355"/>
      <c r="C7" s="356"/>
      <c r="D7" s="356"/>
      <c r="E7" s="356"/>
      <c r="F7" s="356"/>
      <c r="G7" s="356"/>
      <c r="H7" s="356"/>
      <c r="I7" s="356"/>
      <c r="J7" s="356"/>
      <c r="K7" s="356"/>
      <c r="L7" s="357"/>
      <c r="M7" s="357"/>
      <c r="N7" s="358"/>
    </row>
    <row r="8" spans="2:14" ht="18.75" customHeight="1">
      <c r="B8" s="359"/>
      <c r="C8" s="83"/>
      <c r="D8" s="83"/>
      <c r="E8" s="83"/>
      <c r="F8" s="83"/>
      <c r="G8" s="83"/>
      <c r="H8" s="84"/>
      <c r="I8" s="83"/>
      <c r="J8" s="83"/>
      <c r="K8" s="360" t="s">
        <v>1022</v>
      </c>
      <c r="L8" s="361"/>
      <c r="M8" s="361"/>
      <c r="N8" s="362"/>
    </row>
    <row r="9" spans="2:14">
      <c r="B9" s="363"/>
      <c r="C9" s="85"/>
      <c r="D9" s="85"/>
      <c r="E9" s="85"/>
      <c r="F9" s="85"/>
      <c r="G9" s="85"/>
      <c r="H9" s="364"/>
      <c r="I9" s="85"/>
      <c r="J9" s="85"/>
      <c r="K9" s="365"/>
      <c r="L9" s="366" t="s">
        <v>2308</v>
      </c>
      <c r="M9" s="366" t="s">
        <v>2309</v>
      </c>
      <c r="N9" s="367" t="s">
        <v>2310</v>
      </c>
    </row>
    <row r="10" spans="2:14" ht="36.6">
      <c r="B10" s="811" t="s">
        <v>2311</v>
      </c>
      <c r="C10" s="812"/>
      <c r="D10" s="812"/>
      <c r="E10" s="812"/>
      <c r="F10" s="401" t="s">
        <v>2312</v>
      </c>
      <c r="G10" s="85"/>
      <c r="H10" s="369"/>
      <c r="I10" s="813" t="s">
        <v>2313</v>
      </c>
      <c r="J10" s="813"/>
      <c r="K10" s="402" t="s">
        <v>2312</v>
      </c>
      <c r="L10" s="366"/>
      <c r="M10" s="366"/>
      <c r="N10" s="36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1073</v>
      </c>
      <c r="C31" s="87" t="s">
        <v>1256</v>
      </c>
      <c r="D31" s="88"/>
      <c r="E31" s="88"/>
      <c r="F31" s="88"/>
      <c r="G31" s="88"/>
      <c r="H31" s="88"/>
      <c r="I31" s="88"/>
      <c r="J31" s="89"/>
      <c r="K31" s="318"/>
      <c r="L31" s="316" t="s">
        <v>1071</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t="s">
        <v>150</v>
      </c>
      <c r="B36" s="870" t="str">
        <f>VLOOKUP(A36,EQUIPOS!A6:D154,3,FALSE)</f>
        <v>Cargador : Potencia en el volante 125 hp, Clasificación de RPM del motor 2300.</v>
      </c>
      <c r="C36" s="871"/>
      <c r="D36" s="871"/>
      <c r="E36" s="871"/>
      <c r="F36" s="871"/>
      <c r="G36" s="871"/>
      <c r="H36" s="872"/>
      <c r="I36" s="277"/>
      <c r="J36" s="278"/>
      <c r="K36" s="279">
        <f>VLOOKUP(A36,EQUIPOS!A6:D161,4,FALSE)</f>
        <v>173322.864</v>
      </c>
      <c r="L36" s="280"/>
      <c r="M36" s="281">
        <v>9.25</v>
      </c>
      <c r="N36" s="282">
        <f>K36/M36</f>
        <v>18737.606918918918</v>
      </c>
    </row>
    <row r="37" spans="1:14">
      <c r="A37" t="s">
        <v>180</v>
      </c>
      <c r="B37" s="870" t="str">
        <f>VLOOKUP(A37,EQUIPOS!A7:D154,3,FALSE)</f>
        <v>Compresor 120 HP, con martillo.</v>
      </c>
      <c r="C37" s="871"/>
      <c r="D37" s="871"/>
      <c r="E37" s="871"/>
      <c r="F37" s="871"/>
      <c r="G37" s="871"/>
      <c r="H37" s="872"/>
      <c r="I37" s="277"/>
      <c r="J37" s="278"/>
      <c r="K37" s="279">
        <f>VLOOKUP(A37,EQUIPOS!A7:D162,4,FALSE)</f>
        <v>111505.758</v>
      </c>
      <c r="L37" s="280"/>
      <c r="M37" s="281">
        <v>9.25</v>
      </c>
      <c r="N37" s="282">
        <f>K37/M37</f>
        <v>12054.67654054054</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5"/>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0.02</v>
      </c>
      <c r="M42" s="883"/>
      <c r="N42" s="111">
        <f>N76*L42</f>
        <v>55.207789412000004</v>
      </c>
    </row>
    <row r="43" spans="1:14" ht="15" thickBot="1">
      <c r="B43" s="821" t="s">
        <v>1037</v>
      </c>
      <c r="C43" s="822"/>
      <c r="D43" s="822"/>
      <c r="E43" s="822"/>
      <c r="F43" s="822"/>
      <c r="G43" s="822"/>
      <c r="H43" s="822"/>
      <c r="I43" s="822"/>
      <c r="J43" s="822"/>
      <c r="K43" s="822"/>
      <c r="L43" s="822"/>
      <c r="M43" s="823"/>
      <c r="N43" s="105">
        <f>SUM(N36:N42)</f>
        <v>30847.491248871462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908">
        <f>'900.2'!N78</f>
        <v>947.8186363636363</v>
      </c>
      <c r="M59" s="909"/>
      <c r="N59" s="297">
        <f>K59*L59</f>
        <v>947.8186363636363</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51"/>
    </row>
    <row r="65" spans="1:15" ht="15" thickBot="1">
      <c r="B65" s="910" t="s">
        <v>1037</v>
      </c>
      <c r="C65" s="864"/>
      <c r="D65" s="864"/>
      <c r="E65" s="864"/>
      <c r="F65" s="864"/>
      <c r="G65" s="864"/>
      <c r="H65" s="864"/>
      <c r="I65" s="864"/>
      <c r="J65" s="864"/>
      <c r="K65" s="864"/>
      <c r="L65" s="864"/>
      <c r="M65" s="865"/>
      <c r="N65" s="110">
        <f>N59+N60+N61+N62+N63</f>
        <v>947.8186363636363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74</v>
      </c>
      <c r="N70" s="306">
        <f>K70/M70</f>
        <v>1380.1947353</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74</v>
      </c>
      <c r="N71" s="306">
        <f>K71/M71</f>
        <v>1380.1947353</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N70+N71+N72+N73+N74</f>
        <v>2760.3894706000001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34555.699355835102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6911.1398711670208</v>
      </c>
      <c r="M83" s="857"/>
      <c r="N83" s="57"/>
    </row>
    <row r="84" spans="1:14">
      <c r="B84" s="95" t="s">
        <v>1057</v>
      </c>
      <c r="C84" s="96"/>
      <c r="D84" s="96"/>
      <c r="E84" s="96"/>
      <c r="F84" s="96"/>
      <c r="G84" s="96"/>
      <c r="H84" s="96"/>
      <c r="I84" s="93"/>
      <c r="J84" s="94"/>
      <c r="K84" s="314">
        <v>0.05</v>
      </c>
      <c r="L84" s="856">
        <f>N78*K84</f>
        <v>1727.7849677917552</v>
      </c>
      <c r="M84" s="857"/>
      <c r="N84" s="57"/>
    </row>
    <row r="85" spans="1:14" ht="15" thickBot="1">
      <c r="B85" s="97" t="s">
        <v>1058</v>
      </c>
      <c r="C85" s="98"/>
      <c r="D85" s="98"/>
      <c r="E85" s="98"/>
      <c r="F85" s="98"/>
      <c r="G85" s="98"/>
      <c r="H85" s="98"/>
      <c r="I85" s="99"/>
      <c r="J85" s="100"/>
      <c r="K85" s="315">
        <v>0.05</v>
      </c>
      <c r="L85" s="858">
        <f>N78*K85</f>
        <v>1727.7849677917552</v>
      </c>
      <c r="M85" s="859"/>
      <c r="N85" s="57"/>
    </row>
    <row r="86" spans="1:14" ht="15" thickBot="1">
      <c r="B86" s="821" t="s">
        <v>1037</v>
      </c>
      <c r="C86" s="822"/>
      <c r="D86" s="822"/>
      <c r="E86" s="822"/>
      <c r="F86" s="822"/>
      <c r="G86" s="822"/>
      <c r="H86" s="822"/>
      <c r="I86" s="822"/>
      <c r="J86" s="822"/>
      <c r="K86" s="822"/>
      <c r="L86" s="822"/>
      <c r="M86" s="823"/>
      <c r="N86" s="58">
        <f>L83+L84+L85</f>
        <v>10366.70980675053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44922.409162585631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22.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1074</v>
      </c>
      <c r="C31" s="87" t="s">
        <v>1257</v>
      </c>
      <c r="D31" s="88"/>
      <c r="E31" s="88"/>
      <c r="F31" s="88"/>
      <c r="G31" s="88"/>
      <c r="H31" s="88"/>
      <c r="I31" s="88"/>
      <c r="J31" s="89"/>
      <c r="K31" s="318"/>
      <c r="L31" s="316" t="s">
        <v>1071</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t="s">
        <v>180</v>
      </c>
      <c r="B36" s="870" t="str">
        <f>VLOOKUP(A36,EQUIPOS!A6:D154,3,FALSE)</f>
        <v>Compresor 120 HP, con martillo.</v>
      </c>
      <c r="C36" s="871"/>
      <c r="D36" s="871"/>
      <c r="E36" s="871"/>
      <c r="F36" s="871"/>
      <c r="G36" s="871"/>
      <c r="H36" s="872"/>
      <c r="I36" s="277"/>
      <c r="J36" s="278"/>
      <c r="K36" s="279">
        <f>VLOOKUP(A36,EQUIPOS!A6:D161,4,FALSE)</f>
        <v>111505.758</v>
      </c>
      <c r="L36" s="280"/>
      <c r="M36" s="281">
        <v>2.5</v>
      </c>
      <c r="N36" s="282">
        <f>K36/M36</f>
        <v>44602.303200000002</v>
      </c>
    </row>
    <row r="37" spans="1:14">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5"/>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0.1</v>
      </c>
      <c r="M42" s="883"/>
      <c r="N42" s="111">
        <f>N76*L42</f>
        <v>1021.344104122</v>
      </c>
    </row>
    <row r="43" spans="1:14" ht="15" thickBot="1">
      <c r="B43" s="821" t="s">
        <v>1037</v>
      </c>
      <c r="C43" s="822"/>
      <c r="D43" s="822"/>
      <c r="E43" s="822"/>
      <c r="F43" s="822"/>
      <c r="G43" s="822"/>
      <c r="H43" s="822"/>
      <c r="I43" s="822"/>
      <c r="J43" s="822"/>
      <c r="K43" s="822"/>
      <c r="L43" s="822"/>
      <c r="M43" s="823"/>
      <c r="N43" s="105">
        <f>SUM(N36:N42)</f>
        <v>45623.647304122002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908">
        <f>'900.2'!N78</f>
        <v>947.8186363636363</v>
      </c>
      <c r="M59" s="909"/>
      <c r="N59" s="297">
        <f>K59*L59</f>
        <v>947.8186363636363</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458"/>
      <c r="H64" s="54"/>
      <c r="I64" s="132"/>
      <c r="J64" s="132"/>
      <c r="K64" s="132"/>
      <c r="L64" s="899"/>
      <c r="M64" s="900"/>
      <c r="N64" s="51"/>
    </row>
    <row r="65" spans="1:15" ht="15" thickBot="1">
      <c r="B65" s="910" t="s">
        <v>1037</v>
      </c>
      <c r="C65" s="864"/>
      <c r="D65" s="864"/>
      <c r="E65" s="864"/>
      <c r="F65" s="864"/>
      <c r="G65" s="864"/>
      <c r="H65" s="864"/>
      <c r="I65" s="864"/>
      <c r="J65" s="864"/>
      <c r="K65" s="864"/>
      <c r="L65" s="864"/>
      <c r="M65" s="865"/>
      <c r="N65" s="110">
        <f>N59+N60+N61+N62+N63</f>
        <v>947.8186363636363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20</v>
      </c>
      <c r="N70" s="306">
        <f>K70/M70</f>
        <v>10213.44104122</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N70+N71+N72+N73+N74</f>
        <v>10213.44104122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56784.906981705637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11356.981396341129</v>
      </c>
      <c r="M83" s="857"/>
      <c r="N83" s="57"/>
    </row>
    <row r="84" spans="1:14">
      <c r="B84" s="95" t="s">
        <v>1057</v>
      </c>
      <c r="C84" s="96"/>
      <c r="D84" s="96"/>
      <c r="E84" s="96"/>
      <c r="F84" s="96"/>
      <c r="G84" s="96"/>
      <c r="H84" s="96"/>
      <c r="I84" s="93"/>
      <c r="J84" s="94"/>
      <c r="K84" s="314">
        <v>0.05</v>
      </c>
      <c r="L84" s="856">
        <f>N78*K84</f>
        <v>2839.2453490852822</v>
      </c>
      <c r="M84" s="857"/>
      <c r="N84" s="57"/>
    </row>
    <row r="85" spans="1:14" ht="15" thickBot="1">
      <c r="B85" s="97" t="s">
        <v>1058</v>
      </c>
      <c r="C85" s="98"/>
      <c r="D85" s="98"/>
      <c r="E85" s="98"/>
      <c r="F85" s="98"/>
      <c r="G85" s="98"/>
      <c r="H85" s="98"/>
      <c r="I85" s="99"/>
      <c r="J85" s="100"/>
      <c r="K85" s="315">
        <v>0.05</v>
      </c>
      <c r="L85" s="858">
        <f>N78*K85</f>
        <v>2839.2453490852822</v>
      </c>
      <c r="M85" s="859"/>
      <c r="N85" s="57"/>
    </row>
    <row r="86" spans="1:14" ht="15" thickBot="1">
      <c r="B86" s="821" t="s">
        <v>1037</v>
      </c>
      <c r="C86" s="822"/>
      <c r="D86" s="822"/>
      <c r="E86" s="822"/>
      <c r="F86" s="822"/>
      <c r="G86" s="822"/>
      <c r="H86" s="822"/>
      <c r="I86" s="822"/>
      <c r="J86" s="822"/>
      <c r="K86" s="822"/>
      <c r="L86" s="822"/>
      <c r="M86" s="823"/>
      <c r="N86" s="58">
        <f>L83+L84+L85</f>
        <v>17035.472094511693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73820.37907621733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1075</v>
      </c>
      <c r="C31" s="87" t="s">
        <v>1254</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t="s">
        <v>150</v>
      </c>
      <c r="B36" s="870" t="str">
        <f>VLOOKUP(A36,EQUIPOS!A6:D154,3,FALSE)</f>
        <v>Cargador : Potencia en el volante 125 hp, Clasificación de RPM del motor 2300.</v>
      </c>
      <c r="C36" s="871"/>
      <c r="D36" s="871"/>
      <c r="E36" s="871"/>
      <c r="F36" s="871"/>
      <c r="G36" s="871"/>
      <c r="H36" s="872"/>
      <c r="I36" s="277"/>
      <c r="J36" s="278"/>
      <c r="K36" s="279">
        <f>VLOOKUP(A36,EQUIPOS!A6:D161,4,FALSE)</f>
        <v>173322.864</v>
      </c>
      <c r="L36" s="280"/>
      <c r="M36" s="281">
        <v>2.375</v>
      </c>
      <c r="N36" s="282">
        <f>K36/M36</f>
        <v>72978.047999999995</v>
      </c>
    </row>
    <row r="37" spans="1:14">
      <c r="A37" t="s">
        <v>180</v>
      </c>
      <c r="B37" s="870" t="str">
        <f>VLOOKUP(A37,EQUIPOS!A7:D154,3,FALSE)</f>
        <v>Compresor 120 HP, con martillo.</v>
      </c>
      <c r="C37" s="871"/>
      <c r="D37" s="871"/>
      <c r="E37" s="871"/>
      <c r="F37" s="871"/>
      <c r="G37" s="871"/>
      <c r="H37" s="872"/>
      <c r="I37" s="277"/>
      <c r="J37" s="278"/>
      <c r="K37" s="279">
        <f>VLOOKUP(A37,EQUIPOS!A7:D162,4,FALSE)</f>
        <v>111505.758</v>
      </c>
      <c r="L37" s="280"/>
      <c r="M37" s="281">
        <v>2.375</v>
      </c>
      <c r="N37" s="282">
        <f>K37/M37</f>
        <v>46949.792842105264</v>
      </c>
    </row>
    <row r="38" spans="1:14">
      <c r="A38" t="s">
        <v>195</v>
      </c>
      <c r="B38" s="870" t="str">
        <f>VLOOKUP(A38,EQUIPOS!A8:D154,3,FALSE)</f>
        <v xml:space="preserve">Equipo de oxicorte, Capacidad de corte: hasta 6´´ (152mm) </v>
      </c>
      <c r="C38" s="871"/>
      <c r="D38" s="871"/>
      <c r="E38" s="871"/>
      <c r="F38" s="871"/>
      <c r="G38" s="871"/>
      <c r="H38" s="872"/>
      <c r="I38" s="277"/>
      <c r="J38" s="278"/>
      <c r="K38" s="279">
        <f>VLOOKUP(A38,EQUIPOS!A8:D163,4,FALSE)</f>
        <v>16944.75</v>
      </c>
      <c r="L38" s="280"/>
      <c r="M38" s="281">
        <v>2.375</v>
      </c>
      <c r="N38" s="282">
        <f>K38/M38</f>
        <v>7134.6315789473683</v>
      </c>
    </row>
    <row r="39" spans="1:14">
      <c r="B39" s="870"/>
      <c r="C39" s="871"/>
      <c r="D39" s="871"/>
      <c r="E39" s="871"/>
      <c r="F39" s="871"/>
      <c r="G39" s="871"/>
      <c r="H39" s="872"/>
      <c r="I39" s="873"/>
      <c r="J39" s="874"/>
      <c r="K39" s="284"/>
      <c r="L39" s="875"/>
      <c r="M39" s="876"/>
      <c r="N39" s="285"/>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0.1</v>
      </c>
      <c r="M42" s="883"/>
      <c r="N42" s="111">
        <f>N76*L42</f>
        <v>1343.873821213158</v>
      </c>
    </row>
    <row r="43" spans="1:14" ht="15" thickBot="1">
      <c r="B43" s="821" t="s">
        <v>1037</v>
      </c>
      <c r="C43" s="822"/>
      <c r="D43" s="822"/>
      <c r="E43" s="822"/>
      <c r="F43" s="822"/>
      <c r="G43" s="822"/>
      <c r="H43" s="822"/>
      <c r="I43" s="822"/>
      <c r="J43" s="822"/>
      <c r="K43" s="822"/>
      <c r="L43" s="822"/>
      <c r="M43" s="823"/>
      <c r="N43" s="105">
        <f>SUM(N36:N42)</f>
        <v>128406.34624226579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908">
        <f>'900.2'!N78</f>
        <v>947.8186363636363</v>
      </c>
      <c r="M59" s="909"/>
      <c r="N59" s="297">
        <f>K59*L59</f>
        <v>947.8186363636363</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51"/>
    </row>
    <row r="65" spans="1:15" ht="15" thickBot="1">
      <c r="B65" s="910" t="s">
        <v>1037</v>
      </c>
      <c r="C65" s="864"/>
      <c r="D65" s="864"/>
      <c r="E65" s="864"/>
      <c r="F65" s="864"/>
      <c r="G65" s="864"/>
      <c r="H65" s="864"/>
      <c r="I65" s="864"/>
      <c r="J65" s="864"/>
      <c r="K65" s="864"/>
      <c r="L65" s="864"/>
      <c r="M65" s="865"/>
      <c r="N65" s="110">
        <f>N59+N60+N61+N62+N63</f>
        <v>947.8186363636363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9</v>
      </c>
      <c r="B70" s="55" t="str">
        <f>VLOOKUP(A70,'MANO DE OBRA'!A8:D68,3,FALSE)</f>
        <v>Obrero (3)</v>
      </c>
      <c r="C70" s="53"/>
      <c r="D70" s="53"/>
      <c r="E70" s="53"/>
      <c r="F70" s="53"/>
      <c r="G70" s="53"/>
      <c r="H70" s="53"/>
      <c r="I70" s="302">
        <f>K70/J70*100</f>
        <v>82811.68411799999</v>
      </c>
      <c r="J70" s="303">
        <v>185</v>
      </c>
      <c r="K70" s="304">
        <f>VLOOKUP(A70,'MANO DE OBRA'!A8:D99,4,FALSE)</f>
        <v>153201.61561829998</v>
      </c>
      <c r="L70" s="56"/>
      <c r="M70" s="305">
        <v>19</v>
      </c>
      <c r="N70" s="306">
        <f>K70/M70</f>
        <v>8063.2429272789468</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19</v>
      </c>
      <c r="N71" s="306">
        <f>K71/M71</f>
        <v>5375.4952848526318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N70+N71+N72+N73+N74</f>
        <v>13438.738212131579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142792.90309076101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28558.580618152206</v>
      </c>
      <c r="M83" s="857"/>
      <c r="N83" s="57"/>
    </row>
    <row r="84" spans="1:14">
      <c r="B84" s="95" t="s">
        <v>1057</v>
      </c>
      <c r="C84" s="96"/>
      <c r="D84" s="96"/>
      <c r="E84" s="96"/>
      <c r="F84" s="96"/>
      <c r="G84" s="96"/>
      <c r="H84" s="96"/>
      <c r="I84" s="93"/>
      <c r="J84" s="94"/>
      <c r="K84" s="314">
        <v>0.05</v>
      </c>
      <c r="L84" s="856">
        <f>N78*K84</f>
        <v>7139.6451545380514</v>
      </c>
      <c r="M84" s="857"/>
      <c r="N84" s="57"/>
    </row>
    <row r="85" spans="1:14" ht="15" thickBot="1">
      <c r="B85" s="97" t="s">
        <v>1058</v>
      </c>
      <c r="C85" s="98"/>
      <c r="D85" s="98"/>
      <c r="E85" s="98"/>
      <c r="F85" s="98"/>
      <c r="G85" s="98"/>
      <c r="H85" s="98"/>
      <c r="I85" s="99"/>
      <c r="J85" s="100"/>
      <c r="K85" s="315">
        <v>0.05</v>
      </c>
      <c r="L85" s="858">
        <f>N78*K85</f>
        <v>7139.6451545380514</v>
      </c>
      <c r="M85" s="859"/>
      <c r="N85" s="57"/>
    </row>
    <row r="86" spans="1:14" ht="15" thickBot="1">
      <c r="B86" s="821" t="s">
        <v>1037</v>
      </c>
      <c r="C86" s="822"/>
      <c r="D86" s="822"/>
      <c r="E86" s="822"/>
      <c r="F86" s="822"/>
      <c r="G86" s="822"/>
      <c r="H86" s="822"/>
      <c r="I86" s="822"/>
      <c r="J86" s="822"/>
      <c r="K86" s="822"/>
      <c r="L86" s="822"/>
      <c r="M86" s="823"/>
      <c r="N86" s="58">
        <f>L83+L84+L85</f>
        <v>42837.870927228316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185630.77401798934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1076</v>
      </c>
      <c r="C31" s="87" t="s">
        <v>1255</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t="s">
        <v>312</v>
      </c>
      <c r="B36" s="870" t="str">
        <f>VLOOKUP(A36,EQUIPOS!A6:D154,3,FALSE)</f>
        <v>Retroexcavadora sobre oruga, potencia 138 HP, balde de 1,5 m3.</v>
      </c>
      <c r="C36" s="871"/>
      <c r="D36" s="871"/>
      <c r="E36" s="871"/>
      <c r="F36" s="871"/>
      <c r="G36" s="871"/>
      <c r="H36" s="872"/>
      <c r="I36" s="277"/>
      <c r="J36" s="278"/>
      <c r="K36" s="279">
        <f>VLOOKUP(A36,EQUIPOS!A6:D161,4,FALSE)</f>
        <v>256785.39299999998</v>
      </c>
      <c r="L36" s="280"/>
      <c r="M36" s="281">
        <v>2.5</v>
      </c>
      <c r="N36" s="282">
        <f>K36/M36</f>
        <v>102714.15719999999</v>
      </c>
    </row>
    <row r="37" spans="1:14">
      <c r="A37" t="s">
        <v>180</v>
      </c>
      <c r="B37" s="870" t="str">
        <f>VLOOKUP(A37,EQUIPOS!A7:D154,3,FALSE)</f>
        <v>Compresor 120 HP, con martillo.</v>
      </c>
      <c r="C37" s="871"/>
      <c r="D37" s="871"/>
      <c r="E37" s="871"/>
      <c r="F37" s="871"/>
      <c r="G37" s="871"/>
      <c r="H37" s="872"/>
      <c r="I37" s="277"/>
      <c r="J37" s="278"/>
      <c r="K37" s="279">
        <f>VLOOKUP(A37,EQUIPOS!A7:D162,4,FALSE)</f>
        <v>111505.758</v>
      </c>
      <c r="L37" s="280"/>
      <c r="M37" s="281">
        <v>2.5</v>
      </c>
      <c r="N37" s="282">
        <f>K37/M37</f>
        <v>44602.303200000002</v>
      </c>
    </row>
    <row r="38" spans="1:14">
      <c r="A38" t="s">
        <v>195</v>
      </c>
      <c r="B38" s="870" t="str">
        <f>VLOOKUP(A38,EQUIPOS!A8:D154,3,FALSE)</f>
        <v xml:space="preserve">Equipo de oxicorte, Capacidad de corte: hasta 6´´ (152mm) </v>
      </c>
      <c r="C38" s="871"/>
      <c r="D38" s="871"/>
      <c r="E38" s="871"/>
      <c r="F38" s="871"/>
      <c r="G38" s="871"/>
      <c r="H38" s="872"/>
      <c r="I38" s="277"/>
      <c r="J38" s="278"/>
      <c r="K38" s="279">
        <f>VLOOKUP(A38,EQUIPOS!A8:D163,4,FALSE)</f>
        <v>16944.75</v>
      </c>
      <c r="L38" s="280"/>
      <c r="M38" s="281">
        <v>2.5</v>
      </c>
      <c r="N38" s="282">
        <f>K38/M38</f>
        <v>6777.9</v>
      </c>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0.02</v>
      </c>
      <c r="M42" s="883"/>
      <c r="N42" s="111">
        <f>N76*L42</f>
        <v>255.33602603049999</v>
      </c>
    </row>
    <row r="43" spans="1:14" ht="15" thickBot="1">
      <c r="B43" s="821" t="s">
        <v>1037</v>
      </c>
      <c r="C43" s="822"/>
      <c r="D43" s="822"/>
      <c r="E43" s="822"/>
      <c r="F43" s="822"/>
      <c r="G43" s="822"/>
      <c r="H43" s="822"/>
      <c r="I43" s="822"/>
      <c r="J43" s="822"/>
      <c r="K43" s="822"/>
      <c r="L43" s="822"/>
      <c r="M43" s="823"/>
      <c r="N43" s="105">
        <f>SUM(N36:N42)</f>
        <v>154349.69642603048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908">
        <f>'900.2'!N78</f>
        <v>947.8186363636363</v>
      </c>
      <c r="M59" s="909"/>
      <c r="N59" s="297">
        <f>K59*L59</f>
        <v>947.8186363636363</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51"/>
    </row>
    <row r="65" spans="1:15" ht="15" thickBot="1">
      <c r="B65" s="910" t="s">
        <v>1037</v>
      </c>
      <c r="C65" s="864"/>
      <c r="D65" s="864"/>
      <c r="E65" s="864"/>
      <c r="F65" s="864"/>
      <c r="G65" s="864"/>
      <c r="H65" s="864"/>
      <c r="I65" s="864"/>
      <c r="J65" s="864"/>
      <c r="K65" s="864"/>
      <c r="L65" s="864"/>
      <c r="M65" s="865"/>
      <c r="N65" s="110">
        <f>N59+N60+N61+N62+N63</f>
        <v>947.8186363636363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9</v>
      </c>
      <c r="B70" s="55" t="str">
        <f>VLOOKUP(A70,'MANO DE OBRA'!A8:D68,3,FALSE)</f>
        <v>Obrero (3)</v>
      </c>
      <c r="C70" s="53"/>
      <c r="D70" s="53"/>
      <c r="E70" s="53"/>
      <c r="F70" s="53"/>
      <c r="G70" s="53"/>
      <c r="H70" s="53"/>
      <c r="I70" s="302">
        <f>K70/J70*100</f>
        <v>82811.68411799999</v>
      </c>
      <c r="J70" s="303">
        <v>185</v>
      </c>
      <c r="K70" s="304">
        <f>VLOOKUP(A70,'MANO DE OBRA'!A8:D99,4,FALSE)</f>
        <v>153201.61561829998</v>
      </c>
      <c r="L70" s="56"/>
      <c r="M70" s="305">
        <v>20</v>
      </c>
      <c r="N70" s="306">
        <f>K70/M70</f>
        <v>7660.0807809149992</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20</v>
      </c>
      <c r="N71" s="306">
        <f>K71/M71</f>
        <v>5106.7205206099998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910" t="s">
        <v>1037</v>
      </c>
      <c r="C76" s="864"/>
      <c r="D76" s="864"/>
      <c r="E76" s="864"/>
      <c r="F76" s="864"/>
      <c r="G76" s="864"/>
      <c r="H76" s="864"/>
      <c r="I76" s="864"/>
      <c r="J76" s="864"/>
      <c r="K76" s="864"/>
      <c r="L76" s="864"/>
      <c r="M76" s="865"/>
      <c r="N76" s="470">
        <f>SUM(N70:N75)</f>
        <v>12766.801301525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168064.31636391912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33612.863272783827</v>
      </c>
      <c r="M83" s="857"/>
      <c r="N83" s="57"/>
    </row>
    <row r="84" spans="1:14">
      <c r="B84" s="95" t="s">
        <v>1057</v>
      </c>
      <c r="C84" s="96"/>
      <c r="D84" s="96"/>
      <c r="E84" s="96"/>
      <c r="F84" s="96"/>
      <c r="G84" s="96"/>
      <c r="H84" s="96"/>
      <c r="I84" s="93"/>
      <c r="J84" s="94"/>
      <c r="K84" s="314">
        <v>0.05</v>
      </c>
      <c r="L84" s="856">
        <f>N78*K84</f>
        <v>8403.2158181959567</v>
      </c>
      <c r="M84" s="857"/>
      <c r="N84" s="57"/>
    </row>
    <row r="85" spans="1:14" ht="15" thickBot="1">
      <c r="B85" s="97" t="s">
        <v>1058</v>
      </c>
      <c r="C85" s="98"/>
      <c r="D85" s="98"/>
      <c r="E85" s="98"/>
      <c r="F85" s="98"/>
      <c r="G85" s="98"/>
      <c r="H85" s="98"/>
      <c r="I85" s="99"/>
      <c r="J85" s="100"/>
      <c r="K85" s="315">
        <v>0.05</v>
      </c>
      <c r="L85" s="858">
        <f>N78*K85</f>
        <v>8403.2158181959567</v>
      </c>
      <c r="M85" s="859"/>
      <c r="N85" s="57"/>
    </row>
    <row r="86" spans="1:14" ht="15" thickBot="1">
      <c r="B86" s="821" t="s">
        <v>1037</v>
      </c>
      <c r="C86" s="822"/>
      <c r="D86" s="822"/>
      <c r="E86" s="822"/>
      <c r="F86" s="822"/>
      <c r="G86" s="822"/>
      <c r="H86" s="822"/>
      <c r="I86" s="822"/>
      <c r="J86" s="822"/>
      <c r="K86" s="822"/>
      <c r="L86" s="822"/>
      <c r="M86" s="823"/>
      <c r="N86" s="58">
        <f>L83+L84+L85</f>
        <v>50419.294909175733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218483.61127309484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1077</v>
      </c>
      <c r="C31" s="87" t="s">
        <v>1255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t="s">
        <v>312</v>
      </c>
      <c r="B36" s="870" t="str">
        <f>VLOOKUP(A36,EQUIPOS!A6:D154,3,FALSE)</f>
        <v>Retroexcavadora sobre oruga, potencia 138 HP, balde de 1,5 m3.</v>
      </c>
      <c r="C36" s="871"/>
      <c r="D36" s="871"/>
      <c r="E36" s="871"/>
      <c r="F36" s="871"/>
      <c r="G36" s="871"/>
      <c r="H36" s="872"/>
      <c r="I36" s="277"/>
      <c r="J36" s="278"/>
      <c r="K36" s="279">
        <f>VLOOKUP(A36,EQUIPOS!A6:D161,4,FALSE)</f>
        <v>256785.39299999998</v>
      </c>
      <c r="L36" s="280"/>
      <c r="M36" s="281">
        <v>2.5</v>
      </c>
      <c r="N36" s="282">
        <f>K36/M36</f>
        <v>102714.15719999999</v>
      </c>
    </row>
    <row r="37" spans="1:14">
      <c r="A37" t="s">
        <v>180</v>
      </c>
      <c r="B37" s="870" t="str">
        <f>VLOOKUP(A37,EQUIPOS!A7:D154,3,FALSE)</f>
        <v>Compresor 120 HP, con martillo.</v>
      </c>
      <c r="C37" s="871"/>
      <c r="D37" s="871"/>
      <c r="E37" s="871"/>
      <c r="F37" s="871"/>
      <c r="G37" s="871"/>
      <c r="H37" s="872"/>
      <c r="I37" s="277"/>
      <c r="J37" s="278"/>
      <c r="K37" s="279">
        <f>VLOOKUP(A37,EQUIPOS!A7:D162,4,FALSE)</f>
        <v>111505.758</v>
      </c>
      <c r="L37" s="280"/>
      <c r="M37" s="281">
        <v>2.5</v>
      </c>
      <c r="N37" s="282">
        <f>K37/M37</f>
        <v>44602.303200000002</v>
      </c>
    </row>
    <row r="38" spans="1:14">
      <c r="A38" t="s">
        <v>195</v>
      </c>
      <c r="B38" s="870" t="str">
        <f>VLOOKUP(A38,EQUIPOS!A8:D154,3,FALSE)</f>
        <v xml:space="preserve">Equipo de oxicorte, Capacidad de corte: hasta 6´´ (152mm) </v>
      </c>
      <c r="C38" s="871"/>
      <c r="D38" s="871"/>
      <c r="E38" s="871"/>
      <c r="F38" s="871"/>
      <c r="G38" s="871"/>
      <c r="H38" s="872"/>
      <c r="I38" s="277"/>
      <c r="J38" s="278"/>
      <c r="K38" s="279">
        <f>VLOOKUP(A38,EQUIPOS!A8:D163,4,FALSE)</f>
        <v>16944.75</v>
      </c>
      <c r="L38" s="280"/>
      <c r="M38" s="281">
        <v>2.5</v>
      </c>
      <c r="N38" s="282">
        <f>K38/M38</f>
        <v>6777.9</v>
      </c>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0.02</v>
      </c>
      <c r="M42" s="883"/>
      <c r="N42" s="111">
        <f>N76*L42</f>
        <v>204.2688208244</v>
      </c>
    </row>
    <row r="43" spans="1:14" ht="15" thickBot="1">
      <c r="B43" s="821" t="s">
        <v>1037</v>
      </c>
      <c r="C43" s="822"/>
      <c r="D43" s="822"/>
      <c r="E43" s="822"/>
      <c r="F43" s="822"/>
      <c r="G43" s="822"/>
      <c r="H43" s="822"/>
      <c r="I43" s="822"/>
      <c r="J43" s="822"/>
      <c r="K43" s="822"/>
      <c r="L43" s="822"/>
      <c r="M43" s="823"/>
      <c r="N43" s="105">
        <f>SUM(N36:N42)</f>
        <v>154298.62922082437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1.4</v>
      </c>
      <c r="J59" s="296">
        <v>1</v>
      </c>
      <c r="K59" s="289">
        <f>I59*J59</f>
        <v>1.4</v>
      </c>
      <c r="L59" s="908">
        <f>'900.2'!N78</f>
        <v>947.8186363636363</v>
      </c>
      <c r="M59" s="909"/>
      <c r="N59" s="297">
        <f>K59*L59</f>
        <v>1326.9460909090908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51"/>
    </row>
    <row r="65" spans="1:15" ht="15" thickBot="1">
      <c r="B65" s="910" t="s">
        <v>1037</v>
      </c>
      <c r="C65" s="864"/>
      <c r="D65" s="864"/>
      <c r="E65" s="864"/>
      <c r="F65" s="864"/>
      <c r="G65" s="864"/>
      <c r="H65" s="864"/>
      <c r="I65" s="864"/>
      <c r="J65" s="864"/>
      <c r="K65" s="864"/>
      <c r="L65" s="864"/>
      <c r="M65" s="865"/>
      <c r="N65" s="110">
        <f>N59+N60+N61+N62+N63</f>
        <v>1326.9460909090908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20</v>
      </c>
      <c r="N70" s="306">
        <f>K70/M70</f>
        <v>5106.7205206099998</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20</v>
      </c>
      <c r="N71" s="306">
        <f>K71/M71</f>
        <v>5106.7205206099998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821" t="s">
        <v>1037</v>
      </c>
      <c r="C76" s="822"/>
      <c r="D76" s="822"/>
      <c r="E76" s="822"/>
      <c r="F76" s="822"/>
      <c r="G76" s="822"/>
      <c r="H76" s="822"/>
      <c r="I76" s="864"/>
      <c r="J76" s="864"/>
      <c r="K76" s="864"/>
      <c r="L76" s="864"/>
      <c r="M76" s="865"/>
      <c r="N76" s="470">
        <f>SUM(N70:N75)</f>
        <v>10213.44104122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165839.01635295348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33167.803270590695</v>
      </c>
      <c r="M83" s="857"/>
      <c r="N83" s="57"/>
    </row>
    <row r="84" spans="1:14">
      <c r="B84" s="95" t="s">
        <v>1057</v>
      </c>
      <c r="C84" s="96"/>
      <c r="D84" s="96"/>
      <c r="E84" s="96"/>
      <c r="F84" s="96"/>
      <c r="G84" s="96"/>
      <c r="H84" s="96"/>
      <c r="I84" s="93"/>
      <c r="J84" s="94"/>
      <c r="K84" s="314">
        <v>0.05</v>
      </c>
      <c r="L84" s="856">
        <f>N78*K84</f>
        <v>8291.9508176476738</v>
      </c>
      <c r="M84" s="857"/>
      <c r="N84" s="57"/>
    </row>
    <row r="85" spans="1:14" ht="15" thickBot="1">
      <c r="B85" s="97" t="s">
        <v>1058</v>
      </c>
      <c r="C85" s="98"/>
      <c r="D85" s="98"/>
      <c r="E85" s="98"/>
      <c r="F85" s="98"/>
      <c r="G85" s="98"/>
      <c r="H85" s="98"/>
      <c r="I85" s="99"/>
      <c r="J85" s="100"/>
      <c r="K85" s="315">
        <v>0.05</v>
      </c>
      <c r="L85" s="858">
        <f>N78*K85</f>
        <v>8291.9508176476738</v>
      </c>
      <c r="M85" s="859"/>
      <c r="N85" s="57"/>
    </row>
    <row r="86" spans="1:14" ht="15" thickBot="1">
      <c r="B86" s="821" t="s">
        <v>1037</v>
      </c>
      <c r="C86" s="822"/>
      <c r="D86" s="822"/>
      <c r="E86" s="822"/>
      <c r="F86" s="822"/>
      <c r="G86" s="822"/>
      <c r="H86" s="822"/>
      <c r="I86" s="822"/>
      <c r="J86" s="822"/>
      <c r="K86" s="822"/>
      <c r="L86" s="822"/>
      <c r="M86" s="823"/>
      <c r="N86" s="58">
        <f>L83+L84+L85</f>
        <v>49751.704905886043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215590.72125883953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1078</v>
      </c>
      <c r="C31" s="87" t="s">
        <v>1258</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t="s">
        <v>150</v>
      </c>
      <c r="B36" s="870" t="str">
        <f>VLOOKUP(A36,EQUIPOS!A6:D154,3,FALSE)</f>
        <v>Cargador : Potencia en el volante 125 hp, Clasificación de RPM del motor 2300.</v>
      </c>
      <c r="C36" s="871"/>
      <c r="D36" s="871"/>
      <c r="E36" s="871"/>
      <c r="F36" s="871"/>
      <c r="G36" s="871"/>
      <c r="H36" s="872"/>
      <c r="I36" s="277"/>
      <c r="J36" s="278"/>
      <c r="K36" s="279">
        <f>VLOOKUP(A36,EQUIPOS!A6:D161,4,FALSE)</f>
        <v>173322.864</v>
      </c>
      <c r="L36" s="280"/>
      <c r="M36" s="281">
        <v>22</v>
      </c>
      <c r="N36" s="282">
        <f>K36/M36</f>
        <v>7878.3119999999999</v>
      </c>
    </row>
    <row r="37" spans="1:14">
      <c r="A37" t="s">
        <v>180</v>
      </c>
      <c r="B37" s="870" t="str">
        <f>VLOOKUP(A37,EQUIPOS!A7:D154,3,FALSE)</f>
        <v>Compresor 120 HP, con martillo.</v>
      </c>
      <c r="C37" s="871"/>
      <c r="D37" s="871"/>
      <c r="E37" s="871"/>
      <c r="F37" s="871"/>
      <c r="G37" s="871"/>
      <c r="H37" s="872"/>
      <c r="I37" s="277"/>
      <c r="J37" s="278"/>
      <c r="K37" s="279">
        <f>VLOOKUP(A37,EQUIPOS!A7:D162,4,FALSE)</f>
        <v>111505.758</v>
      </c>
      <c r="L37" s="280"/>
      <c r="M37" s="281">
        <v>22</v>
      </c>
      <c r="N37" s="282">
        <f>K37/M37</f>
        <v>5068.4435454545455</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0.02</v>
      </c>
      <c r="M42" s="883"/>
      <c r="N42" s="111">
        <f>N76*L42</f>
        <v>23.212366002772729</v>
      </c>
    </row>
    <row r="43" spans="1:14" ht="15" thickBot="1">
      <c r="B43" s="821" t="s">
        <v>1037</v>
      </c>
      <c r="C43" s="822"/>
      <c r="D43" s="822"/>
      <c r="E43" s="822"/>
      <c r="F43" s="822"/>
      <c r="G43" s="822"/>
      <c r="H43" s="822"/>
      <c r="I43" s="822"/>
      <c r="J43" s="822"/>
      <c r="K43" s="822"/>
      <c r="L43" s="822"/>
      <c r="M43" s="823"/>
      <c r="N43" s="105">
        <f>SUM(N36:N42)</f>
        <v>12969.967911457317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0.42</v>
      </c>
      <c r="J59" s="296">
        <v>1</v>
      </c>
      <c r="K59" s="289">
        <f>I59*J59</f>
        <v>0.42</v>
      </c>
      <c r="L59" s="908">
        <f>'900.2'!N78</f>
        <v>947.8186363636363</v>
      </c>
      <c r="M59" s="909"/>
      <c r="N59" s="297">
        <f>K59*L59</f>
        <v>398.08382727272721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51"/>
    </row>
    <row r="65" spans="1:15" ht="15" thickBot="1">
      <c r="B65" s="910" t="s">
        <v>1037</v>
      </c>
      <c r="C65" s="864"/>
      <c r="D65" s="864"/>
      <c r="E65" s="864"/>
      <c r="F65" s="864"/>
      <c r="G65" s="864"/>
      <c r="H65" s="864"/>
      <c r="I65" s="864"/>
      <c r="J65" s="864"/>
      <c r="K65" s="864"/>
      <c r="L65" s="864"/>
      <c r="M65" s="865"/>
      <c r="N65" s="110">
        <f>N59+N60+N61+N62+N63</f>
        <v>398.08382727272721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176</v>
      </c>
      <c r="N70" s="306">
        <f>K70/M70</f>
        <v>580.30915006931821</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176</v>
      </c>
      <c r="N71" s="306">
        <f>K71/M71</f>
        <v>580.30915006931821</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821" t="s">
        <v>1037</v>
      </c>
      <c r="C76" s="822"/>
      <c r="D76" s="822"/>
      <c r="E76" s="822"/>
      <c r="F76" s="822"/>
      <c r="G76" s="822"/>
      <c r="H76" s="822"/>
      <c r="I76" s="864"/>
      <c r="J76" s="864"/>
      <c r="K76" s="864"/>
      <c r="L76" s="864"/>
      <c r="M76" s="865"/>
      <c r="N76" s="470">
        <f>SUM(N70:N75)</f>
        <v>1160.6183001386364</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14528.67003886868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2905.7340077737363</v>
      </c>
      <c r="M83" s="857"/>
      <c r="N83" s="57"/>
    </row>
    <row r="84" spans="1:14">
      <c r="B84" s="95" t="s">
        <v>1057</v>
      </c>
      <c r="C84" s="96"/>
      <c r="D84" s="96"/>
      <c r="E84" s="96"/>
      <c r="F84" s="96"/>
      <c r="G84" s="96"/>
      <c r="H84" s="96"/>
      <c r="I84" s="93"/>
      <c r="J84" s="94"/>
      <c r="K84" s="314">
        <v>0.05</v>
      </c>
      <c r="L84" s="856">
        <f>N78*K84</f>
        <v>726.43350194343407</v>
      </c>
      <c r="M84" s="857"/>
      <c r="N84" s="57"/>
    </row>
    <row r="85" spans="1:14" ht="15" thickBot="1">
      <c r="B85" s="97" t="s">
        <v>1058</v>
      </c>
      <c r="C85" s="98"/>
      <c r="D85" s="98"/>
      <c r="E85" s="98"/>
      <c r="F85" s="98"/>
      <c r="G85" s="98"/>
      <c r="H85" s="98"/>
      <c r="I85" s="99"/>
      <c r="J85" s="100"/>
      <c r="K85" s="315">
        <v>0.05</v>
      </c>
      <c r="L85" s="858">
        <f>N78*K85</f>
        <v>726.43350194343407</v>
      </c>
      <c r="M85" s="859"/>
      <c r="N85" s="57"/>
    </row>
    <row r="86" spans="1:14" ht="15" thickBot="1">
      <c r="B86" s="821" t="s">
        <v>1037</v>
      </c>
      <c r="C86" s="822"/>
      <c r="D86" s="822"/>
      <c r="E86" s="822"/>
      <c r="F86" s="822"/>
      <c r="G86" s="822"/>
      <c r="H86" s="822"/>
      <c r="I86" s="822"/>
      <c r="J86" s="822"/>
      <c r="K86" s="822"/>
      <c r="L86" s="822"/>
      <c r="M86" s="823"/>
      <c r="N86" s="58">
        <f>L83+L84+L85</f>
        <v>4358.6010116606039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18887.271050529285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1079</v>
      </c>
      <c r="C31" s="87" t="s">
        <v>1259</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t="s">
        <v>150</v>
      </c>
      <c r="B36" s="870" t="str">
        <f>VLOOKUP(A36,EQUIPOS!A6:D154,3,FALSE)</f>
        <v>Cargador : Potencia en el volante 125 hp, Clasificación de RPM del motor 2300.</v>
      </c>
      <c r="C36" s="871"/>
      <c r="D36" s="871"/>
      <c r="E36" s="871"/>
      <c r="F36" s="871"/>
      <c r="G36" s="871"/>
      <c r="H36" s="872"/>
      <c r="I36" s="277"/>
      <c r="J36" s="278"/>
      <c r="K36" s="279">
        <f>VLOOKUP(A36,EQUIPOS!A6:D161,4,FALSE)</f>
        <v>173322.864</v>
      </c>
      <c r="L36" s="280"/>
      <c r="M36" s="281">
        <v>22</v>
      </c>
      <c r="N36" s="282">
        <f>K36/M36</f>
        <v>7878.3119999999999</v>
      </c>
    </row>
    <row r="37" spans="1:14">
      <c r="A37" t="s">
        <v>180</v>
      </c>
      <c r="B37" s="870" t="str">
        <f>VLOOKUP(A37,EQUIPOS!A7:D154,3,FALSE)</f>
        <v>Compresor 120 HP, con martillo.</v>
      </c>
      <c r="C37" s="871"/>
      <c r="D37" s="871"/>
      <c r="E37" s="871"/>
      <c r="F37" s="871"/>
      <c r="G37" s="871"/>
      <c r="H37" s="872"/>
      <c r="I37" s="277"/>
      <c r="J37" s="278"/>
      <c r="K37" s="279">
        <f>VLOOKUP(A37,EQUIPOS!A7:D162,4,FALSE)</f>
        <v>111505.758</v>
      </c>
      <c r="L37" s="280"/>
      <c r="M37" s="281">
        <v>22</v>
      </c>
      <c r="N37" s="282">
        <f>K37/M37</f>
        <v>5068.4435454545455</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0.02</v>
      </c>
      <c r="M42" s="883"/>
      <c r="N42" s="111">
        <f>N76*L42</f>
        <v>23.212366002772729</v>
      </c>
    </row>
    <row r="43" spans="1:14" ht="15" thickBot="1">
      <c r="B43" s="821" t="s">
        <v>1037</v>
      </c>
      <c r="C43" s="822"/>
      <c r="D43" s="822"/>
      <c r="E43" s="822"/>
      <c r="F43" s="822"/>
      <c r="G43" s="822"/>
      <c r="H43" s="822"/>
      <c r="I43" s="822"/>
      <c r="J43" s="822"/>
      <c r="K43" s="822"/>
      <c r="L43" s="822"/>
      <c r="M43" s="823"/>
      <c r="N43" s="105">
        <f>SUM(N36:N42)</f>
        <v>12969.967911457317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0.21</v>
      </c>
      <c r="J59" s="296">
        <v>1</v>
      </c>
      <c r="K59" s="289">
        <f>I59*J59</f>
        <v>0.21</v>
      </c>
      <c r="L59" s="908">
        <f>'900.2'!N78</f>
        <v>947.8186363636363</v>
      </c>
      <c r="M59" s="909"/>
      <c r="N59" s="297">
        <f>K59*L59</f>
        <v>199.0419136363636</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51"/>
    </row>
    <row r="65" spans="1:15" ht="15" thickBot="1">
      <c r="B65" s="910" t="s">
        <v>1037</v>
      </c>
      <c r="C65" s="864"/>
      <c r="D65" s="864"/>
      <c r="E65" s="864"/>
      <c r="F65" s="864"/>
      <c r="G65" s="864"/>
      <c r="H65" s="864"/>
      <c r="I65" s="864"/>
      <c r="J65" s="864"/>
      <c r="K65" s="864"/>
      <c r="L65" s="864"/>
      <c r="M65" s="865"/>
      <c r="N65" s="110">
        <f>N59+N60+N61+N62+N63</f>
        <v>199.0419136363636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176</v>
      </c>
      <c r="N70" s="306">
        <f>K70/M70</f>
        <v>580.30915006931821</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176</v>
      </c>
      <c r="N71" s="306">
        <f>K71/M71</f>
        <v>580.30915006931821</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1160.6183001386364</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14329.628125232317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2865.9256250464637</v>
      </c>
      <c r="M83" s="857"/>
      <c r="N83" s="57"/>
    </row>
    <row r="84" spans="1:14">
      <c r="B84" s="95" t="s">
        <v>1057</v>
      </c>
      <c r="C84" s="96"/>
      <c r="D84" s="96"/>
      <c r="E84" s="96"/>
      <c r="F84" s="96"/>
      <c r="G84" s="96"/>
      <c r="H84" s="96"/>
      <c r="I84" s="93"/>
      <c r="J84" s="94"/>
      <c r="K84" s="314">
        <v>0.05</v>
      </c>
      <c r="L84" s="856">
        <f>N78*K84</f>
        <v>716.48140626161592</v>
      </c>
      <c r="M84" s="857"/>
      <c r="N84" s="57"/>
    </row>
    <row r="85" spans="1:14" ht="15" thickBot="1">
      <c r="B85" s="97" t="s">
        <v>1058</v>
      </c>
      <c r="C85" s="98"/>
      <c r="D85" s="98"/>
      <c r="E85" s="98"/>
      <c r="F85" s="98"/>
      <c r="G85" s="98"/>
      <c r="H85" s="98"/>
      <c r="I85" s="99"/>
      <c r="J85" s="100"/>
      <c r="K85" s="315">
        <v>0.05</v>
      </c>
      <c r="L85" s="858">
        <f>N78*K85</f>
        <v>716.48140626161592</v>
      </c>
      <c r="M85" s="859"/>
      <c r="N85" s="57"/>
    </row>
    <row r="86" spans="1:14" ht="15" thickBot="1">
      <c r="B86" s="821" t="s">
        <v>1037</v>
      </c>
      <c r="C86" s="822"/>
      <c r="D86" s="822"/>
      <c r="E86" s="822"/>
      <c r="F86" s="822"/>
      <c r="G86" s="822"/>
      <c r="H86" s="822"/>
      <c r="I86" s="822"/>
      <c r="J86" s="822"/>
      <c r="K86" s="822"/>
      <c r="L86" s="822"/>
      <c r="M86" s="823"/>
      <c r="N86" s="58">
        <f>L83+L84+L85</f>
        <v>4298.8884375696953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18628.516562802011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1080</v>
      </c>
      <c r="C31" s="87" t="s">
        <v>1260</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t="s">
        <v>180</v>
      </c>
      <c r="B36" s="870" t="str">
        <f>VLOOKUP(A36,EQUIPOS!A6:D154,3,FALSE)</f>
        <v>Compresor 120 HP, con martillo.</v>
      </c>
      <c r="C36" s="871"/>
      <c r="D36" s="871"/>
      <c r="E36" s="871"/>
      <c r="F36" s="871"/>
      <c r="G36" s="871"/>
      <c r="H36" s="872"/>
      <c r="I36" s="277"/>
      <c r="J36" s="278"/>
      <c r="K36" s="279">
        <f>VLOOKUP(A36,EQUIPOS!A6:D161,4,FALSE)</f>
        <v>111505.758</v>
      </c>
      <c r="L36" s="280"/>
      <c r="M36" s="281">
        <v>20</v>
      </c>
      <c r="N36" s="282">
        <f>K36/M36</f>
        <v>5575.2879000000003</v>
      </c>
    </row>
    <row r="37" spans="1:14">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0.1</v>
      </c>
      <c r="M42" s="883"/>
      <c r="N42" s="111">
        <f>N76*L42</f>
        <v>63.834006507624999</v>
      </c>
    </row>
    <row r="43" spans="1:14" ht="15" thickBot="1">
      <c r="B43" s="821" t="s">
        <v>1037</v>
      </c>
      <c r="C43" s="822"/>
      <c r="D43" s="822"/>
      <c r="E43" s="822"/>
      <c r="F43" s="822"/>
      <c r="G43" s="822"/>
      <c r="H43" s="822"/>
      <c r="I43" s="822"/>
      <c r="J43" s="822"/>
      <c r="K43" s="822"/>
      <c r="L43" s="822"/>
      <c r="M43" s="823"/>
      <c r="N43" s="105">
        <f>SUM(N36:N42)</f>
        <v>5639.1219065076257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0.08</v>
      </c>
      <c r="J59" s="296">
        <v>1</v>
      </c>
      <c r="K59" s="289">
        <f>I59*J59</f>
        <v>0.08</v>
      </c>
      <c r="L59" s="908">
        <f>'900.2'!N78</f>
        <v>947.8186363636363</v>
      </c>
      <c r="M59" s="909"/>
      <c r="N59" s="297">
        <f>K59*L59</f>
        <v>75.825490909090902</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75.825490909090902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160</v>
      </c>
      <c r="N70" s="306">
        <f>K70/M70</f>
        <v>638.34006507624997</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821" t="s">
        <v>1037</v>
      </c>
      <c r="C76" s="822"/>
      <c r="D76" s="822"/>
      <c r="E76" s="822"/>
      <c r="F76" s="822"/>
      <c r="G76" s="822"/>
      <c r="H76" s="822"/>
      <c r="I76" s="864"/>
      <c r="J76" s="864"/>
      <c r="K76" s="864"/>
      <c r="L76" s="864"/>
      <c r="M76" s="865"/>
      <c r="N76" s="470">
        <f>SUM(N70:N75)</f>
        <v>638.34006507624997</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6353.2874624929664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1270.6574924985935</v>
      </c>
      <c r="M83" s="857"/>
      <c r="N83" s="57"/>
    </row>
    <row r="84" spans="1:14">
      <c r="B84" s="95" t="s">
        <v>1057</v>
      </c>
      <c r="C84" s="96"/>
      <c r="D84" s="96"/>
      <c r="E84" s="96"/>
      <c r="F84" s="96"/>
      <c r="G84" s="96"/>
      <c r="H84" s="96"/>
      <c r="I84" s="93"/>
      <c r="J84" s="94"/>
      <c r="K84" s="314">
        <v>0.05</v>
      </c>
      <c r="L84" s="856">
        <f>N78*K84</f>
        <v>317.66437312464836</v>
      </c>
      <c r="M84" s="857"/>
      <c r="N84" s="57"/>
    </row>
    <row r="85" spans="1:14" ht="15" thickBot="1">
      <c r="B85" s="97" t="s">
        <v>1058</v>
      </c>
      <c r="C85" s="98"/>
      <c r="D85" s="98"/>
      <c r="E85" s="98"/>
      <c r="F85" s="98"/>
      <c r="G85" s="98"/>
      <c r="H85" s="98"/>
      <c r="I85" s="99"/>
      <c r="J85" s="100"/>
      <c r="K85" s="315">
        <v>0.05</v>
      </c>
      <c r="L85" s="858">
        <f>N78*K85</f>
        <v>317.66437312464836</v>
      </c>
      <c r="M85" s="859"/>
      <c r="N85" s="57"/>
    </row>
    <row r="86" spans="1:14" ht="15" thickBot="1">
      <c r="B86" s="821" t="s">
        <v>1037</v>
      </c>
      <c r="C86" s="822"/>
      <c r="D86" s="822"/>
      <c r="E86" s="822"/>
      <c r="F86" s="822"/>
      <c r="G86" s="822"/>
      <c r="H86" s="822"/>
      <c r="I86" s="822"/>
      <c r="J86" s="822"/>
      <c r="K86" s="822"/>
      <c r="L86" s="822"/>
      <c r="M86" s="823"/>
      <c r="N86" s="58">
        <f>L83+L84+L85</f>
        <v>1905.9862387478902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8259.2737012408561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3.3320312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1081</v>
      </c>
      <c r="C31" s="87" t="s">
        <v>1261</v>
      </c>
      <c r="D31" s="88"/>
      <c r="E31" s="88"/>
      <c r="F31" s="88"/>
      <c r="G31" s="88"/>
      <c r="H31" s="88"/>
      <c r="I31" s="88"/>
      <c r="J31" s="89"/>
      <c r="K31" s="318"/>
      <c r="L31" s="316" t="s">
        <v>1082</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t="s">
        <v>195</v>
      </c>
      <c r="B36" s="870" t="str">
        <f>VLOOKUP(A36,EQUIPOS!A6:D154,3,FALSE)</f>
        <v xml:space="preserve">Equipo de oxicorte, Capacidad de corte: hasta 6´´ (152mm) </v>
      </c>
      <c r="C36" s="871"/>
      <c r="D36" s="871"/>
      <c r="E36" s="871"/>
      <c r="F36" s="871"/>
      <c r="G36" s="871"/>
      <c r="H36" s="872"/>
      <c r="I36" s="277"/>
      <c r="J36" s="278"/>
      <c r="K36" s="279">
        <f>VLOOKUP(A36,EQUIPOS!A6:D161,4,FALSE)</f>
        <v>16944.75</v>
      </c>
      <c r="L36" s="280"/>
      <c r="M36" s="281">
        <v>321</v>
      </c>
      <c r="N36" s="282">
        <f>K36/M36</f>
        <v>52.787383177570092</v>
      </c>
    </row>
    <row r="37" spans="1:14">
      <c r="A37" t="s">
        <v>248</v>
      </c>
      <c r="B37" s="870" t="str">
        <f>VLOOKUP(A37,EQUIPOS!A7:D154,3,FALSE)</f>
        <v>Grúa telescópica de 50 Ton.</v>
      </c>
      <c r="C37" s="871"/>
      <c r="D37" s="871"/>
      <c r="E37" s="871"/>
      <c r="F37" s="871"/>
      <c r="G37" s="871"/>
      <c r="H37" s="872"/>
      <c r="I37" s="277"/>
      <c r="J37" s="278"/>
      <c r="K37" s="279">
        <f>VLOOKUP(A37,EQUIPOS!A7:D162,4,FALSE)</f>
        <v>392926.82399999996</v>
      </c>
      <c r="L37" s="280"/>
      <c r="M37" s="281">
        <v>321</v>
      </c>
      <c r="N37" s="282">
        <f>K37/M37</f>
        <v>1224.0711028037383</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0.1</v>
      </c>
      <c r="M42" s="883"/>
      <c r="N42" s="111">
        <f>N76*L42</f>
        <v>15.908786668566979</v>
      </c>
    </row>
    <row r="43" spans="1:14" ht="15" thickBot="1">
      <c r="B43" s="821" t="s">
        <v>1037</v>
      </c>
      <c r="C43" s="822"/>
      <c r="D43" s="822"/>
      <c r="E43" s="822"/>
      <c r="F43" s="822"/>
      <c r="G43" s="822"/>
      <c r="H43" s="822"/>
      <c r="I43" s="822"/>
      <c r="J43" s="822"/>
      <c r="K43" s="822"/>
      <c r="L43" s="822"/>
      <c r="M43" s="823"/>
      <c r="N43" s="105">
        <f>SUM(N36:N42)</f>
        <v>1292.7672726498754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1306</v>
      </c>
      <c r="B59" s="52" t="str">
        <f>VLOOKUP(A59,TRANSPORTE!A5:D117,3,FALSE)</f>
        <v>Transporte de acero</v>
      </c>
      <c r="C59" s="327"/>
      <c r="D59" s="327"/>
      <c r="E59" s="327"/>
      <c r="F59" s="327"/>
      <c r="G59" s="327"/>
      <c r="H59" s="321" t="str">
        <f>VLOOKUP(A59,TRANSPORTE!A6:D120,2,FALSE)</f>
        <v>tkm</v>
      </c>
      <c r="I59" s="289">
        <v>1</v>
      </c>
      <c r="J59" s="296">
        <v>1</v>
      </c>
      <c r="K59" s="289">
        <f>I59*J59</f>
        <v>1</v>
      </c>
      <c r="L59" s="908">
        <f>VLOOKUP(A59,TRANSPORTE!A5:D120,4,FALSE)</f>
        <v>0.30965506735331055</v>
      </c>
      <c r="M59" s="909"/>
      <c r="N59" s="297">
        <f>K59*L59</f>
        <v>0.30965506735331055</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0.30965506735331055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19</v>
      </c>
      <c r="B70" s="55" t="str">
        <f>VLOOKUP(A70,'MANO DE OBRA'!A8:D68,3,FALSE)</f>
        <v>Obrero (8)</v>
      </c>
      <c r="C70" s="53"/>
      <c r="D70" s="53"/>
      <c r="E70" s="53"/>
      <c r="F70" s="53"/>
      <c r="G70" s="53"/>
      <c r="H70" s="53"/>
      <c r="I70" s="302">
        <f>K70/J70*100</f>
        <v>220831.15764799999</v>
      </c>
      <c r="J70" s="303">
        <v>185</v>
      </c>
      <c r="K70" s="304">
        <f>VLOOKUP(A70,'MANO DE OBRA'!A8:D99,4,FALSE)</f>
        <v>408537.6416488</v>
      </c>
      <c r="L70" s="56"/>
      <c r="M70" s="305">
        <v>2568</v>
      </c>
      <c r="N70" s="306">
        <f>K70/M70</f>
        <v>159.08786668566978</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821" t="s">
        <v>1037</v>
      </c>
      <c r="C76" s="822"/>
      <c r="D76" s="822"/>
      <c r="E76" s="822"/>
      <c r="F76" s="822"/>
      <c r="G76" s="822"/>
      <c r="H76" s="822"/>
      <c r="I76" s="864"/>
      <c r="J76" s="864"/>
      <c r="K76" s="864"/>
      <c r="L76" s="864"/>
      <c r="M76" s="865"/>
      <c r="N76" s="470">
        <f>SUM(N70:N75)</f>
        <v>159.08786668566978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1452.1647944028985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290.43295888057969</v>
      </c>
      <c r="M83" s="857"/>
      <c r="N83" s="57"/>
    </row>
    <row r="84" spans="1:14">
      <c r="B84" s="95" t="s">
        <v>1057</v>
      </c>
      <c r="C84" s="96"/>
      <c r="D84" s="96"/>
      <c r="E84" s="96"/>
      <c r="F84" s="96"/>
      <c r="G84" s="96"/>
      <c r="H84" s="96"/>
      <c r="I84" s="93"/>
      <c r="J84" s="94"/>
      <c r="K84" s="314">
        <v>0.05</v>
      </c>
      <c r="L84" s="856">
        <f>N78*K84</f>
        <v>72.608239720144923</v>
      </c>
      <c r="M84" s="857"/>
      <c r="N84" s="57"/>
    </row>
    <row r="85" spans="1:14" ht="15" thickBot="1">
      <c r="B85" s="97" t="s">
        <v>1058</v>
      </c>
      <c r="C85" s="98"/>
      <c r="D85" s="98"/>
      <c r="E85" s="98"/>
      <c r="F85" s="98"/>
      <c r="G85" s="98"/>
      <c r="H85" s="98"/>
      <c r="I85" s="99"/>
      <c r="J85" s="100"/>
      <c r="K85" s="315">
        <v>0.05</v>
      </c>
      <c r="L85" s="858">
        <f>N78*K85</f>
        <v>72.608239720144923</v>
      </c>
      <c r="M85" s="859"/>
      <c r="N85" s="57"/>
    </row>
    <row r="86" spans="1:14" ht="15" thickBot="1">
      <c r="B86" s="821" t="s">
        <v>1037</v>
      </c>
      <c r="C86" s="822"/>
      <c r="D86" s="822"/>
      <c r="E86" s="822"/>
      <c r="F86" s="822"/>
      <c r="G86" s="822"/>
      <c r="H86" s="822"/>
      <c r="I86" s="822"/>
      <c r="J86" s="822"/>
      <c r="K86" s="822"/>
      <c r="L86" s="822"/>
      <c r="M86" s="823"/>
      <c r="N86" s="58">
        <f>L83+L84+L85</f>
        <v>435.64943832086954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1887.8142327237679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1083</v>
      </c>
      <c r="C31" s="87" t="s">
        <v>1262</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273</v>
      </c>
      <c r="B36" s="870" t="str">
        <f>VLOOKUP(A36,EQUIPOS!A6:D154,3,FALSE)</f>
        <v>Motosierra, 93.6 cm3 - 7.1 HP, 45-90 cm - 7.9 kg</v>
      </c>
      <c r="C36" s="871"/>
      <c r="D36" s="871"/>
      <c r="E36" s="871"/>
      <c r="F36" s="871"/>
      <c r="G36" s="871"/>
      <c r="H36" s="872"/>
      <c r="I36" s="277"/>
      <c r="J36" s="278"/>
      <c r="K36" s="279">
        <f>VLOOKUP(A36,EQUIPOS!A6:D161,4,FALSE)</f>
        <v>10549.601999999999</v>
      </c>
      <c r="L36" s="280"/>
      <c r="M36" s="281">
        <v>3</v>
      </c>
      <c r="N36" s="282">
        <f>K36/M36</f>
        <v>3516.5339999999997</v>
      </c>
    </row>
    <row r="37" spans="1:14">
      <c r="A37" s="215" t="s">
        <v>312</v>
      </c>
      <c r="B37" s="870" t="str">
        <f>VLOOKUP(A37,EQUIPOS!A7:D154,3,FALSE)</f>
        <v>Retroexcavadora sobre oruga, potencia 138 HP, balde de 1,5 m3.</v>
      </c>
      <c r="C37" s="871"/>
      <c r="D37" s="871"/>
      <c r="E37" s="871"/>
      <c r="F37" s="871"/>
      <c r="G37" s="871"/>
      <c r="H37" s="872"/>
      <c r="I37" s="277"/>
      <c r="J37" s="278"/>
      <c r="K37" s="279">
        <f>VLOOKUP(A37,EQUIPOS!A7:D162,4,FALSE)</f>
        <v>256785.39299999998</v>
      </c>
      <c r="L37" s="280"/>
      <c r="M37" s="281">
        <v>3</v>
      </c>
      <c r="N37" s="282">
        <f>K37/M37</f>
        <v>85595.130999999994</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0.05</v>
      </c>
      <c r="M42" s="883"/>
      <c r="N42" s="111">
        <f>N76*L42</f>
        <v>638.34006507625008</v>
      </c>
    </row>
    <row r="43" spans="1:14" ht="15" thickBot="1">
      <c r="B43" s="821" t="s">
        <v>1037</v>
      </c>
      <c r="C43" s="822"/>
      <c r="D43" s="822"/>
      <c r="E43" s="822"/>
      <c r="F43" s="822"/>
      <c r="G43" s="822"/>
      <c r="H43" s="822"/>
      <c r="I43" s="822"/>
      <c r="J43" s="822"/>
      <c r="K43" s="822"/>
      <c r="L43" s="822"/>
      <c r="M43" s="823"/>
      <c r="N43" s="105">
        <f>SUM(N36:N42)</f>
        <v>89750.005065076242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1351</v>
      </c>
      <c r="B59" s="52" t="str">
        <f>VLOOKUP(A59,TRANSPORTE!A5:D117,3,FALSE)</f>
        <v>Transporte de material de demolición</v>
      </c>
      <c r="C59" s="327"/>
      <c r="D59" s="327"/>
      <c r="E59" s="327"/>
      <c r="F59" s="327"/>
      <c r="G59" s="327"/>
      <c r="H59" s="321" t="str">
        <f>VLOOKUP(A59,TRANSPORTE!A6:D120,2,FALSE)</f>
        <v>m3k</v>
      </c>
      <c r="I59" s="289">
        <v>6</v>
      </c>
      <c r="J59" s="296">
        <v>1</v>
      </c>
      <c r="K59" s="289">
        <f>I59*J59</f>
        <v>6</v>
      </c>
      <c r="L59" s="908">
        <f>VLOOKUP(A59,TRANSPORTE!A5:D94,4,FALSE)</f>
        <v>958</v>
      </c>
      <c r="M59" s="909"/>
      <c r="N59" s="297">
        <f>K59*L59</f>
        <v>5748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5748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24</v>
      </c>
      <c r="N70" s="306">
        <f>K70/M70</f>
        <v>4255.6004338416669</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24</v>
      </c>
      <c r="N71" s="306">
        <f>K71/M71</f>
        <v>8511.2008676833339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821" t="s">
        <v>1037</v>
      </c>
      <c r="C76" s="822"/>
      <c r="D76" s="822"/>
      <c r="E76" s="822"/>
      <c r="F76" s="822"/>
      <c r="G76" s="822"/>
      <c r="H76" s="822"/>
      <c r="I76" s="864"/>
      <c r="J76" s="864"/>
      <c r="K76" s="864"/>
      <c r="L76" s="864"/>
      <c r="M76" s="865"/>
      <c r="N76" s="470">
        <f>SUM(N70:N75)</f>
        <v>12766.801301525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108264.80636660125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21652.961273320252</v>
      </c>
      <c r="M83" s="857"/>
      <c r="N83" s="57"/>
    </row>
    <row r="84" spans="1:14">
      <c r="B84" s="95" t="s">
        <v>1057</v>
      </c>
      <c r="C84" s="96"/>
      <c r="D84" s="96"/>
      <c r="E84" s="96"/>
      <c r="F84" s="96"/>
      <c r="G84" s="96"/>
      <c r="H84" s="96"/>
      <c r="I84" s="93"/>
      <c r="J84" s="94"/>
      <c r="K84" s="314">
        <v>0.05</v>
      </c>
      <c r="L84" s="856">
        <f>N78*K84</f>
        <v>5413.240318330063</v>
      </c>
      <c r="M84" s="857"/>
      <c r="N84" s="57"/>
    </row>
    <row r="85" spans="1:14" ht="15" thickBot="1">
      <c r="B85" s="97" t="s">
        <v>1058</v>
      </c>
      <c r="C85" s="98"/>
      <c r="D85" s="98"/>
      <c r="E85" s="98"/>
      <c r="F85" s="98"/>
      <c r="G85" s="98"/>
      <c r="H85" s="98"/>
      <c r="I85" s="99"/>
      <c r="J85" s="100"/>
      <c r="K85" s="315">
        <v>0.05</v>
      </c>
      <c r="L85" s="858">
        <f>N78*K85</f>
        <v>5413.240318330063</v>
      </c>
      <c r="M85" s="859"/>
      <c r="N85" s="57"/>
    </row>
    <row r="86" spans="1:14" ht="15" thickBot="1">
      <c r="B86" s="821" t="s">
        <v>1037</v>
      </c>
      <c r="C86" s="822"/>
      <c r="D86" s="822"/>
      <c r="E86" s="822"/>
      <c r="F86" s="822"/>
      <c r="G86" s="822"/>
      <c r="H86" s="822"/>
      <c r="I86" s="822"/>
      <c r="J86" s="822"/>
      <c r="K86" s="822"/>
      <c r="L86" s="822"/>
      <c r="M86" s="823"/>
      <c r="N86" s="58">
        <f>L83+L84+L85</f>
        <v>32479.441909980378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140744.24827658164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27.7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1084</v>
      </c>
      <c r="C31" s="87" t="s">
        <v>2335</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195</v>
      </c>
      <c r="B36" s="870" t="str">
        <f>VLOOKUP(A36,EQUIPOS!A6:D154,3,FALSE)</f>
        <v xml:space="preserve">Equipo de oxicorte, Capacidad de corte: hasta 6´´ (152mm) </v>
      </c>
      <c r="C36" s="871"/>
      <c r="D36" s="871"/>
      <c r="E36" s="871"/>
      <c r="F36" s="871"/>
      <c r="G36" s="871"/>
      <c r="H36" s="872"/>
      <c r="I36" s="277"/>
      <c r="J36" s="278"/>
      <c r="K36" s="279">
        <f>VLOOKUP(A36,EQUIPOS!A6:D161,4,FALSE)</f>
        <v>16944.75</v>
      </c>
      <c r="L36" s="280"/>
      <c r="M36" s="281">
        <v>4</v>
      </c>
      <c r="N36" s="282">
        <f>K36/M36</f>
        <v>4236.1875</v>
      </c>
    </row>
    <row r="37" spans="1:14">
      <c r="A37" s="114" t="s">
        <v>248</v>
      </c>
      <c r="B37" s="870" t="str">
        <f>VLOOKUP(A37,EQUIPOS!A7:D154,3,FALSE)</f>
        <v>Grúa telescópica de 50 Ton.</v>
      </c>
      <c r="C37" s="871"/>
      <c r="D37" s="871"/>
      <c r="E37" s="871"/>
      <c r="F37" s="871"/>
      <c r="G37" s="871"/>
      <c r="H37" s="872"/>
      <c r="I37" s="277"/>
      <c r="J37" s="278"/>
      <c r="K37" s="279">
        <f>VLOOKUP(A37,EQUIPOS!A7:D162,4,FALSE)</f>
        <v>392926.82399999996</v>
      </c>
      <c r="L37" s="280"/>
      <c r="M37" s="281">
        <v>4</v>
      </c>
      <c r="N37" s="282">
        <f>K37/M37</f>
        <v>98231.705999999991</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0.1</v>
      </c>
      <c r="M42" s="883"/>
      <c r="N42" s="111">
        <f>N76*L42</f>
        <v>957.5100976143749</v>
      </c>
    </row>
    <row r="43" spans="1:14" ht="15" thickBot="1">
      <c r="B43" s="821" t="s">
        <v>1037</v>
      </c>
      <c r="C43" s="822"/>
      <c r="D43" s="822"/>
      <c r="E43" s="822"/>
      <c r="F43" s="822"/>
      <c r="G43" s="822"/>
      <c r="H43" s="822"/>
      <c r="I43" s="822"/>
      <c r="J43" s="822"/>
      <c r="K43" s="822"/>
      <c r="L43" s="822"/>
      <c r="M43" s="823"/>
      <c r="N43" s="105">
        <f>SUM(N36:N42)</f>
        <v>103425.40359761436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s="215" t="s">
        <v>1409</v>
      </c>
      <c r="B59" s="52" t="str">
        <f>VLOOKUP(A59,TRANSPORTE!A5:D117,3,FALSE)</f>
        <v xml:space="preserve">Transporte de estructuras metálicas </v>
      </c>
      <c r="C59" s="327"/>
      <c r="D59" s="327"/>
      <c r="E59" s="327"/>
      <c r="F59" s="327"/>
      <c r="G59" s="327"/>
      <c r="H59" s="321" t="str">
        <f>VLOOKUP(A59,TRANSPORTE!A6:D120,2,FALSE)</f>
        <v>kgk</v>
      </c>
      <c r="I59" s="289">
        <v>1</v>
      </c>
      <c r="J59" s="296">
        <v>1</v>
      </c>
      <c r="K59" s="289">
        <f>I59*J59</f>
        <v>1</v>
      </c>
      <c r="L59" s="908">
        <f>VLOOKUP(A59,TRANSPORTE!A5:D117,4,FALSE)</f>
        <v>1</v>
      </c>
      <c r="M59" s="909"/>
      <c r="N59" s="297">
        <f>K59*L59</f>
        <v>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32</v>
      </c>
      <c r="N70" s="306">
        <f>K70/M70</f>
        <v>3191.70032538125</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32</v>
      </c>
      <c r="N71" s="306">
        <f>K71/M71</f>
        <v>6383.4006507624999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910" t="s">
        <v>1037</v>
      </c>
      <c r="C76" s="864"/>
      <c r="D76" s="864"/>
      <c r="E76" s="864"/>
      <c r="F76" s="864"/>
      <c r="G76" s="864"/>
      <c r="H76" s="864"/>
      <c r="I76" s="864"/>
      <c r="J76" s="864"/>
      <c r="K76" s="864"/>
      <c r="L76" s="864"/>
      <c r="M76" s="865"/>
      <c r="N76" s="470">
        <f>SUM(N70:N75)</f>
        <v>9575.100976143749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113001.50457375811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22600.300914751624</v>
      </c>
      <c r="M83" s="857"/>
      <c r="N83" s="57"/>
    </row>
    <row r="84" spans="1:14">
      <c r="B84" s="95" t="s">
        <v>1057</v>
      </c>
      <c r="C84" s="96"/>
      <c r="D84" s="96"/>
      <c r="E84" s="96"/>
      <c r="F84" s="96"/>
      <c r="G84" s="96"/>
      <c r="H84" s="96"/>
      <c r="I84" s="93"/>
      <c r="J84" s="94"/>
      <c r="K84" s="314">
        <v>0.05</v>
      </c>
      <c r="L84" s="856">
        <f>N78*K84</f>
        <v>5650.075228687906</v>
      </c>
      <c r="M84" s="857"/>
      <c r="N84" s="57"/>
    </row>
    <row r="85" spans="1:14" ht="15" thickBot="1">
      <c r="B85" s="97" t="s">
        <v>1058</v>
      </c>
      <c r="C85" s="98"/>
      <c r="D85" s="98"/>
      <c r="E85" s="98"/>
      <c r="F85" s="98"/>
      <c r="G85" s="98"/>
      <c r="H85" s="98"/>
      <c r="I85" s="99"/>
      <c r="J85" s="100"/>
      <c r="K85" s="315">
        <v>0.05</v>
      </c>
      <c r="L85" s="858">
        <f>N78*K85</f>
        <v>5650.075228687906</v>
      </c>
      <c r="M85" s="859"/>
      <c r="N85" s="57"/>
    </row>
    <row r="86" spans="1:14" ht="15" thickBot="1">
      <c r="B86" s="821" t="s">
        <v>1037</v>
      </c>
      <c r="C86" s="822"/>
      <c r="D86" s="822"/>
      <c r="E86" s="822"/>
      <c r="F86" s="822"/>
      <c r="G86" s="822"/>
      <c r="H86" s="822"/>
      <c r="I86" s="822"/>
      <c r="J86" s="822"/>
      <c r="K86" s="822"/>
      <c r="L86" s="822"/>
      <c r="M86" s="823"/>
      <c r="N86" s="58">
        <f>L83+L84+L85</f>
        <v>33900.451372127434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146901.95594588554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1085</v>
      </c>
      <c r="C31" s="87" t="s">
        <v>1264</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307</v>
      </c>
      <c r="B36" s="870" t="str">
        <f>VLOOKUP(A36,EQUIPOS!A6:D154,3,FALSE)</f>
        <v>Retroexcavadora, Potencia en el Volante 78 HP 2200 RPM</v>
      </c>
      <c r="C36" s="871"/>
      <c r="D36" s="871"/>
      <c r="E36" s="871"/>
      <c r="F36" s="871"/>
      <c r="G36" s="871"/>
      <c r="H36" s="872"/>
      <c r="I36" s="277"/>
      <c r="J36" s="278"/>
      <c r="K36" s="279">
        <f>VLOOKUP(A36,EQUIPOS!A6:D161,4,FALSE)</f>
        <v>172019.11499999999</v>
      </c>
      <c r="L36" s="280"/>
      <c r="M36" s="281">
        <v>5</v>
      </c>
      <c r="N36" s="282">
        <f>K36/M36</f>
        <v>34403.822999999997</v>
      </c>
    </row>
    <row r="37" spans="1:14">
      <c r="A37" s="114"/>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0.02</v>
      </c>
      <c r="M42" s="883"/>
      <c r="N42" s="111">
        <f>N76*L42</f>
        <v>102.1344104122</v>
      </c>
    </row>
    <row r="43" spans="1:14" ht="15" thickBot="1">
      <c r="B43" s="821" t="s">
        <v>1037</v>
      </c>
      <c r="C43" s="822"/>
      <c r="D43" s="822"/>
      <c r="E43" s="822"/>
      <c r="F43" s="822"/>
      <c r="G43" s="822"/>
      <c r="H43" s="822"/>
      <c r="I43" s="822"/>
      <c r="J43" s="822"/>
      <c r="K43" s="822"/>
      <c r="L43" s="822"/>
      <c r="M43" s="823"/>
      <c r="N43" s="105">
        <f>SUM(N36:N42)</f>
        <v>34505.9574104122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1351</v>
      </c>
      <c r="B59" s="52" t="str">
        <f>VLOOKUP(A59,TRANSPORTE!A5:D117,3,FALSE)</f>
        <v>Transporte de material de demolición</v>
      </c>
      <c r="C59" s="327"/>
      <c r="D59" s="327"/>
      <c r="E59" s="327"/>
      <c r="F59" s="327"/>
      <c r="G59" s="327"/>
      <c r="H59" s="321" t="str">
        <f>VLOOKUP(A59,TRANSPORTE!A6:D120,2,FALSE)</f>
        <v>m3k</v>
      </c>
      <c r="I59" s="289">
        <v>0.70199999999999996</v>
      </c>
      <c r="J59" s="296">
        <v>1</v>
      </c>
      <c r="K59" s="289">
        <f>I59*J59</f>
        <v>0.70199999999999996</v>
      </c>
      <c r="L59" s="908">
        <f>VLOOKUP(A59,TRANSPORTE!A5:D94,4,FALSE)</f>
        <v>958</v>
      </c>
      <c r="M59" s="909"/>
      <c r="N59" s="297">
        <f>K59*L59</f>
        <v>672.51599999999996</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672.51599999999996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40</v>
      </c>
      <c r="N70" s="306">
        <f>K70/M70</f>
        <v>2553.3602603049999</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40</v>
      </c>
      <c r="N71" s="306">
        <f>K71/M71</f>
        <v>2553.3602603049999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821" t="s">
        <v>1037</v>
      </c>
      <c r="C76" s="822"/>
      <c r="D76" s="822"/>
      <c r="E76" s="822"/>
      <c r="F76" s="822"/>
      <c r="G76" s="822"/>
      <c r="H76" s="822"/>
      <c r="I76" s="864"/>
      <c r="J76" s="864"/>
      <c r="K76" s="864"/>
      <c r="L76" s="864"/>
      <c r="M76" s="865"/>
      <c r="N76" s="470">
        <f>SUM(N70:N75)</f>
        <v>5106.7205206099998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40285.193931022201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8057.0387862044408</v>
      </c>
      <c r="M83" s="857"/>
      <c r="N83" s="57"/>
    </row>
    <row r="84" spans="1:14">
      <c r="B84" s="95" t="s">
        <v>1057</v>
      </c>
      <c r="C84" s="96"/>
      <c r="D84" s="96"/>
      <c r="E84" s="96"/>
      <c r="F84" s="96"/>
      <c r="G84" s="96"/>
      <c r="H84" s="96"/>
      <c r="I84" s="93"/>
      <c r="J84" s="94"/>
      <c r="K84" s="314">
        <v>0.05</v>
      </c>
      <c r="L84" s="856">
        <f>N78*K84</f>
        <v>2014.2596965511102</v>
      </c>
      <c r="M84" s="857"/>
      <c r="N84" s="57"/>
    </row>
    <row r="85" spans="1:14" ht="15" thickBot="1">
      <c r="B85" s="97" t="s">
        <v>1058</v>
      </c>
      <c r="C85" s="98"/>
      <c r="D85" s="98"/>
      <c r="E85" s="98"/>
      <c r="F85" s="98"/>
      <c r="G85" s="98"/>
      <c r="H85" s="98"/>
      <c r="I85" s="99"/>
      <c r="J85" s="100"/>
      <c r="K85" s="315">
        <v>0.05</v>
      </c>
      <c r="L85" s="858">
        <f>N78*K85</f>
        <v>2014.2596965511102</v>
      </c>
      <c r="M85" s="859"/>
      <c r="N85" s="57"/>
    </row>
    <row r="86" spans="1:14" ht="15" thickBot="1">
      <c r="B86" s="821" t="s">
        <v>1037</v>
      </c>
      <c r="C86" s="822"/>
      <c r="D86" s="822"/>
      <c r="E86" s="822"/>
      <c r="F86" s="822"/>
      <c r="G86" s="822"/>
      <c r="H86" s="822"/>
      <c r="I86" s="822"/>
      <c r="J86" s="822"/>
      <c r="K86" s="822"/>
      <c r="L86" s="822"/>
      <c r="M86" s="823"/>
      <c r="N86" s="58">
        <f>L83+L84+L85</f>
        <v>12085.558179306663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52370.75211032886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1086</v>
      </c>
      <c r="C31" s="87" t="s">
        <v>1265</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307</v>
      </c>
      <c r="B36" s="870" t="str">
        <f>VLOOKUP(A36,EQUIPOS!A6:D154,3,FALSE)</f>
        <v>Retroexcavadora, Potencia en el Volante 78 HP 2200 RPM</v>
      </c>
      <c r="C36" s="871"/>
      <c r="D36" s="871"/>
      <c r="E36" s="871"/>
      <c r="F36" s="871"/>
      <c r="G36" s="871"/>
      <c r="H36" s="872"/>
      <c r="I36" s="277"/>
      <c r="J36" s="278"/>
      <c r="K36" s="279">
        <f>VLOOKUP(A36,EQUIPOS!A6:D161,4,FALSE)</f>
        <v>172019.11499999999</v>
      </c>
      <c r="L36" s="280"/>
      <c r="M36" s="281">
        <v>4</v>
      </c>
      <c r="N36" s="282">
        <f>K36/M36</f>
        <v>43004.778749999998</v>
      </c>
    </row>
    <row r="37" spans="1:14">
      <c r="A37" s="114"/>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0.02</v>
      </c>
      <c r="M42" s="883"/>
      <c r="N42" s="111">
        <f>N76*L42</f>
        <v>63.834006507624999</v>
      </c>
    </row>
    <row r="43" spans="1:14" ht="15" thickBot="1">
      <c r="B43" s="821" t="s">
        <v>1037</v>
      </c>
      <c r="C43" s="822"/>
      <c r="D43" s="822"/>
      <c r="E43" s="822"/>
      <c r="F43" s="822"/>
      <c r="G43" s="822"/>
      <c r="H43" s="822"/>
      <c r="I43" s="822"/>
      <c r="J43" s="822"/>
      <c r="K43" s="822"/>
      <c r="L43" s="822"/>
      <c r="M43" s="823"/>
      <c r="N43" s="105">
        <f>SUM(N36:N42)</f>
        <v>43068.612756507624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1351</v>
      </c>
      <c r="B59" s="52" t="str">
        <f>VLOOKUP(A59,TRANSPORTE!A5:D117,3,FALSE)</f>
        <v>Transporte de material de demolición</v>
      </c>
      <c r="C59" s="327"/>
      <c r="D59" s="327"/>
      <c r="E59" s="327"/>
      <c r="F59" s="327"/>
      <c r="G59" s="327"/>
      <c r="H59" s="321" t="str">
        <f>VLOOKUP(A59,TRANSPORTE!A6:D120,2,FALSE)</f>
        <v>m3k</v>
      </c>
      <c r="I59" s="289">
        <v>3.03</v>
      </c>
      <c r="J59" s="296">
        <v>1</v>
      </c>
      <c r="K59" s="289">
        <f>I59*J59</f>
        <v>3.03</v>
      </c>
      <c r="L59" s="908">
        <f>VLOOKUP(A59,TRANSPORTE!A5:D94,4,FALSE)</f>
        <v>958</v>
      </c>
      <c r="M59" s="909"/>
      <c r="N59" s="297">
        <f>K59*L59</f>
        <v>2902.74</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2902.74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32</v>
      </c>
      <c r="N70" s="306">
        <f>K70/M70</f>
        <v>3191.70032538125</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910" t="s">
        <v>1037</v>
      </c>
      <c r="C76" s="864"/>
      <c r="D76" s="864"/>
      <c r="E76" s="864"/>
      <c r="F76" s="864"/>
      <c r="G76" s="864"/>
      <c r="H76" s="864"/>
      <c r="I76" s="864"/>
      <c r="J76" s="864"/>
      <c r="K76" s="864"/>
      <c r="L76" s="864"/>
      <c r="M76" s="865"/>
      <c r="N76" s="470">
        <f>SUM(N70:N75)</f>
        <v>3191.70032538125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49163.053081888873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9832.6106163777749</v>
      </c>
      <c r="M83" s="857"/>
      <c r="N83" s="57"/>
    </row>
    <row r="84" spans="1:14">
      <c r="B84" s="95" t="s">
        <v>1057</v>
      </c>
      <c r="C84" s="96"/>
      <c r="D84" s="96"/>
      <c r="E84" s="96"/>
      <c r="F84" s="96"/>
      <c r="G84" s="96"/>
      <c r="H84" s="96"/>
      <c r="I84" s="93"/>
      <c r="J84" s="94"/>
      <c r="K84" s="314">
        <v>0.05</v>
      </c>
      <c r="L84" s="856">
        <f>N78*K84</f>
        <v>2458.1526540944437</v>
      </c>
      <c r="M84" s="857"/>
      <c r="N84" s="57"/>
    </row>
    <row r="85" spans="1:14" ht="15" thickBot="1">
      <c r="B85" s="97" t="s">
        <v>1058</v>
      </c>
      <c r="C85" s="98"/>
      <c r="D85" s="98"/>
      <c r="E85" s="98"/>
      <c r="F85" s="98"/>
      <c r="G85" s="98"/>
      <c r="H85" s="98"/>
      <c r="I85" s="99"/>
      <c r="J85" s="100"/>
      <c r="K85" s="315">
        <v>0.05</v>
      </c>
      <c r="L85" s="858">
        <f>N78*K85</f>
        <v>2458.1526540944437</v>
      </c>
      <c r="M85" s="859"/>
      <c r="N85" s="57"/>
    </row>
    <row r="86" spans="1:14" ht="15" thickBot="1">
      <c r="B86" s="821" t="s">
        <v>1037</v>
      </c>
      <c r="C86" s="822"/>
      <c r="D86" s="822"/>
      <c r="E86" s="822"/>
      <c r="F86" s="822"/>
      <c r="G86" s="822"/>
      <c r="H86" s="822"/>
      <c r="I86" s="822"/>
      <c r="J86" s="822"/>
      <c r="K86" s="822"/>
      <c r="L86" s="822"/>
      <c r="M86" s="823"/>
      <c r="N86" s="58">
        <f>L83+L84+L85</f>
        <v>14748.915924566661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63911.969006455533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1087</v>
      </c>
      <c r="C31" s="87" t="s">
        <v>1266</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c r="B36" s="870"/>
      <c r="C36" s="871"/>
      <c r="D36" s="871"/>
      <c r="E36" s="871"/>
      <c r="F36" s="871"/>
      <c r="G36" s="871"/>
      <c r="H36" s="872"/>
      <c r="I36" s="277"/>
      <c r="J36" s="278"/>
      <c r="K36" s="279"/>
      <c r="L36" s="280"/>
      <c r="M36" s="281"/>
      <c r="N36" s="282"/>
    </row>
    <row r="37" spans="1:14">
      <c r="A37" s="114"/>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0.1</v>
      </c>
      <c r="M42" s="883"/>
      <c r="N42" s="111">
        <f>N76*L42</f>
        <v>136.17921388293334</v>
      </c>
    </row>
    <row r="43" spans="1:14" ht="15" thickBot="1">
      <c r="B43" s="821" t="s">
        <v>1037</v>
      </c>
      <c r="C43" s="822"/>
      <c r="D43" s="822"/>
      <c r="E43" s="822"/>
      <c r="F43" s="822"/>
      <c r="G43" s="822"/>
      <c r="H43" s="822"/>
      <c r="I43" s="822"/>
      <c r="J43" s="822"/>
      <c r="K43" s="822"/>
      <c r="L43" s="822"/>
      <c r="M43" s="823"/>
      <c r="N43" s="105">
        <f>SUM(N36:N42)</f>
        <v>136.17921388293334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82"/>
    </row>
    <row r="49" spans="2:14">
      <c r="B49" s="49"/>
      <c r="C49" s="291"/>
      <c r="D49" s="291"/>
      <c r="E49" s="291"/>
      <c r="F49" s="291"/>
      <c r="G49" s="291"/>
      <c r="H49" s="291"/>
      <c r="I49" s="278"/>
      <c r="J49" s="234"/>
      <c r="K49" s="292"/>
      <c r="L49" s="277"/>
      <c r="M49" s="293"/>
      <c r="N49" s="294"/>
    </row>
    <row r="50" spans="2:14">
      <c r="B50" s="49"/>
      <c r="C50" s="291"/>
      <c r="D50" s="291"/>
      <c r="E50" s="291"/>
      <c r="F50" s="291"/>
      <c r="G50" s="291"/>
      <c r="H50" s="291"/>
      <c r="I50" s="278"/>
      <c r="J50" s="234"/>
      <c r="K50" s="292"/>
      <c r="L50" s="277"/>
      <c r="M50" s="293"/>
      <c r="N50" s="294"/>
    </row>
    <row r="51" spans="2:14">
      <c r="B51" s="49"/>
      <c r="C51" s="291"/>
      <c r="D51" s="291"/>
      <c r="E51" s="291"/>
      <c r="F51" s="291"/>
      <c r="G51" s="291"/>
      <c r="H51" s="291"/>
      <c r="I51" s="278"/>
      <c r="J51" s="234"/>
      <c r="K51" s="292"/>
      <c r="L51" s="277"/>
      <c r="M51" s="293"/>
      <c r="N51" s="294"/>
    </row>
    <row r="52" spans="2:14">
      <c r="B52" s="49"/>
      <c r="C52" s="291"/>
      <c r="D52" s="291"/>
      <c r="E52" s="291"/>
      <c r="F52" s="291"/>
      <c r="G52" s="291"/>
      <c r="H52" s="291"/>
      <c r="I52" s="278"/>
      <c r="J52" s="234"/>
      <c r="K52" s="292"/>
      <c r="L52" s="277"/>
      <c r="M52" s="293"/>
      <c r="N52" s="294"/>
    </row>
    <row r="53" spans="2:14" ht="15" thickBot="1">
      <c r="B53" s="903"/>
      <c r="C53" s="904"/>
      <c r="D53" s="904"/>
      <c r="E53" s="904"/>
      <c r="F53" s="904"/>
      <c r="G53" s="904"/>
      <c r="H53" s="904"/>
      <c r="I53" s="874"/>
      <c r="J53" s="48"/>
      <c r="K53" s="50"/>
      <c r="L53" s="905"/>
      <c r="M53" s="906"/>
      <c r="N53" s="51"/>
    </row>
    <row r="54" spans="2:14" ht="15" thickBot="1">
      <c r="B54" s="821" t="s">
        <v>1037</v>
      </c>
      <c r="C54" s="822"/>
      <c r="D54" s="822"/>
      <c r="E54" s="822"/>
      <c r="F54" s="822"/>
      <c r="G54" s="822"/>
      <c r="H54" s="822"/>
      <c r="I54" s="822"/>
      <c r="J54" s="822"/>
      <c r="K54" s="822"/>
      <c r="L54" s="822"/>
      <c r="M54" s="823"/>
      <c r="N54" s="295"/>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3" t="s">
        <v>1041</v>
      </c>
      <c r="C58" s="324"/>
      <c r="D58" s="324"/>
      <c r="E58" s="324"/>
      <c r="F58" s="324"/>
      <c r="G58" s="324"/>
      <c r="H58" s="79" t="s">
        <v>1029</v>
      </c>
      <c r="I58" s="80" t="s">
        <v>1042</v>
      </c>
      <c r="J58" s="81" t="s">
        <v>1043</v>
      </c>
      <c r="K58" s="79" t="s">
        <v>1044</v>
      </c>
      <c r="L58" s="907" t="s">
        <v>1045</v>
      </c>
      <c r="M58" s="886"/>
      <c r="N58" s="82" t="s">
        <v>1035</v>
      </c>
    </row>
    <row r="59" spans="2:14">
      <c r="B59" s="52"/>
      <c r="C59" s="327"/>
      <c r="D59" s="327"/>
      <c r="E59" s="327"/>
      <c r="F59" s="327"/>
      <c r="G59" s="327"/>
      <c r="H59" s="321"/>
      <c r="I59" s="289"/>
      <c r="J59" s="296"/>
      <c r="K59" s="289"/>
      <c r="L59" s="908"/>
      <c r="M59" s="909"/>
      <c r="N59" s="297"/>
    </row>
    <row r="60" spans="2:14">
      <c r="B60" s="52"/>
      <c r="C60" s="53"/>
      <c r="D60" s="53"/>
      <c r="E60" s="53"/>
      <c r="F60" s="53"/>
      <c r="G60" s="53"/>
      <c r="H60" s="298"/>
      <c r="I60" s="289"/>
      <c r="J60" s="289"/>
      <c r="K60" s="289"/>
      <c r="L60" s="299"/>
      <c r="M60" s="300"/>
      <c r="N60" s="301"/>
    </row>
    <row r="61" spans="2:14">
      <c r="B61" s="52"/>
      <c r="C61" s="53"/>
      <c r="D61" s="53"/>
      <c r="E61" s="53"/>
      <c r="F61" s="53"/>
      <c r="G61" s="53"/>
      <c r="H61" s="298"/>
      <c r="I61" s="289"/>
      <c r="J61" s="289"/>
      <c r="K61" s="289"/>
      <c r="L61" s="299"/>
      <c r="M61" s="300"/>
      <c r="N61" s="301"/>
    </row>
    <row r="62" spans="2:14">
      <c r="B62" s="52"/>
      <c r="C62" s="53"/>
      <c r="D62" s="53"/>
      <c r="E62" s="53"/>
      <c r="F62" s="53"/>
      <c r="G62" s="53"/>
      <c r="H62" s="298"/>
      <c r="I62" s="289"/>
      <c r="J62" s="289"/>
      <c r="K62" s="289"/>
      <c r="L62" s="299"/>
      <c r="M62" s="300"/>
      <c r="N62" s="301"/>
    </row>
    <row r="63" spans="2:14">
      <c r="B63" s="52"/>
      <c r="C63" s="53"/>
      <c r="D63" s="53"/>
      <c r="E63" s="53"/>
      <c r="F63" s="53"/>
      <c r="G63" s="53"/>
      <c r="H63" s="298"/>
      <c r="I63" s="289"/>
      <c r="J63" s="289"/>
      <c r="K63" s="289"/>
      <c r="L63" s="299"/>
      <c r="M63" s="300"/>
      <c r="N63" s="301"/>
    </row>
    <row r="64" spans="2: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150</v>
      </c>
      <c r="N70" s="306">
        <f>K70/M70</f>
        <v>1361.7921388293332</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821" t="s">
        <v>1037</v>
      </c>
      <c r="C76" s="822"/>
      <c r="D76" s="822"/>
      <c r="E76" s="822"/>
      <c r="F76" s="822"/>
      <c r="G76" s="822"/>
      <c r="H76" s="822"/>
      <c r="I76" s="864"/>
      <c r="J76" s="864"/>
      <c r="K76" s="864"/>
      <c r="L76" s="864"/>
      <c r="M76" s="865"/>
      <c r="N76" s="470">
        <f>SUM(N70:N75)</f>
        <v>1361.7921388293332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299.59427054245333</v>
      </c>
      <c r="M83" s="857"/>
      <c r="N83" s="57"/>
    </row>
    <row r="84" spans="1:14">
      <c r="B84" s="95" t="s">
        <v>1057</v>
      </c>
      <c r="C84" s="96"/>
      <c r="D84" s="96"/>
      <c r="E84" s="96"/>
      <c r="F84" s="96"/>
      <c r="G84" s="96"/>
      <c r="H84" s="96"/>
      <c r="I84" s="93"/>
      <c r="J84" s="94"/>
      <c r="K84" s="314">
        <v>0.05</v>
      </c>
      <c r="L84" s="856">
        <f>N78*K84</f>
        <v>74.898567635613333</v>
      </c>
      <c r="M84" s="857"/>
      <c r="N84" s="57"/>
    </row>
    <row r="85" spans="1:14" ht="15" thickBot="1">
      <c r="B85" s="97" t="s">
        <v>1058</v>
      </c>
      <c r="C85" s="98"/>
      <c r="D85" s="98"/>
      <c r="E85" s="98"/>
      <c r="F85" s="98"/>
      <c r="G85" s="98"/>
      <c r="H85" s="98"/>
      <c r="I85" s="99"/>
      <c r="J85" s="100"/>
      <c r="K85" s="315">
        <v>0.05</v>
      </c>
      <c r="L85" s="858">
        <f>N78*K85</f>
        <v>74.898567635613333</v>
      </c>
      <c r="M85" s="859"/>
      <c r="N85" s="57"/>
    </row>
    <row r="86" spans="1:14" ht="15" thickBot="1">
      <c r="B86" s="821" t="s">
        <v>1037</v>
      </c>
      <c r="C86" s="822"/>
      <c r="D86" s="822"/>
      <c r="E86" s="822"/>
      <c r="F86" s="822"/>
      <c r="G86" s="822"/>
      <c r="H86" s="822"/>
      <c r="I86" s="822"/>
      <c r="J86" s="822"/>
      <c r="K86" s="822"/>
      <c r="L86" s="822"/>
      <c r="M86" s="823"/>
      <c r="N86" s="58">
        <f>L83+L84+L85</f>
        <v>449.39140581368002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1088</v>
      </c>
      <c r="C31" s="87" t="s">
        <v>2125</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310</v>
      </c>
      <c r="B36" s="870" t="str">
        <f>VLOOKUP(A36,EQUIPOS!A6:D154,3,FALSE)</f>
        <v>Retroexcavadora A25C</v>
      </c>
      <c r="C36" s="871"/>
      <c r="D36" s="871"/>
      <c r="E36" s="871"/>
      <c r="F36" s="871"/>
      <c r="G36" s="871"/>
      <c r="H36" s="872"/>
      <c r="I36" s="277"/>
      <c r="J36" s="278"/>
      <c r="K36" s="279">
        <f>VLOOKUP(A36,EQUIPOS!A6:D163,4,FALSE)</f>
        <v>269950.467</v>
      </c>
      <c r="L36" s="280"/>
      <c r="M36" s="281">
        <v>3</v>
      </c>
      <c r="N36" s="282">
        <f>K36/M36</f>
        <v>89983.489000000001</v>
      </c>
    </row>
    <row r="37" spans="1:14">
      <c r="A37" s="114"/>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0.01</v>
      </c>
      <c r="M42" s="883"/>
      <c r="N42" s="111">
        <f>N76*L42</f>
        <v>85.112008676833341</v>
      </c>
    </row>
    <row r="43" spans="1:14" ht="15" thickBot="1">
      <c r="B43" s="821" t="s">
        <v>1037</v>
      </c>
      <c r="C43" s="822"/>
      <c r="D43" s="822"/>
      <c r="E43" s="822"/>
      <c r="F43" s="822"/>
      <c r="G43" s="822"/>
      <c r="H43" s="822"/>
      <c r="I43" s="822"/>
      <c r="J43" s="822"/>
      <c r="K43" s="822"/>
      <c r="L43" s="822"/>
      <c r="M43" s="823"/>
      <c r="N43" s="105">
        <f>SUM(N36:N42)</f>
        <v>90068.601008676836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1361</v>
      </c>
      <c r="B59" s="52" t="str">
        <f>VLOOKUP(A59,TRANSPORTE!A6:D117,3,FALSE)</f>
        <v>Trasporte de material Remoción de Postes</v>
      </c>
      <c r="C59" s="327"/>
      <c r="D59" s="327"/>
      <c r="E59" s="327"/>
      <c r="F59" s="327"/>
      <c r="G59" s="327"/>
      <c r="H59" s="321" t="s">
        <v>339</v>
      </c>
      <c r="I59" s="289">
        <v>1.7</v>
      </c>
      <c r="J59" s="296">
        <v>1</v>
      </c>
      <c r="K59" s="289">
        <f>I59*J59</f>
        <v>1.7</v>
      </c>
      <c r="L59" s="908">
        <f>VLOOKUP(A59,TRANSPORTE!A6:D117,4,FALSE)</f>
        <v>958</v>
      </c>
      <c r="M59" s="909"/>
      <c r="N59" s="297">
        <f>K59*L59</f>
        <v>1628.6</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1628.6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24</v>
      </c>
      <c r="N70" s="306">
        <f>K70/M70</f>
        <v>8511.2008676833339</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821" t="s">
        <v>1037</v>
      </c>
      <c r="C76" s="822"/>
      <c r="D76" s="822"/>
      <c r="E76" s="822"/>
      <c r="F76" s="822"/>
      <c r="G76" s="822"/>
      <c r="H76" s="822"/>
      <c r="I76" s="864"/>
      <c r="J76" s="864"/>
      <c r="K76" s="864"/>
      <c r="L76" s="864"/>
      <c r="M76" s="865"/>
      <c r="N76" s="470">
        <f>SUM(N70:N75)</f>
        <v>8511.2008676833339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100208.40187636018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20041.680375272037</v>
      </c>
      <c r="M83" s="857"/>
      <c r="N83" s="57"/>
    </row>
    <row r="84" spans="1:14">
      <c r="B84" s="95" t="s">
        <v>1057</v>
      </c>
      <c r="C84" s="96"/>
      <c r="D84" s="96"/>
      <c r="E84" s="96"/>
      <c r="F84" s="96"/>
      <c r="G84" s="96"/>
      <c r="H84" s="96"/>
      <c r="I84" s="93"/>
      <c r="J84" s="94"/>
      <c r="K84" s="314">
        <v>0.05</v>
      </c>
      <c r="L84" s="856">
        <f>N78*K84</f>
        <v>5010.4200938180093</v>
      </c>
      <c r="M84" s="857"/>
      <c r="N84" s="57"/>
    </row>
    <row r="85" spans="1:14" ht="15" thickBot="1">
      <c r="B85" s="97" t="s">
        <v>1058</v>
      </c>
      <c r="C85" s="98"/>
      <c r="D85" s="98"/>
      <c r="E85" s="98"/>
      <c r="F85" s="98"/>
      <c r="G85" s="98"/>
      <c r="H85" s="98"/>
      <c r="I85" s="99"/>
      <c r="J85" s="100"/>
      <c r="K85" s="315">
        <v>0.05</v>
      </c>
      <c r="L85" s="858">
        <f>N78*K85</f>
        <v>5010.4200938180093</v>
      </c>
      <c r="M85" s="859"/>
      <c r="N85" s="57"/>
    </row>
    <row r="86" spans="1:14" ht="15" thickBot="1">
      <c r="B86" s="821" t="s">
        <v>1037</v>
      </c>
      <c r="C86" s="822"/>
      <c r="D86" s="822"/>
      <c r="E86" s="822"/>
      <c r="F86" s="822"/>
      <c r="G86" s="822"/>
      <c r="H86" s="822"/>
      <c r="I86" s="822"/>
      <c r="J86" s="822"/>
      <c r="K86" s="822"/>
      <c r="L86" s="822"/>
      <c r="M86" s="823"/>
      <c r="N86" s="58">
        <f>L83+L84+L85</f>
        <v>30062.520562908052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130270.92243926824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1089</v>
      </c>
      <c r="C31" s="87" t="s">
        <v>1268</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310</v>
      </c>
      <c r="B36" s="870" t="str">
        <f>VLOOKUP(A36,EQUIPOS!A6:D154,3,FALSE)</f>
        <v>Retroexcavadora A25C</v>
      </c>
      <c r="C36" s="871"/>
      <c r="D36" s="871"/>
      <c r="E36" s="871"/>
      <c r="F36" s="871"/>
      <c r="G36" s="871"/>
      <c r="H36" s="872"/>
      <c r="I36" s="277"/>
      <c r="J36" s="278"/>
      <c r="K36" s="279">
        <f>VLOOKUP(A36,EQUIPOS!A6:D163,4,FALSE)</f>
        <v>269950.467</v>
      </c>
      <c r="L36" s="280"/>
      <c r="M36" s="281">
        <v>3</v>
      </c>
      <c r="N36" s="282">
        <f>K36/M36</f>
        <v>89983.489000000001</v>
      </c>
    </row>
    <row r="37" spans="1:14">
      <c r="A37" s="114"/>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0.01</v>
      </c>
      <c r="M42" s="883"/>
      <c r="N42" s="111">
        <f>N76*L42</f>
        <v>85.112008676833341</v>
      </c>
    </row>
    <row r="43" spans="1:14" ht="15" thickBot="1">
      <c r="B43" s="821" t="s">
        <v>1037</v>
      </c>
      <c r="C43" s="822"/>
      <c r="D43" s="822"/>
      <c r="E43" s="822"/>
      <c r="F43" s="822"/>
      <c r="G43" s="822"/>
      <c r="H43" s="822"/>
      <c r="I43" s="822"/>
      <c r="J43" s="822"/>
      <c r="K43" s="822"/>
      <c r="L43" s="822"/>
      <c r="M43" s="823"/>
      <c r="N43" s="105">
        <f>SUM(N36:N42)</f>
        <v>90068.601008676836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1361</v>
      </c>
      <c r="B59" s="52" t="str">
        <f>VLOOKUP(A59,TRANSPORTE!A6:D117,3,FALSE)</f>
        <v>Trasporte de material Remoción de Postes</v>
      </c>
      <c r="C59" s="327"/>
      <c r="D59" s="327"/>
      <c r="E59" s="327"/>
      <c r="F59" s="327"/>
      <c r="G59" s="327"/>
      <c r="H59" s="321" t="s">
        <v>339</v>
      </c>
      <c r="I59" s="289">
        <v>1.7</v>
      </c>
      <c r="J59" s="296">
        <v>1</v>
      </c>
      <c r="K59" s="289">
        <f>I59*J59</f>
        <v>1.7</v>
      </c>
      <c r="L59" s="908">
        <f>VLOOKUP(A59,TRANSPORTE!A6:D117,4,FALSE)</f>
        <v>958</v>
      </c>
      <c r="M59" s="909"/>
      <c r="N59" s="297">
        <f>K59*L59</f>
        <v>1628.6</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1628.6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24</v>
      </c>
      <c r="N70" s="306">
        <f>K70/M70</f>
        <v>8511.2008676833339</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821" t="s">
        <v>1037</v>
      </c>
      <c r="C76" s="822"/>
      <c r="D76" s="822"/>
      <c r="E76" s="822"/>
      <c r="F76" s="822"/>
      <c r="G76" s="822"/>
      <c r="H76" s="822"/>
      <c r="I76" s="864"/>
      <c r="J76" s="864"/>
      <c r="K76" s="864"/>
      <c r="L76" s="864"/>
      <c r="M76" s="865"/>
      <c r="N76" s="470">
        <f>SUM(N70:N75)</f>
        <v>8511.2008676833339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100208.40187636018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20041.680375272037</v>
      </c>
      <c r="M83" s="857"/>
      <c r="N83" s="57"/>
    </row>
    <row r="84" spans="1:14">
      <c r="B84" s="95" t="s">
        <v>1057</v>
      </c>
      <c r="C84" s="96"/>
      <c r="D84" s="96"/>
      <c r="E84" s="96"/>
      <c r="F84" s="96"/>
      <c r="G84" s="96"/>
      <c r="H84" s="96"/>
      <c r="I84" s="93"/>
      <c r="J84" s="94"/>
      <c r="K84" s="314">
        <v>0.05</v>
      </c>
      <c r="L84" s="856">
        <f>N78*K84</f>
        <v>5010.4200938180093</v>
      </c>
      <c r="M84" s="857"/>
      <c r="N84" s="57"/>
    </row>
    <row r="85" spans="1:14" ht="15" thickBot="1">
      <c r="B85" s="97" t="s">
        <v>1058</v>
      </c>
      <c r="C85" s="98"/>
      <c r="D85" s="98"/>
      <c r="E85" s="98"/>
      <c r="F85" s="98"/>
      <c r="G85" s="98"/>
      <c r="H85" s="98"/>
      <c r="I85" s="99"/>
      <c r="J85" s="100"/>
      <c r="K85" s="315">
        <v>0.05</v>
      </c>
      <c r="L85" s="858">
        <f>N78*K85</f>
        <v>5010.4200938180093</v>
      </c>
      <c r="M85" s="859"/>
      <c r="N85" s="57"/>
    </row>
    <row r="86" spans="1:14" ht="15" thickBot="1">
      <c r="B86" s="821" t="s">
        <v>1037</v>
      </c>
      <c r="C86" s="822"/>
      <c r="D86" s="822"/>
      <c r="E86" s="822"/>
      <c r="F86" s="822"/>
      <c r="G86" s="822"/>
      <c r="H86" s="822"/>
      <c r="I86" s="822"/>
      <c r="J86" s="822"/>
      <c r="K86" s="822"/>
      <c r="L86" s="822"/>
      <c r="M86" s="823"/>
      <c r="N86" s="58">
        <f>L83+L84+L85</f>
        <v>30062.520562908052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130270.92243926824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1090</v>
      </c>
      <c r="C31" s="87" t="s">
        <v>1269</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312</v>
      </c>
      <c r="B36" s="870" t="str">
        <f>VLOOKUP(A36,EQUIPOS!A6:D154,3,FALSE)</f>
        <v>Retroexcavadora sobre oruga, potencia 138 HP, balde de 1,5 m3.</v>
      </c>
      <c r="C36" s="871"/>
      <c r="D36" s="871"/>
      <c r="E36" s="871"/>
      <c r="F36" s="871"/>
      <c r="G36" s="871"/>
      <c r="H36" s="872"/>
      <c r="I36" s="277"/>
      <c r="J36" s="278"/>
      <c r="K36" s="279">
        <f>VLOOKUP(A36,EQUIPOS!A6:D163,4,FALSE)</f>
        <v>256785.39299999998</v>
      </c>
      <c r="L36" s="280"/>
      <c r="M36" s="281">
        <v>45</v>
      </c>
      <c r="N36" s="282">
        <f>K36/M36</f>
        <v>5706.3420666666661</v>
      </c>
    </row>
    <row r="37" spans="1:14">
      <c r="A37" s="114"/>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0.01</v>
      </c>
      <c r="M42" s="883"/>
      <c r="N42" s="111">
        <f>N76*L42</f>
        <v>1.4185334779472223</v>
      </c>
    </row>
    <row r="43" spans="1:14" ht="15" thickBot="1">
      <c r="B43" s="821" t="s">
        <v>1037</v>
      </c>
      <c r="C43" s="822"/>
      <c r="D43" s="822"/>
      <c r="E43" s="822"/>
      <c r="F43" s="822"/>
      <c r="G43" s="822"/>
      <c r="H43" s="822"/>
      <c r="I43" s="822"/>
      <c r="J43" s="822"/>
      <c r="K43" s="822"/>
      <c r="L43" s="822"/>
      <c r="M43" s="823"/>
      <c r="N43" s="105">
        <f>SUM(N36:N42)</f>
        <v>5707.7606001446138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1409</v>
      </c>
      <c r="B59" s="52" t="str">
        <f>VLOOKUP(A59,TRANSPORTE!A6:D117,3,FALSE)</f>
        <v xml:space="preserve">Transporte de estructuras metálicas </v>
      </c>
      <c r="C59" s="327"/>
      <c r="D59" s="327"/>
      <c r="E59" s="327"/>
      <c r="F59" s="327"/>
      <c r="G59" s="327"/>
      <c r="H59" s="321" t="s">
        <v>339</v>
      </c>
      <c r="I59" s="289">
        <v>35.700000000000003</v>
      </c>
      <c r="J59" s="296">
        <v>1</v>
      </c>
      <c r="K59" s="289">
        <f>I59*J59</f>
        <v>35.700000000000003</v>
      </c>
      <c r="L59" s="908">
        <f>VLOOKUP(A59,TRANSPORTE!A6:D117,4,FALSE)</f>
        <v>1</v>
      </c>
      <c r="M59" s="909"/>
      <c r="N59" s="297">
        <f>K59*L59</f>
        <v>35.700000000000003</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35.700000000000003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360</v>
      </c>
      <c r="N70" s="306">
        <f>K70/M70</f>
        <v>141.85334779472223</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821" t="s">
        <v>1037</v>
      </c>
      <c r="C76" s="822"/>
      <c r="D76" s="822"/>
      <c r="E76" s="822"/>
      <c r="F76" s="822"/>
      <c r="G76" s="822"/>
      <c r="H76" s="822"/>
      <c r="I76" s="864"/>
      <c r="J76" s="864"/>
      <c r="K76" s="864"/>
      <c r="L76" s="864"/>
      <c r="M76" s="865"/>
      <c r="N76" s="470">
        <f>SUM(N70:N75)</f>
        <v>141.85334779472223</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5885.3139479393358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1177.0627895878672</v>
      </c>
      <c r="M83" s="857"/>
      <c r="N83" s="57"/>
    </row>
    <row r="84" spans="1:14">
      <c r="B84" s="95" t="s">
        <v>1057</v>
      </c>
      <c r="C84" s="96"/>
      <c r="D84" s="96"/>
      <c r="E84" s="96"/>
      <c r="F84" s="96"/>
      <c r="G84" s="96"/>
      <c r="H84" s="96"/>
      <c r="I84" s="93"/>
      <c r="J84" s="94"/>
      <c r="K84" s="314">
        <v>0.05</v>
      </c>
      <c r="L84" s="856">
        <f>N78*K84</f>
        <v>294.2656973969668</v>
      </c>
      <c r="M84" s="857"/>
      <c r="N84" s="57"/>
    </row>
    <row r="85" spans="1:14" ht="15" thickBot="1">
      <c r="B85" s="97" t="s">
        <v>1058</v>
      </c>
      <c r="C85" s="98"/>
      <c r="D85" s="98"/>
      <c r="E85" s="98"/>
      <c r="F85" s="98"/>
      <c r="G85" s="98"/>
      <c r="H85" s="98"/>
      <c r="I85" s="99"/>
      <c r="J85" s="100"/>
      <c r="K85" s="315">
        <v>0.05</v>
      </c>
      <c r="L85" s="858">
        <f>N78*K85</f>
        <v>294.2656973969668</v>
      </c>
      <c r="M85" s="859"/>
      <c r="N85" s="57"/>
    </row>
    <row r="86" spans="1:14" ht="15" thickBot="1">
      <c r="B86" s="821" t="s">
        <v>1037</v>
      </c>
      <c r="C86" s="822"/>
      <c r="D86" s="822"/>
      <c r="E86" s="822"/>
      <c r="F86" s="822"/>
      <c r="G86" s="822"/>
      <c r="H86" s="822"/>
      <c r="I86" s="822"/>
      <c r="J86" s="822"/>
      <c r="K86" s="822"/>
      <c r="L86" s="822"/>
      <c r="M86" s="823"/>
      <c r="N86" s="58">
        <f>L83+L84+L85</f>
        <v>1765.5941843818007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7650.9081323211367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2.2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1091</v>
      </c>
      <c r="C31" s="87" t="s">
        <v>1270</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c r="B36" s="870"/>
      <c r="C36" s="871"/>
      <c r="D36" s="871"/>
      <c r="E36" s="871"/>
      <c r="F36" s="871"/>
      <c r="G36" s="871"/>
      <c r="H36" s="872"/>
      <c r="I36" s="277"/>
      <c r="J36" s="278"/>
      <c r="K36" s="279"/>
      <c r="L36" s="280"/>
      <c r="M36" s="281"/>
      <c r="N36" s="282"/>
    </row>
    <row r="37" spans="1:14">
      <c r="A37" s="114"/>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0.1</v>
      </c>
      <c r="M42" s="883"/>
      <c r="N42" s="111">
        <f>N76*L42</f>
        <v>56.741339117888892</v>
      </c>
    </row>
    <row r="43" spans="1:14" ht="15" thickBot="1">
      <c r="B43" s="821" t="s">
        <v>1037</v>
      </c>
      <c r="C43" s="822"/>
      <c r="D43" s="822"/>
      <c r="E43" s="822"/>
      <c r="F43" s="822"/>
      <c r="G43" s="822"/>
      <c r="H43" s="822"/>
      <c r="I43" s="822"/>
      <c r="J43" s="822"/>
      <c r="K43" s="822"/>
      <c r="L43" s="822"/>
      <c r="M43" s="823"/>
      <c r="N43" s="105">
        <f>SUM(N36:N42)</f>
        <v>56.741339117888892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1409</v>
      </c>
      <c r="B59" s="52" t="str">
        <f>VLOOKUP(A59,TRANSPORTE!A6:D117,3,FALSE)</f>
        <v xml:space="preserve">Transporte de estructuras metálicas </v>
      </c>
      <c r="C59" s="327"/>
      <c r="D59" s="327"/>
      <c r="E59" s="327"/>
      <c r="F59" s="327"/>
      <c r="G59" s="327"/>
      <c r="H59" s="321" t="s">
        <v>339</v>
      </c>
      <c r="I59" s="289">
        <v>10.25</v>
      </c>
      <c r="J59" s="296">
        <v>1</v>
      </c>
      <c r="K59" s="289">
        <f>I59*J59</f>
        <v>10.25</v>
      </c>
      <c r="L59" s="908">
        <f>VLOOKUP(A59,TRANSPORTE!A6:D117,4,FALSE)</f>
        <v>1</v>
      </c>
      <c r="M59" s="909"/>
      <c r="N59" s="297">
        <f>K59*L59</f>
        <v>10.25</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10.25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360</v>
      </c>
      <c r="N70" s="306">
        <f>K70/M70</f>
        <v>567.4133911788889</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821" t="s">
        <v>1037</v>
      </c>
      <c r="C76" s="822"/>
      <c r="D76" s="822"/>
      <c r="E76" s="822"/>
      <c r="F76" s="822"/>
      <c r="G76" s="822"/>
      <c r="H76" s="822"/>
      <c r="I76" s="864"/>
      <c r="J76" s="864"/>
      <c r="K76" s="864"/>
      <c r="L76" s="864"/>
      <c r="M76" s="865"/>
      <c r="N76" s="47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634.40473029677776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126.88094605935555</v>
      </c>
      <c r="M83" s="857"/>
      <c r="N83" s="57"/>
    </row>
    <row r="84" spans="1:14">
      <c r="B84" s="95" t="s">
        <v>1057</v>
      </c>
      <c r="C84" s="96"/>
      <c r="D84" s="96"/>
      <c r="E84" s="96"/>
      <c r="F84" s="96"/>
      <c r="G84" s="96"/>
      <c r="H84" s="96"/>
      <c r="I84" s="93"/>
      <c r="J84" s="94"/>
      <c r="K84" s="314">
        <v>0.05</v>
      </c>
      <c r="L84" s="856">
        <f>N78*K84</f>
        <v>31.720236514838888</v>
      </c>
      <c r="M84" s="857"/>
      <c r="N84" s="57"/>
    </row>
    <row r="85" spans="1:14" ht="15" thickBot="1">
      <c r="B85" s="97" t="s">
        <v>1058</v>
      </c>
      <c r="C85" s="98"/>
      <c r="D85" s="98"/>
      <c r="E85" s="98"/>
      <c r="F85" s="98"/>
      <c r="G85" s="98"/>
      <c r="H85" s="98"/>
      <c r="I85" s="99"/>
      <c r="J85" s="100"/>
      <c r="K85" s="315">
        <v>0.05</v>
      </c>
      <c r="L85" s="858">
        <f>N78*K85</f>
        <v>31.720236514838888</v>
      </c>
      <c r="M85" s="859"/>
      <c r="N85" s="57"/>
    </row>
    <row r="86" spans="1:14" ht="15" thickBot="1">
      <c r="B86" s="821" t="s">
        <v>1037</v>
      </c>
      <c r="C86" s="822"/>
      <c r="D86" s="822"/>
      <c r="E86" s="822"/>
      <c r="F86" s="822"/>
      <c r="G86" s="822"/>
      <c r="H86" s="822"/>
      <c r="I86" s="822"/>
      <c r="J86" s="822"/>
      <c r="K86" s="822"/>
      <c r="L86" s="822"/>
      <c r="M86" s="823"/>
      <c r="N86" s="58">
        <f>L83+L84+L85</f>
        <v>190.32141908903333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824.72614938581114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1092</v>
      </c>
      <c r="C31" s="87" t="s">
        <v>1271</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312</v>
      </c>
      <c r="B36" s="870" t="str">
        <f>VLOOKUP(A36,EQUIPOS!A6:D154,3,FALSE)</f>
        <v>Retroexcavadora sobre oruga, potencia 138 HP, balde de 1,5 m3.</v>
      </c>
      <c r="C36" s="871"/>
      <c r="D36" s="871"/>
      <c r="E36" s="871"/>
      <c r="F36" s="871"/>
      <c r="G36" s="871"/>
      <c r="H36" s="872"/>
      <c r="I36" s="277"/>
      <c r="J36" s="278"/>
      <c r="K36" s="279">
        <f>VLOOKUP(A36,EQUIPOS!A6:D163,4,FALSE)</f>
        <v>256785.39299999998</v>
      </c>
      <c r="L36" s="280"/>
      <c r="M36" s="281">
        <v>45</v>
      </c>
      <c r="N36" s="282">
        <f>K36/M36</f>
        <v>5706.3420666666661</v>
      </c>
    </row>
    <row r="37" spans="1:14">
      <c r="A37" s="114"/>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0.01</v>
      </c>
      <c r="M42" s="883"/>
      <c r="N42" s="111">
        <f>N76*L42</f>
        <v>1.4185334779472223</v>
      </c>
    </row>
    <row r="43" spans="1:14" ht="15" thickBot="1">
      <c r="B43" s="821" t="s">
        <v>1037</v>
      </c>
      <c r="C43" s="822"/>
      <c r="D43" s="822"/>
      <c r="E43" s="822"/>
      <c r="F43" s="822"/>
      <c r="G43" s="822"/>
      <c r="H43" s="822"/>
      <c r="I43" s="822"/>
      <c r="J43" s="822"/>
      <c r="K43" s="822"/>
      <c r="L43" s="822"/>
      <c r="M43" s="823"/>
      <c r="N43" s="105">
        <f>SUM(N36:N42)</f>
        <v>5707.7606001446138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1496</v>
      </c>
      <c r="B59" s="52" t="str">
        <f>VLOOKUP(A59,TRANSPORTE!A6:D117,3,FALSE)</f>
        <v>Transporte de barrera de seguridad</v>
      </c>
      <c r="C59" s="327"/>
      <c r="D59" s="327"/>
      <c r="E59" s="327"/>
      <c r="F59" s="327"/>
      <c r="G59" s="327"/>
      <c r="H59" s="321" t="s">
        <v>339</v>
      </c>
      <c r="I59" s="289">
        <v>0.81049499999999997</v>
      </c>
      <c r="J59" s="296">
        <v>1</v>
      </c>
      <c r="K59" s="289">
        <f>I59*J59</f>
        <v>0.81049499999999997</v>
      </c>
      <c r="L59" s="908">
        <f>VLOOKUP(A59,TRANSPORTE!A6:D117,4,FALSE)</f>
        <v>1461</v>
      </c>
      <c r="M59" s="909"/>
      <c r="N59" s="297">
        <f>K59*L59</f>
        <v>1184.1331949999999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1184.1331949999999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360</v>
      </c>
      <c r="N70" s="306">
        <f>K70/M70</f>
        <v>141.85334779472223</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141.85334779472223</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7033.7471429393354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1406.7494285878672</v>
      </c>
      <c r="M83" s="857"/>
      <c r="N83" s="57"/>
    </row>
    <row r="84" spans="1:14">
      <c r="B84" s="95" t="s">
        <v>1057</v>
      </c>
      <c r="C84" s="96"/>
      <c r="D84" s="96"/>
      <c r="E84" s="96"/>
      <c r="F84" s="96"/>
      <c r="G84" s="96"/>
      <c r="H84" s="96"/>
      <c r="I84" s="93"/>
      <c r="J84" s="94"/>
      <c r="K84" s="314">
        <v>0.05</v>
      </c>
      <c r="L84" s="856">
        <f>N78*K84</f>
        <v>351.6873571469668</v>
      </c>
      <c r="M84" s="857"/>
      <c r="N84" s="57"/>
    </row>
    <row r="85" spans="1:14" ht="15" thickBot="1">
      <c r="B85" s="97" t="s">
        <v>1058</v>
      </c>
      <c r="C85" s="98"/>
      <c r="D85" s="98"/>
      <c r="E85" s="98"/>
      <c r="F85" s="98"/>
      <c r="G85" s="98"/>
      <c r="H85" s="98"/>
      <c r="I85" s="99"/>
      <c r="J85" s="100"/>
      <c r="K85" s="315">
        <v>0.05</v>
      </c>
      <c r="L85" s="858">
        <f>N78*K85</f>
        <v>351.6873571469668</v>
      </c>
      <c r="M85" s="859"/>
      <c r="N85" s="57"/>
    </row>
    <row r="86" spans="1:14" ht="15" thickBot="1">
      <c r="B86" s="821" t="s">
        <v>1037</v>
      </c>
      <c r="C86" s="822"/>
      <c r="D86" s="822"/>
      <c r="E86" s="822"/>
      <c r="F86" s="822"/>
      <c r="G86" s="822"/>
      <c r="H86" s="822"/>
      <c r="I86" s="822"/>
      <c r="J86" s="822"/>
      <c r="K86" s="822"/>
      <c r="L86" s="822"/>
      <c r="M86" s="823"/>
      <c r="N86" s="58">
        <f>L83+L84+L85</f>
        <v>2110.1241428818007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9143.8712858211366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1509</v>
      </c>
      <c r="C31" s="87" t="s">
        <v>1497</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146</v>
      </c>
      <c r="B36" s="870" t="str">
        <f>VLOOKUP(A36,EQUIPOS!A6:D154,3,FALSE)</f>
        <v>Camabaja</v>
      </c>
      <c r="C36" s="871"/>
      <c r="D36" s="871"/>
      <c r="E36" s="871"/>
      <c r="F36" s="871"/>
      <c r="G36" s="871"/>
      <c r="H36" s="872"/>
      <c r="I36" s="277"/>
      <c r="J36" s="278"/>
      <c r="K36" s="279">
        <f>VLOOKUP(A36,EQUIPOS!A5:D154,4,FALSE)</f>
        <v>232899.27599999998</v>
      </c>
      <c r="L36" s="280"/>
      <c r="M36" s="281">
        <v>0.625</v>
      </c>
      <c r="N36" s="282">
        <f>K36/M36</f>
        <v>372638.84159999999</v>
      </c>
    </row>
    <row r="37" spans="1:14">
      <c r="A37" s="114" t="s">
        <v>241</v>
      </c>
      <c r="B37" s="870" t="str">
        <f>VLOOKUP(A37,EQUIPOS!A7:D154,3,FALSE)</f>
        <v>Grúa (capacidad 15 ton)</v>
      </c>
      <c r="C37" s="871"/>
      <c r="D37" s="871"/>
      <c r="E37" s="871"/>
      <c r="F37" s="871"/>
      <c r="G37" s="871"/>
      <c r="H37" s="872"/>
      <c r="I37" s="277"/>
      <c r="J37" s="278"/>
      <c r="K37" s="279">
        <f>VLOOKUP(A37,EQUIPOS!A6:D154,4,FALSE)</f>
        <v>202462.51799999998</v>
      </c>
      <c r="L37" s="280"/>
      <c r="M37" s="281">
        <v>0.625</v>
      </c>
      <c r="N37" s="282">
        <f>K37/M37</f>
        <v>323940.02879999997</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0.05</v>
      </c>
      <c r="M42" s="883"/>
      <c r="N42" s="111">
        <f>N76*L42</f>
        <v>2553.3602603050003</v>
      </c>
    </row>
    <row r="43" spans="1:14" ht="15" thickBot="1">
      <c r="B43" s="821" t="s">
        <v>1037</v>
      </c>
      <c r="C43" s="822"/>
      <c r="D43" s="822"/>
      <c r="E43" s="822"/>
      <c r="F43" s="822"/>
      <c r="G43" s="822"/>
      <c r="H43" s="822"/>
      <c r="I43" s="822"/>
      <c r="J43" s="822"/>
      <c r="K43" s="822"/>
      <c r="L43" s="822"/>
      <c r="M43" s="823"/>
      <c r="N43" s="404">
        <f>SUM(N36:N42)</f>
        <v>699132.23066030489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650</v>
      </c>
      <c r="N48" s="282">
        <f>K48*M48</f>
        <v>6500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18591</v>
      </c>
      <c r="N49" s="282">
        <f>K49*M49</f>
        <v>18591</v>
      </c>
    </row>
    <row r="50" spans="1:14">
      <c r="A50" s="114"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3111</v>
      </c>
      <c r="N50" s="282">
        <f>K50*M50</f>
        <v>3111</v>
      </c>
    </row>
    <row r="51" spans="1:14">
      <c r="A51" t="s">
        <v>743</v>
      </c>
      <c r="B51" s="49" t="str">
        <f>VLOOKUP(A51,MATERIALES!A6:D373,3,FALSE)</f>
        <v xml:space="preserve">Tierra abonada </v>
      </c>
      <c r="C51" s="291"/>
      <c r="D51" s="291"/>
      <c r="E51" s="291"/>
      <c r="F51" s="291"/>
      <c r="G51" s="291"/>
      <c r="H51" s="291"/>
      <c r="I51" s="278"/>
      <c r="J51" s="234" t="str">
        <f>VLOOKUP(A51,MATERIALES!A6:D373,2,FALSE)</f>
        <v>m3</v>
      </c>
      <c r="K51" s="292">
        <v>2</v>
      </c>
      <c r="L51" s="277"/>
      <c r="M51" s="293">
        <f>VLOOKUP(A51,MATERIALES!A6:D373,4,FALSE)</f>
        <v>38195</v>
      </c>
      <c r="N51" s="282">
        <f>K51*M51</f>
        <v>76390</v>
      </c>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104592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13</v>
      </c>
      <c r="B70" s="55" t="str">
        <f>VLOOKUP(A70,'MANO DE OBRA'!A8:D68,3,FALSE)</f>
        <v>Obrero (5)</v>
      </c>
      <c r="C70" s="53"/>
      <c r="D70" s="53"/>
      <c r="E70" s="53"/>
      <c r="F70" s="53"/>
      <c r="G70" s="53"/>
      <c r="H70" s="53"/>
      <c r="I70" s="302">
        <f>K70/J70*100</f>
        <v>138019.47352999999</v>
      </c>
      <c r="J70" s="303">
        <v>185</v>
      </c>
      <c r="K70" s="304">
        <f>VLOOKUP(A70,'MANO DE OBRA'!A8:D99,4,FALSE)</f>
        <v>255336.02603049998</v>
      </c>
      <c r="L70" s="56"/>
      <c r="M70" s="305">
        <v>5</v>
      </c>
      <c r="N70" s="405">
        <f>K70/M70</f>
        <v>51067.205206099999</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821" t="s">
        <v>1037</v>
      </c>
      <c r="C76" s="822"/>
      <c r="D76" s="822"/>
      <c r="E76" s="822"/>
      <c r="F76" s="822"/>
      <c r="G76" s="822"/>
      <c r="H76" s="822"/>
      <c r="I76" s="864"/>
      <c r="J76" s="864"/>
      <c r="K76" s="864"/>
      <c r="L76" s="864"/>
      <c r="M76" s="865"/>
      <c r="N76" s="470">
        <f>SUM(N70:N75)</f>
        <v>51067.205206099999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854791.43586640491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170958.28717328099</v>
      </c>
      <c r="M83" s="857"/>
      <c r="N83" s="57"/>
    </row>
    <row r="84" spans="1:14">
      <c r="B84" s="95" t="s">
        <v>1057</v>
      </c>
      <c r="C84" s="96"/>
      <c r="D84" s="96"/>
      <c r="E84" s="96"/>
      <c r="F84" s="96"/>
      <c r="G84" s="96"/>
      <c r="H84" s="96"/>
      <c r="I84" s="93"/>
      <c r="J84" s="94"/>
      <c r="K84" s="314">
        <v>0.05</v>
      </c>
      <c r="L84" s="856">
        <f>N78*K84</f>
        <v>42739.571793320247</v>
      </c>
      <c r="M84" s="857"/>
      <c r="N84" s="57"/>
    </row>
    <row r="85" spans="1:14" ht="15" thickBot="1">
      <c r="B85" s="97" t="s">
        <v>1058</v>
      </c>
      <c r="C85" s="98"/>
      <c r="D85" s="98"/>
      <c r="E85" s="98"/>
      <c r="F85" s="98"/>
      <c r="G85" s="98"/>
      <c r="H85" s="98"/>
      <c r="I85" s="99"/>
      <c r="J85" s="100"/>
      <c r="K85" s="315">
        <v>0.05</v>
      </c>
      <c r="L85" s="858">
        <f>N78*K85</f>
        <v>42739.571793320247</v>
      </c>
      <c r="M85" s="859"/>
      <c r="N85" s="57"/>
    </row>
    <row r="86" spans="1:14" ht="15" thickBot="1">
      <c r="B86" s="821" t="s">
        <v>1037</v>
      </c>
      <c r="C86" s="822"/>
      <c r="D86" s="822"/>
      <c r="E86" s="822"/>
      <c r="F86" s="822"/>
      <c r="G86" s="822"/>
      <c r="H86" s="822"/>
      <c r="I86" s="822"/>
      <c r="J86" s="822"/>
      <c r="K86" s="822"/>
      <c r="L86" s="822"/>
      <c r="M86" s="823"/>
      <c r="N86" s="58">
        <f>L83+L84+L85</f>
        <v>256437.43075992147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1111228.8666263265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2.2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1510</v>
      </c>
      <c r="C31" s="87" t="s">
        <v>1501</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146</v>
      </c>
      <c r="B36" s="870" t="str">
        <f>VLOOKUP(A36,EQUIPOS!A6:D154,3,FALSE)</f>
        <v>Camabaja</v>
      </c>
      <c r="C36" s="871"/>
      <c r="D36" s="871"/>
      <c r="E36" s="871"/>
      <c r="F36" s="871"/>
      <c r="G36" s="871"/>
      <c r="H36" s="872"/>
      <c r="I36" s="277"/>
      <c r="J36" s="278"/>
      <c r="K36" s="279">
        <f>VLOOKUP(A36,EQUIPOS!A6:D163,4,FALSE)</f>
        <v>232899.27599999998</v>
      </c>
      <c r="L36" s="280"/>
      <c r="M36" s="281">
        <v>0.5</v>
      </c>
      <c r="N36" s="282">
        <f>K36/M36</f>
        <v>465798.55199999997</v>
      </c>
    </row>
    <row r="37" spans="1:14">
      <c r="A37" s="114" t="s">
        <v>241</v>
      </c>
      <c r="B37" s="870" t="str">
        <f>VLOOKUP(A37,EQUIPOS!A7:D154,3,FALSE)</f>
        <v>Grúa (capacidad 15 ton)</v>
      </c>
      <c r="C37" s="871"/>
      <c r="D37" s="871"/>
      <c r="E37" s="871"/>
      <c r="F37" s="871"/>
      <c r="G37" s="871"/>
      <c r="H37" s="872"/>
      <c r="I37" s="277"/>
      <c r="J37" s="278"/>
      <c r="K37" s="279">
        <f>VLOOKUP(A37,EQUIPOS!A7:D164,4,FALSE)</f>
        <v>202462.51799999998</v>
      </c>
      <c r="L37" s="280"/>
      <c r="M37" s="281">
        <v>0.5</v>
      </c>
      <c r="N37" s="282">
        <f>K37/M37</f>
        <v>404925.03599999996</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0.05</v>
      </c>
      <c r="M42" s="883"/>
      <c r="N42" s="111">
        <f>N76*L42</f>
        <v>3191.70032538125</v>
      </c>
    </row>
    <row r="43" spans="1:14" ht="15" thickBot="1">
      <c r="B43" s="821" t="s">
        <v>1037</v>
      </c>
      <c r="C43" s="822"/>
      <c r="D43" s="822"/>
      <c r="E43" s="822"/>
      <c r="F43" s="822"/>
      <c r="G43" s="822"/>
      <c r="H43" s="822"/>
      <c r="I43" s="822"/>
      <c r="J43" s="822"/>
      <c r="K43" s="822"/>
      <c r="L43" s="822"/>
      <c r="M43" s="823"/>
      <c r="N43" s="404">
        <f>SUM(N36:N42)</f>
        <v>873915.28832538123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650</v>
      </c>
      <c r="N48" s="282">
        <f>K48*M48</f>
        <v>6500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18591</v>
      </c>
      <c r="N49" s="282">
        <f>K49*M49</f>
        <v>18591</v>
      </c>
    </row>
    <row r="50" spans="1:14">
      <c r="A50" s="114"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3111</v>
      </c>
      <c r="N50" s="282">
        <f>K50*M50</f>
        <v>3111</v>
      </c>
    </row>
    <row r="51" spans="1:14">
      <c r="A51" t="s">
        <v>743</v>
      </c>
      <c r="B51" s="49" t="str">
        <f>VLOOKUP(A51,MATERIALES!A6:D373,3,FALSE)</f>
        <v xml:space="preserve">Tierra abonada </v>
      </c>
      <c r="C51" s="291"/>
      <c r="D51" s="291"/>
      <c r="E51" s="291"/>
      <c r="F51" s="291"/>
      <c r="G51" s="291"/>
      <c r="H51" s="291"/>
      <c r="I51" s="278"/>
      <c r="J51" s="234" t="str">
        <f>VLOOKUP(A51,MATERIALES!A6:D373,2,FALSE)</f>
        <v>m3</v>
      </c>
      <c r="K51" s="292">
        <v>2</v>
      </c>
      <c r="L51" s="277"/>
      <c r="M51" s="293">
        <f>VLOOKUP(A51,MATERIALES!A6:D373,4,FALSE)</f>
        <v>38195</v>
      </c>
      <c r="N51" s="282">
        <f>K51*M51</f>
        <v>76390</v>
      </c>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104592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13</v>
      </c>
      <c r="B70" s="55" t="str">
        <f>VLOOKUP(A70,'MANO DE OBRA'!A8:D68,3,FALSE)</f>
        <v>Obrero (5)</v>
      </c>
      <c r="C70" s="53"/>
      <c r="D70" s="53"/>
      <c r="E70" s="53"/>
      <c r="F70" s="53"/>
      <c r="G70" s="53"/>
      <c r="H70" s="53"/>
      <c r="I70" s="302">
        <f>K70/J70*100</f>
        <v>138019.47352999999</v>
      </c>
      <c r="J70" s="303">
        <v>185</v>
      </c>
      <c r="K70" s="304">
        <f>VLOOKUP(A70,'MANO DE OBRA'!A8:D99,4,FALSE)</f>
        <v>255336.02603049998</v>
      </c>
      <c r="L70" s="56"/>
      <c r="M70" s="305">
        <v>4</v>
      </c>
      <c r="N70" s="405">
        <f>K70/M70</f>
        <v>63834.006507624996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63834.006507624996</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1042341.2948330062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208468.25896660125</v>
      </c>
      <c r="M83" s="857"/>
      <c r="N83" s="57"/>
    </row>
    <row r="84" spans="1:14">
      <c r="B84" s="95" t="s">
        <v>1057</v>
      </c>
      <c r="C84" s="96"/>
      <c r="D84" s="96"/>
      <c r="E84" s="96"/>
      <c r="F84" s="96"/>
      <c r="G84" s="96"/>
      <c r="H84" s="96"/>
      <c r="I84" s="93"/>
      <c r="J84" s="94"/>
      <c r="K84" s="314">
        <v>0.05</v>
      </c>
      <c r="L84" s="856">
        <f>N78*K84</f>
        <v>52117.064741650312</v>
      </c>
      <c r="M84" s="857"/>
      <c r="N84" s="57"/>
    </row>
    <row r="85" spans="1:14" ht="15" thickBot="1">
      <c r="B85" s="97" t="s">
        <v>1058</v>
      </c>
      <c r="C85" s="98"/>
      <c r="D85" s="98"/>
      <c r="E85" s="98"/>
      <c r="F85" s="98"/>
      <c r="G85" s="98"/>
      <c r="H85" s="98"/>
      <c r="I85" s="99"/>
      <c r="J85" s="100"/>
      <c r="K85" s="315">
        <v>0.05</v>
      </c>
      <c r="L85" s="858">
        <f>N78*K85</f>
        <v>52117.064741650312</v>
      </c>
      <c r="M85" s="859"/>
      <c r="N85" s="57"/>
    </row>
    <row r="86" spans="1:14" ht="15" thickBot="1">
      <c r="B86" s="821" t="s">
        <v>1037</v>
      </c>
      <c r="C86" s="822"/>
      <c r="D86" s="822"/>
      <c r="E86" s="822"/>
      <c r="F86" s="822"/>
      <c r="G86" s="822"/>
      <c r="H86" s="822"/>
      <c r="I86" s="822"/>
      <c r="J86" s="822"/>
      <c r="K86" s="822"/>
      <c r="L86" s="822"/>
      <c r="M86" s="823"/>
      <c r="N86" s="58">
        <f>L83+L84+L85</f>
        <v>312702.38844990189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1355043.6832829081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1511</v>
      </c>
      <c r="C31" s="87" t="s">
        <v>1502</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146</v>
      </c>
      <c r="B36" s="870" t="str">
        <f>VLOOKUP(A36,EQUIPOS!A6:D154,3,FALSE)</f>
        <v>Camabaja</v>
      </c>
      <c r="C36" s="871"/>
      <c r="D36" s="871"/>
      <c r="E36" s="871"/>
      <c r="F36" s="871"/>
      <c r="G36" s="871"/>
      <c r="H36" s="872"/>
      <c r="I36" s="277"/>
      <c r="J36" s="278"/>
      <c r="K36" s="279">
        <f>VLOOKUP(A36,EQUIPOS!A6:D163,4,FALSE)</f>
        <v>232899.27599999998</v>
      </c>
      <c r="L36" s="280"/>
      <c r="M36" s="281">
        <v>0.4375</v>
      </c>
      <c r="N36" s="282">
        <f>K36/M36</f>
        <v>532341.20228571421</v>
      </c>
    </row>
    <row r="37" spans="1:14">
      <c r="A37" s="114" t="s">
        <v>241</v>
      </c>
      <c r="B37" s="870" t="str">
        <f>VLOOKUP(A37,EQUIPOS!A7:D154,3,FALSE)</f>
        <v>Grúa (capacidad 15 ton)</v>
      </c>
      <c r="C37" s="871"/>
      <c r="D37" s="871"/>
      <c r="E37" s="871"/>
      <c r="F37" s="871"/>
      <c r="G37" s="871"/>
      <c r="H37" s="872"/>
      <c r="I37" s="277"/>
      <c r="J37" s="278"/>
      <c r="K37" s="279">
        <f>VLOOKUP(A37,EQUIPOS!A7:D164,4,FALSE)</f>
        <v>202462.51799999998</v>
      </c>
      <c r="L37" s="280"/>
      <c r="M37" s="281">
        <v>0.4375</v>
      </c>
      <c r="N37" s="282">
        <f>K37/M37</f>
        <v>462771.46971428569</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0.05</v>
      </c>
      <c r="M42" s="883"/>
      <c r="N42" s="111">
        <f>N76*L42</f>
        <v>3647.657514721428</v>
      </c>
    </row>
    <row r="43" spans="1:14" ht="15" thickBot="1">
      <c r="B43" s="821" t="s">
        <v>1037</v>
      </c>
      <c r="C43" s="822"/>
      <c r="D43" s="822"/>
      <c r="E43" s="822"/>
      <c r="F43" s="822"/>
      <c r="G43" s="822"/>
      <c r="H43" s="822"/>
      <c r="I43" s="822"/>
      <c r="J43" s="822"/>
      <c r="K43" s="822"/>
      <c r="L43" s="822"/>
      <c r="M43" s="823"/>
      <c r="N43" s="404">
        <f>SUM(N36:N42)</f>
        <v>998760.32951472129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650</v>
      </c>
      <c r="N48" s="282">
        <f>K48*M48</f>
        <v>6500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18591</v>
      </c>
      <c r="N49" s="282">
        <f>K49*M49</f>
        <v>18591</v>
      </c>
    </row>
    <row r="50" spans="1:14">
      <c r="A50" s="114"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3111</v>
      </c>
      <c r="N50" s="282">
        <f>K50*M50</f>
        <v>3111</v>
      </c>
    </row>
    <row r="51" spans="1:14">
      <c r="A51" t="s">
        <v>743</v>
      </c>
      <c r="B51" s="49" t="str">
        <f>VLOOKUP(A51,MATERIALES!A6:D373,3,FALSE)</f>
        <v xml:space="preserve">Tierra abonada </v>
      </c>
      <c r="C51" s="291"/>
      <c r="D51" s="291"/>
      <c r="E51" s="291"/>
      <c r="F51" s="291"/>
      <c r="G51" s="291"/>
      <c r="H51" s="291"/>
      <c r="I51" s="278"/>
      <c r="J51" s="234" t="str">
        <f>VLOOKUP(A51,MATERIALES!A6:D373,2,FALSE)</f>
        <v>m3</v>
      </c>
      <c r="K51" s="292">
        <v>2</v>
      </c>
      <c r="L51" s="277"/>
      <c r="M51" s="293">
        <f>VLOOKUP(A51,MATERIALES!A6:D373,4,FALSE)</f>
        <v>38195</v>
      </c>
      <c r="N51" s="282">
        <f>K51*M51</f>
        <v>76390</v>
      </c>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104592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13</v>
      </c>
      <c r="B70" s="55" t="str">
        <f>VLOOKUP(A70,'MANO DE OBRA'!A8:D68,3,FALSE)</f>
        <v>Obrero (5)</v>
      </c>
      <c r="C70" s="53"/>
      <c r="D70" s="53"/>
      <c r="E70" s="53"/>
      <c r="F70" s="53"/>
      <c r="G70" s="53"/>
      <c r="H70" s="53"/>
      <c r="I70" s="302">
        <f>K70/J70*100</f>
        <v>138019.47352999999</v>
      </c>
      <c r="J70" s="303">
        <v>185</v>
      </c>
      <c r="K70" s="304">
        <f>VLOOKUP(A70,'MANO DE OBRA'!A8:D99,4,FALSE)</f>
        <v>255336.02603049998</v>
      </c>
      <c r="L70" s="56"/>
      <c r="M70" s="305">
        <v>3.5</v>
      </c>
      <c r="N70" s="405">
        <f>K70/M70</f>
        <v>72953.15029442856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72953.15029442856</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1176305.4798091499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235261.09596183</v>
      </c>
      <c r="M83" s="857"/>
      <c r="N83" s="57"/>
    </row>
    <row r="84" spans="1:14">
      <c r="B84" s="95" t="s">
        <v>1057</v>
      </c>
      <c r="C84" s="96"/>
      <c r="D84" s="96"/>
      <c r="E84" s="96"/>
      <c r="F84" s="96"/>
      <c r="G84" s="96"/>
      <c r="H84" s="96"/>
      <c r="I84" s="93"/>
      <c r="J84" s="94"/>
      <c r="K84" s="314">
        <v>0.05</v>
      </c>
      <c r="L84" s="856">
        <f>N78*K84</f>
        <v>58815.273990457499</v>
      </c>
      <c r="M84" s="857"/>
      <c r="N84" s="57"/>
    </row>
    <row r="85" spans="1:14" ht="15" thickBot="1">
      <c r="B85" s="97" t="s">
        <v>1058</v>
      </c>
      <c r="C85" s="98"/>
      <c r="D85" s="98"/>
      <c r="E85" s="98"/>
      <c r="F85" s="98"/>
      <c r="G85" s="98"/>
      <c r="H85" s="98"/>
      <c r="I85" s="99"/>
      <c r="J85" s="100"/>
      <c r="K85" s="315">
        <v>0.05</v>
      </c>
      <c r="L85" s="858">
        <f>N78*K85</f>
        <v>58815.273990457499</v>
      </c>
      <c r="M85" s="859"/>
      <c r="N85" s="57"/>
    </row>
    <row r="86" spans="1:14" ht="15" thickBot="1">
      <c r="B86" s="821" t="s">
        <v>1037</v>
      </c>
      <c r="C86" s="822"/>
      <c r="D86" s="822"/>
      <c r="E86" s="822"/>
      <c r="F86" s="822"/>
      <c r="G86" s="822"/>
      <c r="H86" s="822"/>
      <c r="I86" s="822"/>
      <c r="J86" s="822"/>
      <c r="K86" s="822"/>
      <c r="L86" s="822"/>
      <c r="M86" s="823"/>
      <c r="N86" s="58">
        <f>L83+L84+L85</f>
        <v>352891.64394274505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1529197.123751895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1512</v>
      </c>
      <c r="C31" s="87" t="s">
        <v>1503</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146</v>
      </c>
      <c r="B36" s="870" t="str">
        <f>VLOOKUP(A36,EQUIPOS!A6:D154,3,FALSE)</f>
        <v>Camabaja</v>
      </c>
      <c r="C36" s="871"/>
      <c r="D36" s="871"/>
      <c r="E36" s="871"/>
      <c r="F36" s="871"/>
      <c r="G36" s="871"/>
      <c r="H36" s="872"/>
      <c r="I36" s="277"/>
      <c r="J36" s="278"/>
      <c r="K36" s="279">
        <f>VLOOKUP(A36,EQUIPOS!A6:D163,4,FALSE)</f>
        <v>232899.27599999998</v>
      </c>
      <c r="L36" s="280"/>
      <c r="M36" s="281">
        <v>0.875</v>
      </c>
      <c r="N36" s="282">
        <f>K36/M36</f>
        <v>266170.60114285711</v>
      </c>
    </row>
    <row r="37" spans="1:14">
      <c r="A37" s="114" t="s">
        <v>241</v>
      </c>
      <c r="B37" s="870" t="str">
        <f>VLOOKUP(A37,EQUIPOS!A7:D154,3,FALSE)</f>
        <v>Grúa (capacidad 15 ton)</v>
      </c>
      <c r="C37" s="871"/>
      <c r="D37" s="871"/>
      <c r="E37" s="871"/>
      <c r="F37" s="871"/>
      <c r="G37" s="871"/>
      <c r="H37" s="872"/>
      <c r="I37" s="277"/>
      <c r="J37" s="278"/>
      <c r="K37" s="279">
        <f>VLOOKUP(A37,EQUIPOS!A7:D164,4,FALSE)</f>
        <v>202462.51799999998</v>
      </c>
      <c r="L37" s="280"/>
      <c r="M37" s="281">
        <v>0.875</v>
      </c>
      <c r="N37" s="282">
        <f>K37/M37</f>
        <v>231385.73485714284</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0.05</v>
      </c>
      <c r="M42" s="883"/>
      <c r="N42" s="111">
        <f>N76*L42</f>
        <v>1459.0630058885715</v>
      </c>
    </row>
    <row r="43" spans="1:14" ht="15" thickBot="1">
      <c r="B43" s="821" t="s">
        <v>1037</v>
      </c>
      <c r="C43" s="822"/>
      <c r="D43" s="822"/>
      <c r="E43" s="822"/>
      <c r="F43" s="822"/>
      <c r="G43" s="822"/>
      <c r="H43" s="822"/>
      <c r="I43" s="822"/>
      <c r="J43" s="822"/>
      <c r="K43" s="822"/>
      <c r="L43" s="822"/>
      <c r="M43" s="823"/>
      <c r="N43" s="404">
        <f>SUM(N36:N42)</f>
        <v>499015.3990058885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650</v>
      </c>
      <c r="N48" s="282">
        <f>K48*M48</f>
        <v>6500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18591</v>
      </c>
      <c r="N49" s="282">
        <f>K49*M49</f>
        <v>18591</v>
      </c>
    </row>
    <row r="50" spans="1:14">
      <c r="A50" s="114"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3111</v>
      </c>
      <c r="N50" s="282">
        <f>K50*M50</f>
        <v>3111</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28202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7</v>
      </c>
      <c r="N70" s="405">
        <f>K70/M70</f>
        <v>29181.260117771428</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29181.260117771428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556398.65912365995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111279.73182473199</v>
      </c>
      <c r="M83" s="857"/>
      <c r="N83" s="57"/>
    </row>
    <row r="84" spans="1:14">
      <c r="B84" s="95" t="s">
        <v>1057</v>
      </c>
      <c r="C84" s="96"/>
      <c r="D84" s="96"/>
      <c r="E84" s="96"/>
      <c r="F84" s="96"/>
      <c r="G84" s="96"/>
      <c r="H84" s="96"/>
      <c r="I84" s="93"/>
      <c r="J84" s="94"/>
      <c r="K84" s="314">
        <v>0.05</v>
      </c>
      <c r="L84" s="856">
        <f>N78*K84</f>
        <v>27819.932956182998</v>
      </c>
      <c r="M84" s="857"/>
      <c r="N84" s="57"/>
    </row>
    <row r="85" spans="1:14" ht="15" thickBot="1">
      <c r="B85" s="97" t="s">
        <v>1058</v>
      </c>
      <c r="C85" s="98"/>
      <c r="D85" s="98"/>
      <c r="E85" s="98"/>
      <c r="F85" s="98"/>
      <c r="G85" s="98"/>
      <c r="H85" s="98"/>
      <c r="I85" s="99"/>
      <c r="J85" s="100"/>
      <c r="K85" s="315">
        <v>0.05</v>
      </c>
      <c r="L85" s="858">
        <f>N78*K85</f>
        <v>27819.932956182998</v>
      </c>
      <c r="M85" s="859"/>
      <c r="N85" s="57"/>
    </row>
    <row r="86" spans="1:14" ht="15" thickBot="1">
      <c r="B86" s="821" t="s">
        <v>1037</v>
      </c>
      <c r="C86" s="822"/>
      <c r="D86" s="822"/>
      <c r="E86" s="822"/>
      <c r="F86" s="822"/>
      <c r="G86" s="822"/>
      <c r="H86" s="822"/>
      <c r="I86" s="822"/>
      <c r="J86" s="822"/>
      <c r="K86" s="822"/>
      <c r="L86" s="822"/>
      <c r="M86" s="823"/>
      <c r="N86" s="58">
        <f>L83+L84+L85</f>
        <v>166919.597737098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723318.25686075795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2.2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1513</v>
      </c>
      <c r="C31" s="87" t="s">
        <v>1504</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146</v>
      </c>
      <c r="B36" s="870" t="str">
        <f>VLOOKUP(A36,EQUIPOS!A6:D154,3,FALSE)</f>
        <v>Camabaja</v>
      </c>
      <c r="C36" s="871"/>
      <c r="D36" s="871"/>
      <c r="E36" s="871"/>
      <c r="F36" s="871"/>
      <c r="G36" s="871"/>
      <c r="H36" s="872"/>
      <c r="I36" s="277"/>
      <c r="J36" s="278"/>
      <c r="K36" s="279">
        <f>VLOOKUP(A36,EQUIPOS!A6:D163,4,FALSE)</f>
        <v>232899.27599999998</v>
      </c>
      <c r="L36" s="280"/>
      <c r="M36" s="281">
        <v>0.75</v>
      </c>
      <c r="N36" s="282">
        <f>K36/M36</f>
        <v>310532.36799999996</v>
      </c>
    </row>
    <row r="37" spans="1:14">
      <c r="A37" s="114" t="s">
        <v>241</v>
      </c>
      <c r="B37" s="870" t="str">
        <f>VLOOKUP(A37,EQUIPOS!A7:D154,3,FALSE)</f>
        <v>Grúa (capacidad 15 ton)</v>
      </c>
      <c r="C37" s="871"/>
      <c r="D37" s="871"/>
      <c r="E37" s="871"/>
      <c r="F37" s="871"/>
      <c r="G37" s="871"/>
      <c r="H37" s="872"/>
      <c r="I37" s="277"/>
      <c r="J37" s="278"/>
      <c r="K37" s="279">
        <f>VLOOKUP(A37,EQUIPOS!A7:D164,4,FALSE)</f>
        <v>202462.51799999998</v>
      </c>
      <c r="L37" s="280"/>
      <c r="M37" s="281">
        <v>0.75</v>
      </c>
      <c r="N37" s="282">
        <f>K37/M37</f>
        <v>269950.02399999998</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0.05</v>
      </c>
      <c r="M42" s="883"/>
      <c r="N42" s="111">
        <f>N76*L42</f>
        <v>1702.2401735366668</v>
      </c>
    </row>
    <row r="43" spans="1:14" ht="15" thickBot="1">
      <c r="B43" s="821" t="s">
        <v>1037</v>
      </c>
      <c r="C43" s="822"/>
      <c r="D43" s="822"/>
      <c r="E43" s="822"/>
      <c r="F43" s="822"/>
      <c r="G43" s="822"/>
      <c r="H43" s="822"/>
      <c r="I43" s="822"/>
      <c r="J43" s="822"/>
      <c r="K43" s="822"/>
      <c r="L43" s="822"/>
      <c r="M43" s="823"/>
      <c r="N43" s="404">
        <f>SUM(N36:N42)</f>
        <v>582184.63217353669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650</v>
      </c>
      <c r="N48" s="282">
        <f>K48*M48</f>
        <v>6500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18591</v>
      </c>
      <c r="N49" s="282">
        <f>K49*M49</f>
        <v>18591</v>
      </c>
    </row>
    <row r="50" spans="1:14">
      <c r="A50" s="216"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3111</v>
      </c>
      <c r="N50" s="282">
        <f>K50*M50</f>
        <v>3111</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28202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s="149"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6</v>
      </c>
      <c r="N70" s="405">
        <f>K70/M70</f>
        <v>34044.803470733335</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34044.803470733335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644431.43564427004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128886.28712885402</v>
      </c>
      <c r="M83" s="857"/>
      <c r="N83" s="57"/>
    </row>
    <row r="84" spans="1:14">
      <c r="B84" s="95" t="s">
        <v>1057</v>
      </c>
      <c r="C84" s="96"/>
      <c r="D84" s="96"/>
      <c r="E84" s="96"/>
      <c r="F84" s="96"/>
      <c r="G84" s="96"/>
      <c r="H84" s="96"/>
      <c r="I84" s="93"/>
      <c r="J84" s="94"/>
      <c r="K84" s="314">
        <v>0.05</v>
      </c>
      <c r="L84" s="856">
        <f>N78*K84</f>
        <v>32221.571782213505</v>
      </c>
      <c r="M84" s="857"/>
      <c r="N84" s="57"/>
    </row>
    <row r="85" spans="1:14" ht="15" thickBot="1">
      <c r="B85" s="97" t="s">
        <v>1058</v>
      </c>
      <c r="C85" s="98"/>
      <c r="D85" s="98"/>
      <c r="E85" s="98"/>
      <c r="F85" s="98"/>
      <c r="G85" s="98"/>
      <c r="H85" s="98"/>
      <c r="I85" s="99"/>
      <c r="J85" s="100"/>
      <c r="K85" s="315">
        <v>0.05</v>
      </c>
      <c r="L85" s="858">
        <f>N78*K85</f>
        <v>32221.571782213505</v>
      </c>
      <c r="M85" s="859"/>
      <c r="N85" s="57"/>
    </row>
    <row r="86" spans="1:14" ht="15" thickBot="1">
      <c r="B86" s="821" t="s">
        <v>1037</v>
      </c>
      <c r="C86" s="822"/>
      <c r="D86" s="822"/>
      <c r="E86" s="822"/>
      <c r="F86" s="822"/>
      <c r="G86" s="822"/>
      <c r="H86" s="822"/>
      <c r="I86" s="822"/>
      <c r="J86" s="822"/>
      <c r="K86" s="822"/>
      <c r="L86" s="822"/>
      <c r="M86" s="823"/>
      <c r="N86" s="58">
        <f>L83+L84+L85</f>
        <v>193329.43069328106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837760.86633755104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1514</v>
      </c>
      <c r="C31" s="87" t="s">
        <v>1505</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146</v>
      </c>
      <c r="B36" s="870" t="str">
        <f>VLOOKUP(A36,EQUIPOS!A6:D154,3,FALSE)</f>
        <v>Camabaja</v>
      </c>
      <c r="C36" s="871"/>
      <c r="D36" s="871"/>
      <c r="E36" s="871"/>
      <c r="F36" s="871"/>
      <c r="G36" s="871"/>
      <c r="H36" s="872"/>
      <c r="I36" s="277"/>
      <c r="J36" s="278"/>
      <c r="K36" s="279">
        <f>VLOOKUP(A36,EQUIPOS!A6:D163,4,FALSE)</f>
        <v>232899.27599999998</v>
      </c>
      <c r="L36" s="280"/>
      <c r="M36" s="281">
        <v>0.6875</v>
      </c>
      <c r="N36" s="282">
        <f>K36/M36</f>
        <v>338762.58327272726</v>
      </c>
    </row>
    <row r="37" spans="1:14">
      <c r="A37" s="114" t="s">
        <v>241</v>
      </c>
      <c r="B37" s="870" t="str">
        <f>VLOOKUP(A37,EQUIPOS!A7:D154,3,FALSE)</f>
        <v>Grúa (capacidad 15 ton)</v>
      </c>
      <c r="C37" s="871"/>
      <c r="D37" s="871"/>
      <c r="E37" s="871"/>
      <c r="F37" s="871"/>
      <c r="G37" s="871"/>
      <c r="H37" s="872"/>
      <c r="I37" s="277"/>
      <c r="J37" s="278"/>
      <c r="K37" s="279">
        <f>VLOOKUP(A37,EQUIPOS!A7:D164,4,FALSE)</f>
        <v>202462.51799999998</v>
      </c>
      <c r="L37" s="280"/>
      <c r="M37" s="281">
        <v>0.6875</v>
      </c>
      <c r="N37" s="282">
        <f>K37/M37</f>
        <v>294490.93527272722</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0.05</v>
      </c>
      <c r="M42" s="883"/>
      <c r="N42" s="111">
        <f>N76*L42</f>
        <v>1856.9892802218183</v>
      </c>
    </row>
    <row r="43" spans="1:14" ht="15" thickBot="1">
      <c r="B43" s="821" t="s">
        <v>1037</v>
      </c>
      <c r="C43" s="822"/>
      <c r="D43" s="822"/>
      <c r="E43" s="822"/>
      <c r="F43" s="822"/>
      <c r="G43" s="822"/>
      <c r="H43" s="822"/>
      <c r="I43" s="822"/>
      <c r="J43" s="822"/>
      <c r="K43" s="822"/>
      <c r="L43" s="822"/>
      <c r="M43" s="823"/>
      <c r="N43" s="404">
        <f>SUM(N36:N42)</f>
        <v>635110.50782567635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650</v>
      </c>
      <c r="N48" s="282">
        <f>K48*M48</f>
        <v>6500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18591</v>
      </c>
      <c r="N49" s="282">
        <f>K49*M49</f>
        <v>18591</v>
      </c>
    </row>
    <row r="50" spans="1:14">
      <c r="A50" s="114"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3111</v>
      </c>
      <c r="N50" s="282">
        <f>K50*M50</f>
        <v>3111</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28202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5.5</v>
      </c>
      <c r="N70" s="405">
        <f>K70/M70</f>
        <v>37139.785604436365</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37139.785604436365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700452.29343011277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140090.45868602255</v>
      </c>
      <c r="M83" s="857"/>
      <c r="N83" s="57"/>
    </row>
    <row r="84" spans="1:14">
      <c r="B84" s="95" t="s">
        <v>1057</v>
      </c>
      <c r="C84" s="96"/>
      <c r="D84" s="96"/>
      <c r="E84" s="96"/>
      <c r="F84" s="96"/>
      <c r="G84" s="96"/>
      <c r="H84" s="96"/>
      <c r="I84" s="93"/>
      <c r="J84" s="94"/>
      <c r="K84" s="314">
        <v>0.05</v>
      </c>
      <c r="L84" s="856">
        <f>N78*K84</f>
        <v>35022.614671505638</v>
      </c>
      <c r="M84" s="857"/>
      <c r="N84" s="57"/>
    </row>
    <row r="85" spans="1:14" ht="15" thickBot="1">
      <c r="B85" s="97" t="s">
        <v>1058</v>
      </c>
      <c r="C85" s="98"/>
      <c r="D85" s="98"/>
      <c r="E85" s="98"/>
      <c r="F85" s="98"/>
      <c r="G85" s="98"/>
      <c r="H85" s="98"/>
      <c r="I85" s="99"/>
      <c r="J85" s="100"/>
      <c r="K85" s="315">
        <v>0.05</v>
      </c>
      <c r="L85" s="858">
        <f>N78*K85</f>
        <v>35022.614671505638</v>
      </c>
      <c r="M85" s="859"/>
      <c r="N85" s="57"/>
    </row>
    <row r="86" spans="1:14" ht="15" thickBot="1">
      <c r="B86" s="821" t="s">
        <v>1037</v>
      </c>
      <c r="C86" s="822"/>
      <c r="D86" s="822"/>
      <c r="E86" s="822"/>
      <c r="F86" s="822"/>
      <c r="G86" s="822"/>
      <c r="H86" s="822"/>
      <c r="I86" s="822"/>
      <c r="J86" s="822"/>
      <c r="K86" s="822"/>
      <c r="L86" s="822"/>
      <c r="M86" s="823"/>
      <c r="N86" s="58">
        <f>L83+L84+L85</f>
        <v>210135.68802903383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910587.9814591466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1515</v>
      </c>
      <c r="C31" s="87" t="s">
        <v>1506</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58" t="s">
        <v>241</v>
      </c>
      <c r="B36" s="870" t="str">
        <f>VLOOKUP(A36,EQUIPOS!A6:D154,3,FALSE)</f>
        <v>Grúa (capacidad 15 ton)</v>
      </c>
      <c r="C36" s="871"/>
      <c r="D36" s="871"/>
      <c r="E36" s="871"/>
      <c r="F36" s="871"/>
      <c r="G36" s="871"/>
      <c r="H36" s="872"/>
      <c r="I36" s="277"/>
      <c r="J36" s="278"/>
      <c r="K36" s="279">
        <f>VLOOKUP(A36,EQUIPOS!A6:D163,4,FALSE)</f>
        <v>202462.51799999998</v>
      </c>
      <c r="L36" s="280"/>
      <c r="M36" s="406">
        <v>1.125</v>
      </c>
      <c r="N36" s="282">
        <f>K36/M36</f>
        <v>179966.68266666666</v>
      </c>
    </row>
    <row r="37" spans="1:14">
      <c r="A37" s="114"/>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0.05</v>
      </c>
      <c r="M42" s="883"/>
      <c r="N42" s="111">
        <f>N76*L42</f>
        <v>1134.8267823577778</v>
      </c>
    </row>
    <row r="43" spans="1:14" ht="15" thickBot="1">
      <c r="B43" s="821" t="s">
        <v>1037</v>
      </c>
      <c r="C43" s="822"/>
      <c r="D43" s="822"/>
      <c r="E43" s="822"/>
      <c r="F43" s="822"/>
      <c r="G43" s="822"/>
      <c r="H43" s="822"/>
      <c r="I43" s="822"/>
      <c r="J43" s="822"/>
      <c r="K43" s="822"/>
      <c r="L43" s="822"/>
      <c r="M43" s="823"/>
      <c r="N43" s="404">
        <f>SUM(N36:N42)</f>
        <v>181101.50944902445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55" t="s">
        <v>431</v>
      </c>
      <c r="B48" s="49" t="str">
        <f>VLOOKUP(A48,MATERIALES!A4:D373,3,FALSE)</f>
        <v xml:space="preserve">Costal de fibra o fique
</v>
      </c>
      <c r="C48" s="291"/>
      <c r="D48" s="291"/>
      <c r="E48" s="291"/>
      <c r="F48" s="291"/>
      <c r="G48" s="291"/>
      <c r="H48" s="291"/>
      <c r="I48" s="278"/>
      <c r="J48" s="234" t="str">
        <f>VLOOKUP(A48,MATERIALES!A4:D373,2,FALSE)</f>
        <v>u</v>
      </c>
      <c r="K48" s="471">
        <v>10</v>
      </c>
      <c r="L48" s="277"/>
      <c r="M48" s="293">
        <f>VLOOKUP(A48,MATERIALES!A5:D373,4,FALSE)</f>
        <v>650</v>
      </c>
      <c r="N48" s="282">
        <f>K48*M48</f>
        <v>6500</v>
      </c>
    </row>
    <row r="49" spans="1:14">
      <c r="A49" s="155" t="s">
        <v>610</v>
      </c>
      <c r="B49" s="49" t="str">
        <f>VLOOKUP(A49,MATERIALES!A5:D373,3,FALSE)</f>
        <v xml:space="preserve">Nutrientes (para remoción de especies vegetales) (dap, triple 15 o similar) (ítem 201.9)
</v>
      </c>
      <c r="C49" s="291"/>
      <c r="D49" s="291"/>
      <c r="E49" s="291"/>
      <c r="F49" s="291"/>
      <c r="G49" s="291"/>
      <c r="H49" s="291"/>
      <c r="I49" s="278"/>
      <c r="J49" s="234" t="str">
        <f>VLOOKUP(A49,MATERIALES!A5:D373,2,FALSE)</f>
        <v>kg</v>
      </c>
      <c r="K49" s="471">
        <v>1</v>
      </c>
      <c r="L49" s="277"/>
      <c r="M49" s="293">
        <f>VLOOKUP(A49,MATERIALES!A6:D373,4,FALSE)</f>
        <v>3111</v>
      </c>
      <c r="N49" s="282">
        <f>K49*M49</f>
        <v>3111</v>
      </c>
    </row>
    <row r="50" spans="1:14">
      <c r="A50" s="156" t="s">
        <v>414</v>
      </c>
      <c r="B50" s="49" t="str">
        <f>VLOOKUP(A50,MATERIALES!A6:D373,3,FALSE)</f>
        <v xml:space="preserve">Cicatrizante (para remoción de especies vegetales)
</v>
      </c>
      <c r="C50" s="291"/>
      <c r="D50" s="291"/>
      <c r="E50" s="291"/>
      <c r="F50" s="291"/>
      <c r="G50" s="291"/>
      <c r="H50" s="291"/>
      <c r="I50" s="278"/>
      <c r="J50" s="234" t="str">
        <f>VLOOKUP(A50,MATERIALES!A6:D373,2,FALSE)</f>
        <v>kg</v>
      </c>
      <c r="K50" s="471">
        <v>1</v>
      </c>
      <c r="L50" s="277"/>
      <c r="M50" s="293">
        <f>VLOOKUP(A50,MATERIALES!A6:D373,4,FALSE)</f>
        <v>18591</v>
      </c>
      <c r="N50" s="282">
        <f>K50*M50</f>
        <v>18591</v>
      </c>
    </row>
    <row r="51" spans="1:14">
      <c r="B51" s="49"/>
      <c r="C51" s="291"/>
      <c r="D51" s="291"/>
      <c r="E51" s="291"/>
      <c r="F51" s="291"/>
      <c r="G51" s="291"/>
      <c r="H51" s="291"/>
      <c r="I51" s="278"/>
      <c r="J51" s="234"/>
      <c r="K51" s="407"/>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28202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s="154"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406">
        <v>9</v>
      </c>
      <c r="N70" s="405">
        <f>K70/M70</f>
        <v>22696.535647155557</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821" t="s">
        <v>1037</v>
      </c>
      <c r="C76" s="822"/>
      <c r="D76" s="822"/>
      <c r="E76" s="822"/>
      <c r="F76" s="822"/>
      <c r="G76" s="822"/>
      <c r="H76" s="822"/>
      <c r="I76" s="864"/>
      <c r="J76" s="864"/>
      <c r="K76" s="864"/>
      <c r="L76" s="864"/>
      <c r="M76" s="865"/>
      <c r="N76" s="470">
        <f>SUM(N70:N75)</f>
        <v>22696.535647155557</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232000.04509617999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46400.009019236</v>
      </c>
      <c r="M83" s="857"/>
      <c r="N83" s="57"/>
    </row>
    <row r="84" spans="1:14">
      <c r="B84" s="95" t="s">
        <v>1057</v>
      </c>
      <c r="C84" s="96"/>
      <c r="D84" s="96"/>
      <c r="E84" s="96"/>
      <c r="F84" s="96"/>
      <c r="G84" s="96"/>
      <c r="H84" s="96"/>
      <c r="I84" s="93"/>
      <c r="J84" s="94"/>
      <c r="K84" s="314">
        <v>0.05</v>
      </c>
      <c r="L84" s="856">
        <f>N78*K84</f>
        <v>11600.002254809</v>
      </c>
      <c r="M84" s="857"/>
      <c r="N84" s="57"/>
    </row>
    <row r="85" spans="1:14" ht="15" thickBot="1">
      <c r="B85" s="97" t="s">
        <v>1058</v>
      </c>
      <c r="C85" s="98"/>
      <c r="D85" s="98"/>
      <c r="E85" s="98"/>
      <c r="F85" s="98"/>
      <c r="G85" s="98"/>
      <c r="H85" s="98"/>
      <c r="I85" s="99"/>
      <c r="J85" s="100"/>
      <c r="K85" s="315">
        <v>0.05</v>
      </c>
      <c r="L85" s="858">
        <f>N78*K85</f>
        <v>11600.002254809</v>
      </c>
      <c r="M85" s="859"/>
      <c r="N85" s="57"/>
    </row>
    <row r="86" spans="1:14" ht="15" thickBot="1">
      <c r="B86" s="821" t="s">
        <v>1037</v>
      </c>
      <c r="C86" s="822"/>
      <c r="D86" s="822"/>
      <c r="E86" s="822"/>
      <c r="F86" s="822"/>
      <c r="G86" s="822"/>
      <c r="H86" s="822"/>
      <c r="I86" s="822"/>
      <c r="J86" s="822"/>
      <c r="K86" s="822"/>
      <c r="L86" s="822"/>
      <c r="M86" s="823"/>
      <c r="N86" s="58">
        <f>L83+L84+L85</f>
        <v>69600.013528854004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301600.058625034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2.2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1516</v>
      </c>
      <c r="C31" s="87" t="s">
        <v>1507</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61" t="s">
        <v>241</v>
      </c>
      <c r="B36" s="870" t="str">
        <f>VLOOKUP(A36,EQUIPOS!A6:D154,3,FALSE)</f>
        <v>Grúa (capacidad 15 ton)</v>
      </c>
      <c r="C36" s="871"/>
      <c r="D36" s="871"/>
      <c r="E36" s="871"/>
      <c r="F36" s="871"/>
      <c r="G36" s="871"/>
      <c r="H36" s="872"/>
      <c r="I36" s="277"/>
      <c r="J36" s="278"/>
      <c r="K36" s="279">
        <f>VLOOKUP(A36,EQUIPOS!A6:D163,4,FALSE)</f>
        <v>202462.51799999998</v>
      </c>
      <c r="L36" s="280"/>
      <c r="M36" s="472">
        <v>1</v>
      </c>
      <c r="N36" s="282">
        <f>K36/M36</f>
        <v>202462.51799999998</v>
      </c>
    </row>
    <row r="37" spans="1:14">
      <c r="A37" s="161" t="s">
        <v>373</v>
      </c>
      <c r="B37" s="870" t="str">
        <f>VLOOKUP(A37,EQUIPOS!A7:D154,3,FALSE)</f>
        <v>Volqueta 6 m3</v>
      </c>
      <c r="C37" s="871"/>
      <c r="D37" s="871"/>
      <c r="E37" s="871"/>
      <c r="F37" s="871"/>
      <c r="G37" s="871"/>
      <c r="H37" s="872"/>
      <c r="I37" s="277"/>
      <c r="J37" s="278"/>
      <c r="K37" s="279">
        <f>VLOOKUP(A37,EQUIPOS!A7:D164,4,FALSE)</f>
        <v>62556.03</v>
      </c>
      <c r="L37" s="280"/>
      <c r="M37" s="473">
        <v>1</v>
      </c>
      <c r="N37" s="282">
        <f>K37/M37</f>
        <v>62556.03</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0.05</v>
      </c>
      <c r="M42" s="883"/>
      <c r="N42" s="111">
        <f>N76*L42</f>
        <v>1276.6801301525002</v>
      </c>
    </row>
    <row r="43" spans="1:14" ht="15" thickBot="1">
      <c r="B43" s="821" t="s">
        <v>1037</v>
      </c>
      <c r="C43" s="822"/>
      <c r="D43" s="822"/>
      <c r="E43" s="822"/>
      <c r="F43" s="822"/>
      <c r="G43" s="822"/>
      <c r="H43" s="822"/>
      <c r="I43" s="822"/>
      <c r="J43" s="822"/>
      <c r="K43" s="822"/>
      <c r="L43" s="822"/>
      <c r="M43" s="823"/>
      <c r="N43" s="404">
        <f>SUM(N36:N42)</f>
        <v>266295.22813015245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0" t="s">
        <v>431</v>
      </c>
      <c r="B48" s="49" t="str">
        <f>VLOOKUP(A48,MATERIALES!A4:D373,3,FALSE)</f>
        <v xml:space="preserve">Costal de fibra o fique
</v>
      </c>
      <c r="C48" s="291"/>
      <c r="D48" s="291"/>
      <c r="E48" s="291"/>
      <c r="F48" s="291"/>
      <c r="G48" s="291"/>
      <c r="H48" s="291"/>
      <c r="I48" s="278"/>
      <c r="J48" s="234" t="str">
        <f>VLOOKUP(A48,MATERIALES!A4:D385,2,FALSE)</f>
        <v>u</v>
      </c>
      <c r="K48" s="471">
        <v>10</v>
      </c>
      <c r="L48" s="277"/>
      <c r="M48" s="293">
        <f>VLOOKUP(A48,MATERIALES!A5:D373,4,FALSE)</f>
        <v>650</v>
      </c>
      <c r="N48" s="282">
        <f>K48*M48</f>
        <v>6500</v>
      </c>
    </row>
    <row r="49" spans="1:14">
      <c r="A49" s="157" t="s">
        <v>610</v>
      </c>
      <c r="B49" s="49" t="str">
        <f>VLOOKUP(A49,MATERIALES!A5:D373,3,FALSE)</f>
        <v xml:space="preserve">Nutrientes (para remoción de especies vegetales) (dap, triple 15 o similar) (ítem 201.9)
</v>
      </c>
      <c r="C49" s="291"/>
      <c r="D49" s="291"/>
      <c r="E49" s="291"/>
      <c r="F49" s="291"/>
      <c r="G49" s="291"/>
      <c r="H49" s="291"/>
      <c r="I49" s="278"/>
      <c r="J49" s="234" t="str">
        <f>VLOOKUP(A49,MATERIALES!A5:D386,2,FALSE)</f>
        <v>kg</v>
      </c>
      <c r="K49" s="471">
        <v>1</v>
      </c>
      <c r="L49" s="277"/>
      <c r="M49" s="293">
        <f>VLOOKUP(A49,MATERIALES!A6:D373,4,FALSE)</f>
        <v>3111</v>
      </c>
      <c r="N49" s="282">
        <f>K49*M49</f>
        <v>3111</v>
      </c>
    </row>
    <row r="50" spans="1:14">
      <c r="A50" s="160" t="s">
        <v>414</v>
      </c>
      <c r="B50" s="49" t="str">
        <f>VLOOKUP(A50,MATERIALES!A6:D373,3,FALSE)</f>
        <v xml:space="preserve">Cicatrizante (para remoción de especies vegetales)
</v>
      </c>
      <c r="C50" s="291"/>
      <c r="D50" s="291"/>
      <c r="E50" s="291"/>
      <c r="F50" s="291"/>
      <c r="G50" s="291"/>
      <c r="H50" s="291"/>
      <c r="I50" s="278"/>
      <c r="J50" s="234" t="str">
        <f>VLOOKUP(A50,MATERIALES!A6:D387,2,FALSE)</f>
        <v>kg</v>
      </c>
      <c r="K50" s="471">
        <v>1</v>
      </c>
      <c r="L50" s="277"/>
      <c r="M50" s="293">
        <f>VLOOKUP(A50,MATERIALES!A6:D373,4,FALSE)</f>
        <v>18591</v>
      </c>
      <c r="N50" s="282">
        <f>K50*M50</f>
        <v>18591</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28202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s="159"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8</v>
      </c>
      <c r="N70" s="405">
        <f>K70/M70</f>
        <v>25533.60260305</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25533.60260305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320030.83073320246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64006.166146640491</v>
      </c>
      <c r="M83" s="857"/>
      <c r="N83" s="57"/>
    </row>
    <row r="84" spans="1:14">
      <c r="B84" s="95" t="s">
        <v>1057</v>
      </c>
      <c r="C84" s="96"/>
      <c r="D84" s="96"/>
      <c r="E84" s="96"/>
      <c r="F84" s="96"/>
      <c r="G84" s="96"/>
      <c r="H84" s="96"/>
      <c r="I84" s="93"/>
      <c r="J84" s="94"/>
      <c r="K84" s="314">
        <v>0.05</v>
      </c>
      <c r="L84" s="856">
        <f>N78*K84</f>
        <v>16001.541536660123</v>
      </c>
      <c r="M84" s="857"/>
      <c r="N84" s="57"/>
    </row>
    <row r="85" spans="1:14" ht="15" thickBot="1">
      <c r="B85" s="97" t="s">
        <v>1058</v>
      </c>
      <c r="C85" s="98"/>
      <c r="D85" s="98"/>
      <c r="E85" s="98"/>
      <c r="F85" s="98"/>
      <c r="G85" s="98"/>
      <c r="H85" s="98"/>
      <c r="I85" s="99"/>
      <c r="J85" s="100"/>
      <c r="K85" s="315">
        <v>0.05</v>
      </c>
      <c r="L85" s="858">
        <f>N78*K85</f>
        <v>16001.541536660123</v>
      </c>
      <c r="M85" s="859"/>
      <c r="N85" s="57"/>
    </row>
    <row r="86" spans="1:14" ht="15" thickBot="1">
      <c r="B86" s="821" t="s">
        <v>1037</v>
      </c>
      <c r="C86" s="822"/>
      <c r="D86" s="822"/>
      <c r="E86" s="822"/>
      <c r="F86" s="822"/>
      <c r="G86" s="822"/>
      <c r="H86" s="822"/>
      <c r="I86" s="822"/>
      <c r="J86" s="822"/>
      <c r="K86" s="822"/>
      <c r="L86" s="822"/>
      <c r="M86" s="823"/>
      <c r="N86" s="58">
        <f>L83+L84+L85</f>
        <v>96009.249219960737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416040.07995316316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7"/>
      <c r="K118" s="887"/>
      <c r="L118" s="887"/>
      <c r="M118" s="887"/>
      <c r="N118" s="888"/>
    </row>
    <row r="119" spans="2:14" ht="15.75" customHeight="1"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1517</v>
      </c>
      <c r="C31" s="87" t="s">
        <v>1508</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50" t="s">
        <v>241</v>
      </c>
      <c r="B36" s="870" t="str">
        <f>VLOOKUP(A36,EQUIPOS!A6:D154,3,FALSE)</f>
        <v>Grúa (capacidad 15 ton)</v>
      </c>
      <c r="C36" s="871"/>
      <c r="D36" s="871"/>
      <c r="E36" s="871"/>
      <c r="F36" s="871"/>
      <c r="G36" s="871"/>
      <c r="H36" s="872"/>
      <c r="I36" s="277"/>
      <c r="J36" s="278"/>
      <c r="K36" s="279">
        <f>VLOOKUP(A36,EQUIPOS!A6:D163,4,FALSE)</f>
        <v>202462.51799999998</v>
      </c>
      <c r="L36" s="280"/>
      <c r="M36" s="281">
        <v>0.9375</v>
      </c>
      <c r="N36" s="282">
        <f>K36/M36</f>
        <v>215960.01919999998</v>
      </c>
    </row>
    <row r="37" spans="1:14">
      <c r="A37" s="150" t="s">
        <v>373</v>
      </c>
      <c r="B37" s="870" t="str">
        <f>VLOOKUP(A37,EQUIPOS!A7:D154,3,FALSE)</f>
        <v>Volqueta 6 m3</v>
      </c>
      <c r="C37" s="871"/>
      <c r="D37" s="871"/>
      <c r="E37" s="871"/>
      <c r="F37" s="871"/>
      <c r="G37" s="871"/>
      <c r="H37" s="872"/>
      <c r="I37" s="277"/>
      <c r="J37" s="278"/>
      <c r="K37" s="279">
        <f>VLOOKUP(A37,EQUIPOS!A7:D164,4,FALSE)</f>
        <v>62556.03</v>
      </c>
      <c r="L37" s="280"/>
      <c r="M37" s="281">
        <v>0.9375</v>
      </c>
      <c r="N37" s="282">
        <f>K37/M37</f>
        <v>66726.432000000001</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0.05</v>
      </c>
      <c r="M42" s="883"/>
      <c r="N42" s="111">
        <f>N76*L42</f>
        <v>1361.7921388293335</v>
      </c>
    </row>
    <row r="43" spans="1:14" ht="15" thickBot="1">
      <c r="B43" s="821" t="s">
        <v>1037</v>
      </c>
      <c r="C43" s="822"/>
      <c r="D43" s="822"/>
      <c r="E43" s="822"/>
      <c r="F43" s="822"/>
      <c r="G43" s="822"/>
      <c r="H43" s="822"/>
      <c r="I43" s="822"/>
      <c r="J43" s="822"/>
      <c r="K43" s="822"/>
      <c r="L43" s="822"/>
      <c r="M43" s="823"/>
      <c r="N43" s="404">
        <f>SUM(N36:N42)</f>
        <v>284048.24333882937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VLOOKUP(A48,MATERIALES!A4:D385,2,FALSE)</f>
        <v>u</v>
      </c>
      <c r="K48" s="292">
        <v>10</v>
      </c>
      <c r="L48" s="277"/>
      <c r="M48" s="293">
        <f>VLOOKUP(A48,MATERIALES!A5:D373,4,FALSE)</f>
        <v>650</v>
      </c>
      <c r="N48" s="282">
        <f>K48*M48</f>
        <v>6500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VLOOKUP(A49,MATERIALES!A5:D386,2,FALSE)</f>
        <v>kg</v>
      </c>
      <c r="K49" s="292">
        <v>1</v>
      </c>
      <c r="L49" s="277"/>
      <c r="M49" s="293">
        <f>VLOOKUP(A49,MATERIALES!A6:D373,4,FALSE)</f>
        <v>18591</v>
      </c>
      <c r="N49" s="282">
        <f>K49*M49</f>
        <v>18591</v>
      </c>
    </row>
    <row r="50" spans="1:14">
      <c r="A50" s="150"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VLOOKUP(A50,MATERIALES!A6:D387,2,FALSE)</f>
        <v>kg</v>
      </c>
      <c r="K50" s="292">
        <v>1</v>
      </c>
      <c r="L50" s="277"/>
      <c r="M50" s="293">
        <f>VLOOKUP(A50,MATERIALES!A6:D373,4,FALSE)</f>
        <v>3111</v>
      </c>
      <c r="N50" s="282">
        <f>K50*M50</f>
        <v>3111</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28202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s="162"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408">
        <v>7.5</v>
      </c>
      <c r="N70" s="405">
        <f>K70/M70</f>
        <v>27235.842776586665</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910" t="s">
        <v>1037</v>
      </c>
      <c r="C76" s="864"/>
      <c r="D76" s="864"/>
      <c r="E76" s="864"/>
      <c r="F76" s="864"/>
      <c r="G76" s="864"/>
      <c r="H76" s="864"/>
      <c r="I76" s="864"/>
      <c r="J76" s="864"/>
      <c r="K76" s="864"/>
      <c r="L76" s="864"/>
      <c r="M76" s="865"/>
      <c r="N76" s="470">
        <f>SUM(N70:N75)</f>
        <v>27235.842776586665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339486.08611541602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67897.217223083208</v>
      </c>
      <c r="M83" s="857"/>
      <c r="N83" s="57"/>
    </row>
    <row r="84" spans="1:14">
      <c r="B84" s="95" t="s">
        <v>1057</v>
      </c>
      <c r="C84" s="96"/>
      <c r="D84" s="96"/>
      <c r="E84" s="96"/>
      <c r="F84" s="96"/>
      <c r="G84" s="96"/>
      <c r="H84" s="96"/>
      <c r="I84" s="93"/>
      <c r="J84" s="94"/>
      <c r="K84" s="314">
        <v>0.05</v>
      </c>
      <c r="L84" s="856">
        <f>N78*K84</f>
        <v>16974.304305770802</v>
      </c>
      <c r="M84" s="857"/>
      <c r="N84" s="57"/>
    </row>
    <row r="85" spans="1:14" ht="15" thickBot="1">
      <c r="B85" s="97" t="s">
        <v>1058</v>
      </c>
      <c r="C85" s="98"/>
      <c r="D85" s="98"/>
      <c r="E85" s="98"/>
      <c r="F85" s="98"/>
      <c r="G85" s="98"/>
      <c r="H85" s="98"/>
      <c r="I85" s="99"/>
      <c r="J85" s="100"/>
      <c r="K85" s="315">
        <v>0.05</v>
      </c>
      <c r="L85" s="858">
        <f>N78*K85</f>
        <v>16974.304305770802</v>
      </c>
      <c r="M85" s="859"/>
      <c r="N85" s="57"/>
    </row>
    <row r="86" spans="1:14" ht="15" thickBot="1">
      <c r="B86" s="821" t="s">
        <v>1037</v>
      </c>
      <c r="C86" s="822"/>
      <c r="D86" s="822"/>
      <c r="E86" s="822"/>
      <c r="F86" s="822"/>
      <c r="G86" s="822"/>
      <c r="H86" s="822"/>
      <c r="I86" s="822"/>
      <c r="J86" s="822"/>
      <c r="K86" s="822"/>
      <c r="L86" s="822"/>
      <c r="M86" s="823"/>
      <c r="N86" s="58">
        <f>L83+L84+L85</f>
        <v>101845.8258346248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441331.91195004084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7"/>
      <c r="K118" s="887"/>
      <c r="L118" s="887"/>
      <c r="M118" s="887"/>
      <c r="N118" s="888"/>
    </row>
    <row r="119" spans="2:14" ht="15.75" customHeight="1"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1518</v>
      </c>
      <c r="C31" s="87" t="s">
        <v>1498</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50" t="s">
        <v>241</v>
      </c>
      <c r="B36" s="870" t="str">
        <f>VLOOKUP(A36,EQUIPOS!A6:D154,3,FALSE)</f>
        <v>Grúa (capacidad 15 ton)</v>
      </c>
      <c r="C36" s="871"/>
      <c r="D36" s="871"/>
      <c r="E36" s="871"/>
      <c r="F36" s="871"/>
      <c r="G36" s="871"/>
      <c r="H36" s="872"/>
      <c r="I36" s="277"/>
      <c r="J36" s="278"/>
      <c r="K36" s="279">
        <f>VLOOKUP(A36,EQUIPOS!A6:D163,4,FALSE)</f>
        <v>202462.51799999998</v>
      </c>
      <c r="L36" s="280"/>
      <c r="M36" s="281">
        <v>1.5</v>
      </c>
      <c r="N36" s="282">
        <f>K36/M36</f>
        <v>134975.01199999999</v>
      </c>
    </row>
    <row r="37" spans="1:14">
      <c r="A37" s="114"/>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0.05</v>
      </c>
      <c r="M42" s="883"/>
      <c r="N42" s="111">
        <f>N76*L42</f>
        <v>851.12008676833341</v>
      </c>
    </row>
    <row r="43" spans="1:14" ht="15" thickBot="1">
      <c r="B43" s="821" t="s">
        <v>1037</v>
      </c>
      <c r="C43" s="822"/>
      <c r="D43" s="822"/>
      <c r="E43" s="822"/>
      <c r="F43" s="822"/>
      <c r="G43" s="822"/>
      <c r="H43" s="822"/>
      <c r="I43" s="822"/>
      <c r="J43" s="822"/>
      <c r="K43" s="822"/>
      <c r="L43" s="822"/>
      <c r="M43" s="823"/>
      <c r="N43" s="404">
        <f>SUM(N36:N42)</f>
        <v>135826.13208676831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VLOOKUP(A48,MATERIALES!A4:D385,2,FALSE)</f>
        <v>u</v>
      </c>
      <c r="K48" s="292">
        <v>10</v>
      </c>
      <c r="L48" s="277"/>
      <c r="M48" s="293">
        <f>VLOOKUP(A48,MATERIALES!A5:D373,4,FALSE)</f>
        <v>650</v>
      </c>
      <c r="N48" s="282">
        <f>K48*M48</f>
        <v>6500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VLOOKUP(A49,MATERIALES!A5:D386,2,FALSE)</f>
        <v>kg</v>
      </c>
      <c r="K49" s="292">
        <v>1</v>
      </c>
      <c r="L49" s="277"/>
      <c r="M49" s="293">
        <f>VLOOKUP(A49,MATERIALES!A6:D373,4,FALSE)</f>
        <v>18591</v>
      </c>
      <c r="N49" s="282">
        <f>K49*M49</f>
        <v>18591</v>
      </c>
    </row>
    <row r="50" spans="1:14">
      <c r="A50" s="150"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VLOOKUP(A50,MATERIALES!A6:D387,2,FALSE)</f>
        <v>kg</v>
      </c>
      <c r="K50" s="292">
        <v>1</v>
      </c>
      <c r="L50" s="277"/>
      <c r="M50" s="293">
        <f>VLOOKUP(A50,MATERIALES!A6:D373,4,FALSE)</f>
        <v>3111</v>
      </c>
      <c r="N50" s="282">
        <f>K50*M50</f>
        <v>3111</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28202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12</v>
      </c>
      <c r="N70" s="405">
        <f>K70/M70</f>
        <v>17022.401735366668</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910" t="s">
        <v>1037</v>
      </c>
      <c r="C76" s="864"/>
      <c r="D76" s="864"/>
      <c r="E76" s="864"/>
      <c r="F76" s="864"/>
      <c r="G76" s="864"/>
      <c r="H76" s="864"/>
      <c r="I76" s="864"/>
      <c r="J76" s="864"/>
      <c r="K76" s="864"/>
      <c r="L76" s="864"/>
      <c r="M76" s="865"/>
      <c r="N76" s="470">
        <f>SUM(N70:N75)</f>
        <v>17022.401735366668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181050.53382213498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36210.106764427001</v>
      </c>
      <c r="M83" s="857"/>
      <c r="N83" s="57"/>
    </row>
    <row r="84" spans="1:14">
      <c r="B84" s="95" t="s">
        <v>1057</v>
      </c>
      <c r="C84" s="96"/>
      <c r="D84" s="96"/>
      <c r="E84" s="96"/>
      <c r="F84" s="96"/>
      <c r="G84" s="96"/>
      <c r="H84" s="96"/>
      <c r="I84" s="93"/>
      <c r="J84" s="94"/>
      <c r="K84" s="314">
        <v>0.05</v>
      </c>
      <c r="L84" s="856">
        <f>N78*K84</f>
        <v>9052.5266911067501</v>
      </c>
      <c r="M84" s="857"/>
      <c r="N84" s="57"/>
    </row>
    <row r="85" spans="1:14" ht="15" thickBot="1">
      <c r="B85" s="97" t="s">
        <v>1058</v>
      </c>
      <c r="C85" s="98"/>
      <c r="D85" s="98"/>
      <c r="E85" s="98"/>
      <c r="F85" s="98"/>
      <c r="G85" s="98"/>
      <c r="H85" s="98"/>
      <c r="I85" s="99"/>
      <c r="J85" s="100"/>
      <c r="K85" s="315">
        <v>0.05</v>
      </c>
      <c r="L85" s="858">
        <f>N78*K85</f>
        <v>9052.5266911067501</v>
      </c>
      <c r="M85" s="859"/>
      <c r="N85" s="57"/>
    </row>
    <row r="86" spans="1:14" ht="15" thickBot="1">
      <c r="B86" s="821" t="s">
        <v>1037</v>
      </c>
      <c r="C86" s="822"/>
      <c r="D86" s="822"/>
      <c r="E86" s="822"/>
      <c r="F86" s="822"/>
      <c r="G86" s="822"/>
      <c r="H86" s="822"/>
      <c r="I86" s="822"/>
      <c r="J86" s="822"/>
      <c r="K86" s="822"/>
      <c r="L86" s="822"/>
      <c r="M86" s="823"/>
      <c r="N86" s="58">
        <f>L83+L84+L85</f>
        <v>54315.160146640505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235365.69396877548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7"/>
      <c r="K118" s="887"/>
      <c r="L118" s="887"/>
      <c r="M118" s="887"/>
      <c r="N118" s="888"/>
    </row>
    <row r="119" spans="2:14" ht="15.75" customHeight="1"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1519</v>
      </c>
      <c r="C31" s="87" t="s">
        <v>1499</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50" t="s">
        <v>241</v>
      </c>
      <c r="B36" s="870" t="str">
        <f>VLOOKUP(A36,EQUIPOS!A6:D154,3,FALSE)</f>
        <v>Grúa (capacidad 15 ton)</v>
      </c>
      <c r="C36" s="871"/>
      <c r="D36" s="871"/>
      <c r="E36" s="871"/>
      <c r="F36" s="871"/>
      <c r="G36" s="871"/>
      <c r="H36" s="872"/>
      <c r="I36" s="277"/>
      <c r="J36" s="278"/>
      <c r="K36" s="279">
        <f>VLOOKUP(A36,EQUIPOS!A6:D163,4,FALSE)</f>
        <v>202462.51799999998</v>
      </c>
      <c r="L36" s="280"/>
      <c r="M36" s="281">
        <v>1.375</v>
      </c>
      <c r="N36" s="282">
        <f>K36/M36</f>
        <v>147245.46763636361</v>
      </c>
    </row>
    <row r="37" spans="1:14">
      <c r="A37" s="150" t="s">
        <v>373</v>
      </c>
      <c r="B37" s="870" t="str">
        <f>VLOOKUP(A37,EQUIPOS!A7:D154,3,FALSE)</f>
        <v>Volqueta 6 m3</v>
      </c>
      <c r="C37" s="871"/>
      <c r="D37" s="871"/>
      <c r="E37" s="871"/>
      <c r="F37" s="871"/>
      <c r="G37" s="871"/>
      <c r="H37" s="872"/>
      <c r="I37" s="277"/>
      <c r="J37" s="278"/>
      <c r="K37" s="279">
        <f>VLOOKUP(A37,EQUIPOS!A7:D164,4,FALSE)</f>
        <v>62556.03</v>
      </c>
      <c r="L37" s="280"/>
      <c r="M37" s="281">
        <v>1.375</v>
      </c>
      <c r="N37" s="282">
        <f>K37/M37</f>
        <v>45495.294545454548</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0.05</v>
      </c>
      <c r="M42" s="883"/>
      <c r="N42" s="111">
        <f>N76*L42</f>
        <v>928.49464011090913</v>
      </c>
    </row>
    <row r="43" spans="1:14" ht="15" thickBot="1">
      <c r="B43" s="821" t="s">
        <v>1037</v>
      </c>
      <c r="C43" s="822"/>
      <c r="D43" s="822"/>
      <c r="E43" s="822"/>
      <c r="F43" s="822"/>
      <c r="G43" s="822"/>
      <c r="H43" s="822"/>
      <c r="I43" s="822"/>
      <c r="J43" s="822"/>
      <c r="K43" s="822"/>
      <c r="L43" s="822"/>
      <c r="M43" s="823"/>
      <c r="N43" s="404">
        <f>SUM(N36:N42)</f>
        <v>193669.25682192907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VLOOKUP(A48,MATERIALES!A4:D385,2,FALSE)</f>
        <v>u</v>
      </c>
      <c r="K48" s="292">
        <v>10</v>
      </c>
      <c r="L48" s="277"/>
      <c r="M48" s="293">
        <f>VLOOKUP(A48,MATERIALES!A5:D373,4,FALSE)</f>
        <v>650</v>
      </c>
      <c r="N48" s="282">
        <f>K48*M48</f>
        <v>6500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VLOOKUP(A49,MATERIALES!A5:D386,2,FALSE)</f>
        <v>kg</v>
      </c>
      <c r="K49" s="292">
        <v>1</v>
      </c>
      <c r="L49" s="277"/>
      <c r="M49" s="293">
        <f>VLOOKUP(A49,MATERIALES!A6:D373,4,FALSE)</f>
        <v>18591</v>
      </c>
      <c r="N49" s="282">
        <f>K49*M49</f>
        <v>18591</v>
      </c>
    </row>
    <row r="50" spans="1:14">
      <c r="A50" s="150"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VLOOKUP(A50,MATERIALES!A6:D387,2,FALSE)</f>
        <v>kg</v>
      </c>
      <c r="K50" s="292">
        <v>1</v>
      </c>
      <c r="L50" s="277"/>
      <c r="M50" s="293">
        <f>VLOOKUP(A50,MATERIALES!A6:D373,4,FALSE)</f>
        <v>3111</v>
      </c>
      <c r="N50" s="282">
        <f>K50*M50</f>
        <v>3111</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28202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11</v>
      </c>
      <c r="N70" s="405">
        <f>K70/M70</f>
        <v>18569.892802218183</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18569.892802218183</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240441.14962414725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48088.229924829451</v>
      </c>
      <c r="M83" s="857"/>
      <c r="N83" s="57"/>
    </row>
    <row r="84" spans="1:14">
      <c r="B84" s="95" t="s">
        <v>1057</v>
      </c>
      <c r="C84" s="96"/>
      <c r="D84" s="96"/>
      <c r="E84" s="96"/>
      <c r="F84" s="96"/>
      <c r="G84" s="96"/>
      <c r="H84" s="96"/>
      <c r="I84" s="93"/>
      <c r="J84" s="94"/>
      <c r="K84" s="314">
        <v>0.05</v>
      </c>
      <c r="L84" s="856">
        <f>N78*K84</f>
        <v>12022.057481207363</v>
      </c>
      <c r="M84" s="857"/>
      <c r="N84" s="57"/>
    </row>
    <row r="85" spans="1:14" ht="15" thickBot="1">
      <c r="B85" s="97" t="s">
        <v>1058</v>
      </c>
      <c r="C85" s="98"/>
      <c r="D85" s="98"/>
      <c r="E85" s="98"/>
      <c r="F85" s="98"/>
      <c r="G85" s="98"/>
      <c r="H85" s="98"/>
      <c r="I85" s="99"/>
      <c r="J85" s="100"/>
      <c r="K85" s="315">
        <v>0.05</v>
      </c>
      <c r="L85" s="858">
        <f>N78*K85</f>
        <v>12022.057481207363</v>
      </c>
      <c r="M85" s="859"/>
      <c r="N85" s="57"/>
    </row>
    <row r="86" spans="1:14" ht="15" thickBot="1">
      <c r="B86" s="821" t="s">
        <v>1037</v>
      </c>
      <c r="C86" s="822"/>
      <c r="D86" s="822"/>
      <c r="E86" s="822"/>
      <c r="F86" s="822"/>
      <c r="G86" s="822"/>
      <c r="H86" s="822"/>
      <c r="I86" s="822"/>
      <c r="J86" s="822"/>
      <c r="K86" s="822"/>
      <c r="L86" s="822"/>
      <c r="M86" s="823"/>
      <c r="N86" s="58">
        <f>L83+L84+L85</f>
        <v>72132.34488724418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312573.49451139144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7"/>
      <c r="K118" s="887"/>
      <c r="L118" s="887"/>
      <c r="M118" s="887"/>
      <c r="N118" s="888"/>
    </row>
    <row r="119" spans="2:14" ht="15.75" customHeight="1"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1520</v>
      </c>
      <c r="C31" s="87" t="s">
        <v>1500</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50" t="s">
        <v>241</v>
      </c>
      <c r="B36" s="870" t="str">
        <f>VLOOKUP(A36,EQUIPOS!A6:D154,3,FALSE)</f>
        <v>Grúa (capacidad 15 ton)</v>
      </c>
      <c r="C36" s="871"/>
      <c r="D36" s="871"/>
      <c r="E36" s="871"/>
      <c r="F36" s="871"/>
      <c r="G36" s="871"/>
      <c r="H36" s="872"/>
      <c r="I36" s="277"/>
      <c r="J36" s="278"/>
      <c r="K36" s="279">
        <f>VLOOKUP(A36,EQUIPOS!A6:D163,4,FALSE)</f>
        <v>202462.51799999998</v>
      </c>
      <c r="L36" s="280"/>
      <c r="M36" s="281">
        <v>1.3125</v>
      </c>
      <c r="N36" s="282">
        <f>K36/M36</f>
        <v>154257.15657142855</v>
      </c>
    </row>
    <row r="37" spans="1:14">
      <c r="A37" s="150" t="s">
        <v>373</v>
      </c>
      <c r="B37" s="870" t="str">
        <f>VLOOKUP(A37,EQUIPOS!A7:D154,3,FALSE)</f>
        <v>Volqueta 6 m3</v>
      </c>
      <c r="C37" s="871"/>
      <c r="D37" s="871"/>
      <c r="E37" s="871"/>
      <c r="F37" s="871"/>
      <c r="G37" s="871"/>
      <c r="H37" s="872"/>
      <c r="I37" s="277"/>
      <c r="J37" s="278"/>
      <c r="K37" s="279">
        <f>VLOOKUP(A37,EQUIPOS!A7:D164,4,FALSE)</f>
        <v>62556.03</v>
      </c>
      <c r="L37" s="280"/>
      <c r="M37" s="281">
        <v>1.3125</v>
      </c>
      <c r="N37" s="282">
        <f>K37/M37</f>
        <v>47661.737142857142</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0.05</v>
      </c>
      <c r="M42" s="883"/>
      <c r="N42" s="111">
        <f>N76*L42</f>
        <v>972.70867059238105</v>
      </c>
    </row>
    <row r="43" spans="1:14" ht="15" thickBot="1">
      <c r="B43" s="821" t="s">
        <v>1037</v>
      </c>
      <c r="C43" s="822"/>
      <c r="D43" s="822"/>
      <c r="E43" s="822"/>
      <c r="F43" s="822"/>
      <c r="G43" s="822"/>
      <c r="H43" s="822"/>
      <c r="I43" s="822"/>
      <c r="J43" s="822"/>
      <c r="K43" s="822"/>
      <c r="L43" s="822"/>
      <c r="M43" s="823"/>
      <c r="N43" s="404">
        <f>SUM(N36:N42)</f>
        <v>202891.60238487806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650</v>
      </c>
      <c r="N48" s="282">
        <f>K48*M48</f>
        <v>6500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18591</v>
      </c>
      <c r="N49" s="282">
        <f>K49*M49</f>
        <v>18591</v>
      </c>
    </row>
    <row r="50" spans="1:14">
      <c r="A50" s="150"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3111</v>
      </c>
      <c r="N50" s="282">
        <f>K50*M50</f>
        <v>3111</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28202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10.5</v>
      </c>
      <c r="N70" s="405">
        <f>K70/M70</f>
        <v>19454.17341184762</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821" t="s">
        <v>1037</v>
      </c>
      <c r="C76" s="822"/>
      <c r="D76" s="822"/>
      <c r="E76" s="822"/>
      <c r="F76" s="822"/>
      <c r="G76" s="822"/>
      <c r="H76" s="822"/>
      <c r="I76" s="864"/>
      <c r="J76" s="864"/>
      <c r="K76" s="864"/>
      <c r="L76" s="864"/>
      <c r="M76" s="865"/>
      <c r="N76" s="470">
        <f>SUM(N70:N75)</f>
        <v>19454.17341184762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250547.77579672568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50109.555159345138</v>
      </c>
      <c r="M83" s="857"/>
      <c r="N83" s="57"/>
    </row>
    <row r="84" spans="1:14">
      <c r="B84" s="95" t="s">
        <v>1057</v>
      </c>
      <c r="C84" s="96"/>
      <c r="D84" s="96"/>
      <c r="E84" s="96"/>
      <c r="F84" s="96"/>
      <c r="G84" s="96"/>
      <c r="H84" s="96"/>
      <c r="I84" s="93"/>
      <c r="J84" s="94"/>
      <c r="K84" s="314">
        <v>0.05</v>
      </c>
      <c r="L84" s="856">
        <f>N78*K84</f>
        <v>12527.388789836285</v>
      </c>
      <c r="M84" s="857"/>
      <c r="N84" s="57"/>
    </row>
    <row r="85" spans="1:14" ht="15" thickBot="1">
      <c r="B85" s="97" t="s">
        <v>1058</v>
      </c>
      <c r="C85" s="98"/>
      <c r="D85" s="98"/>
      <c r="E85" s="98"/>
      <c r="F85" s="98"/>
      <c r="G85" s="98"/>
      <c r="H85" s="98"/>
      <c r="I85" s="99"/>
      <c r="J85" s="100"/>
      <c r="K85" s="315">
        <v>0.05</v>
      </c>
      <c r="L85" s="858">
        <f>N78*K85</f>
        <v>12527.388789836285</v>
      </c>
      <c r="M85" s="859"/>
      <c r="N85" s="57"/>
    </row>
    <row r="86" spans="1:14" ht="15" thickBot="1">
      <c r="B86" s="821" t="s">
        <v>1037</v>
      </c>
      <c r="C86" s="822"/>
      <c r="D86" s="822"/>
      <c r="E86" s="822"/>
      <c r="F86" s="822"/>
      <c r="G86" s="822"/>
      <c r="H86" s="822"/>
      <c r="I86" s="822"/>
      <c r="J86" s="822"/>
      <c r="K86" s="822"/>
      <c r="L86" s="822"/>
      <c r="M86" s="823"/>
      <c r="N86" s="58">
        <f>L83+L84+L85</f>
        <v>75164.332739017715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325712.10853574338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1093</v>
      </c>
      <c r="C31" s="87" t="s">
        <v>1272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50" t="s">
        <v>312</v>
      </c>
      <c r="B36" s="870" t="str">
        <f>VLOOKUP(A36,EQUIPOS!A6:D154,3,FALSE)</f>
        <v>Retroexcavadora sobre oruga, potencia 138 HP, balde de 1,5 m3.</v>
      </c>
      <c r="C36" s="871"/>
      <c r="D36" s="871"/>
      <c r="E36" s="871"/>
      <c r="F36" s="871"/>
      <c r="G36" s="871"/>
      <c r="H36" s="872"/>
      <c r="I36" s="277"/>
      <c r="J36" s="278"/>
      <c r="K36" s="279">
        <f>VLOOKUP(A36,EQUIPOS!A6:D163,4,FALSE)</f>
        <v>256785.39299999998</v>
      </c>
      <c r="L36" s="280"/>
      <c r="M36" s="281">
        <v>66</v>
      </c>
      <c r="N36" s="282">
        <f>K36/M36</f>
        <v>3890.6877727272727</v>
      </c>
    </row>
    <row r="37" spans="1:14">
      <c r="A37" s="150" t="s">
        <v>129</v>
      </c>
      <c r="B37" s="870" t="str">
        <f>VLOOKUP(A37,EQUIPOS!A7:D154,3,FALSE)</f>
        <v xml:space="preserve">Buldozer, Potencia al volante de 140 HP, motor de 2200 RPM, longitud de hoja 4,80m. </v>
      </c>
      <c r="C37" s="871"/>
      <c r="D37" s="871"/>
      <c r="E37" s="871"/>
      <c r="F37" s="871"/>
      <c r="G37" s="871"/>
      <c r="H37" s="872"/>
      <c r="I37" s="277"/>
      <c r="J37" s="278"/>
      <c r="K37" s="279">
        <f>VLOOKUP(A37,EQUIPOS!A7:D164,4,FALSE)</f>
        <v>269950.467</v>
      </c>
      <c r="L37" s="280"/>
      <c r="M37" s="281">
        <v>100</v>
      </c>
      <c r="N37" s="282">
        <f>K37/M37</f>
        <v>2699.5046700000003</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0.01</v>
      </c>
      <c r="M42" s="883"/>
      <c r="N42" s="111">
        <f>N76*L42</f>
        <v>0.967181916782197</v>
      </c>
    </row>
    <row r="43" spans="1:14" ht="15" thickBot="1">
      <c r="B43" s="821" t="s">
        <v>1037</v>
      </c>
      <c r="C43" s="822"/>
      <c r="D43" s="822"/>
      <c r="E43" s="822"/>
      <c r="F43" s="822"/>
      <c r="G43" s="822"/>
      <c r="H43" s="822"/>
      <c r="I43" s="822"/>
      <c r="J43" s="822"/>
      <c r="K43" s="822"/>
      <c r="L43" s="822"/>
      <c r="M43" s="823"/>
      <c r="N43" s="404">
        <f>SUM(N36:N42)</f>
        <v>6591.1596246440558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448</v>
      </c>
      <c r="B48" s="49" t="str">
        <f>VLOOKUP(A48,MATERIALES!A4:D373,3,FALSE)</f>
        <v xml:space="preserve">Derechos de explotación y/o disposición de materiales
</v>
      </c>
      <c r="C48" s="291"/>
      <c r="D48" s="291"/>
      <c r="E48" s="291"/>
      <c r="F48" s="291"/>
      <c r="G48" s="291"/>
      <c r="H48" s="291"/>
      <c r="I48" s="278"/>
      <c r="J48" s="234" t="str">
        <f>VLOOKUP(A48,MATERIALES!A4:D373,2,FALSE)</f>
        <v>m3</v>
      </c>
      <c r="K48" s="292">
        <v>1</v>
      </c>
      <c r="L48" s="277"/>
      <c r="M48" s="293">
        <f>VLOOKUP(A48,MATERIALES!A5:D373,4,FALSE)</f>
        <v>6456</v>
      </c>
      <c r="N48" s="282">
        <f>K48*M48</f>
        <v>6456</v>
      </c>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6456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528</v>
      </c>
      <c r="N70" s="405">
        <f>K70/M70</f>
        <v>96.718191678219696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96.718191678219696</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13143.877816322276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2628.7755632644553</v>
      </c>
      <c r="M83" s="857"/>
      <c r="N83" s="57"/>
    </row>
    <row r="84" spans="1:14">
      <c r="B84" s="95" t="s">
        <v>1057</v>
      </c>
      <c r="C84" s="96"/>
      <c r="D84" s="96"/>
      <c r="E84" s="96"/>
      <c r="F84" s="96"/>
      <c r="G84" s="96"/>
      <c r="H84" s="96"/>
      <c r="I84" s="93"/>
      <c r="J84" s="94"/>
      <c r="K84" s="314">
        <v>0.05</v>
      </c>
      <c r="L84" s="856">
        <f>N78*K84</f>
        <v>657.19389081611382</v>
      </c>
      <c r="M84" s="857"/>
      <c r="N84" s="57"/>
    </row>
    <row r="85" spans="1:14" ht="15" thickBot="1">
      <c r="B85" s="97" t="s">
        <v>1058</v>
      </c>
      <c r="C85" s="98"/>
      <c r="D85" s="98"/>
      <c r="E85" s="98"/>
      <c r="F85" s="98"/>
      <c r="G85" s="98"/>
      <c r="H85" s="98"/>
      <c r="I85" s="99"/>
      <c r="J85" s="100"/>
      <c r="K85" s="315">
        <v>0.05</v>
      </c>
      <c r="L85" s="858">
        <f>N78*K85</f>
        <v>657.19389081611382</v>
      </c>
      <c r="M85" s="859"/>
      <c r="N85" s="57"/>
    </row>
    <row r="86" spans="1:14" ht="15" thickBot="1">
      <c r="B86" s="821" t="s">
        <v>1037</v>
      </c>
      <c r="C86" s="822"/>
      <c r="D86" s="822"/>
      <c r="E86" s="822"/>
      <c r="F86" s="822"/>
      <c r="G86" s="822"/>
      <c r="H86" s="822"/>
      <c r="I86" s="822"/>
      <c r="J86" s="822"/>
      <c r="K86" s="822"/>
      <c r="L86" s="822"/>
      <c r="M86" s="823"/>
      <c r="N86" s="58">
        <f>L83+L84+L85</f>
        <v>3943.1633448966827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17087.04116121896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1094</v>
      </c>
      <c r="C31" s="87" t="s">
        <v>1273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50" t="s">
        <v>312</v>
      </c>
      <c r="B36" s="870" t="str">
        <f>VLOOKUP(A36,EQUIPOS!A6:D154,3,FALSE)</f>
        <v>Retroexcavadora sobre oruga, potencia 138 HP, balde de 1,5 m3.</v>
      </c>
      <c r="C36" s="871"/>
      <c r="D36" s="871"/>
      <c r="E36" s="871"/>
      <c r="F36" s="871"/>
      <c r="G36" s="871"/>
      <c r="H36" s="872"/>
      <c r="I36" s="277"/>
      <c r="J36" s="278"/>
      <c r="K36" s="279">
        <f>VLOOKUP(A36,EQUIPOS!A6:D163,4,FALSE)</f>
        <v>256785.39299999998</v>
      </c>
      <c r="L36" s="280"/>
      <c r="M36" s="281">
        <v>66</v>
      </c>
      <c r="N36" s="282">
        <f>K36/M36</f>
        <v>3890.6877727272727</v>
      </c>
    </row>
    <row r="37" spans="1:14">
      <c r="A37" s="114"/>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0.01</v>
      </c>
      <c r="M42" s="883"/>
      <c r="N42" s="111">
        <f>N76*L42</f>
        <v>0.967181916782197</v>
      </c>
    </row>
    <row r="43" spans="1:14" ht="15" thickBot="1">
      <c r="B43" s="821" t="s">
        <v>1037</v>
      </c>
      <c r="C43" s="822"/>
      <c r="D43" s="822"/>
      <c r="E43" s="822"/>
      <c r="F43" s="822"/>
      <c r="G43" s="822"/>
      <c r="H43" s="822"/>
      <c r="I43" s="822"/>
      <c r="J43" s="822"/>
      <c r="K43" s="822"/>
      <c r="L43" s="822"/>
      <c r="M43" s="823"/>
      <c r="N43" s="404">
        <f>SUM(N36:N42)</f>
        <v>3891.6549546440547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528</v>
      </c>
      <c r="N70" s="405">
        <f>K70/M70</f>
        <v>96.718191678219696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96.718191678219696</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3988.3731463222744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797.67462926445489</v>
      </c>
      <c r="M83" s="857"/>
      <c r="N83" s="57"/>
    </row>
    <row r="84" spans="1:14">
      <c r="B84" s="95" t="s">
        <v>1057</v>
      </c>
      <c r="C84" s="96"/>
      <c r="D84" s="96"/>
      <c r="E84" s="96"/>
      <c r="F84" s="96"/>
      <c r="G84" s="96"/>
      <c r="H84" s="96"/>
      <c r="I84" s="93"/>
      <c r="J84" s="94"/>
      <c r="K84" s="314">
        <v>0.05</v>
      </c>
      <c r="L84" s="856">
        <f>N78*K84</f>
        <v>199.41865731611372</v>
      </c>
      <c r="M84" s="857"/>
      <c r="N84" s="57"/>
    </row>
    <row r="85" spans="1:14" ht="15" thickBot="1">
      <c r="B85" s="97" t="s">
        <v>1058</v>
      </c>
      <c r="C85" s="98"/>
      <c r="D85" s="98"/>
      <c r="E85" s="98"/>
      <c r="F85" s="98"/>
      <c r="G85" s="98"/>
      <c r="H85" s="98"/>
      <c r="I85" s="99"/>
      <c r="J85" s="100"/>
      <c r="K85" s="315">
        <v>0.05</v>
      </c>
      <c r="L85" s="858">
        <f>N78*K85</f>
        <v>199.41865731611372</v>
      </c>
      <c r="M85" s="859"/>
      <c r="N85" s="57"/>
    </row>
    <row r="86" spans="1:14" ht="15" thickBot="1">
      <c r="B86" s="821" t="s">
        <v>1037</v>
      </c>
      <c r="C86" s="822"/>
      <c r="D86" s="822"/>
      <c r="E86" s="822"/>
      <c r="F86" s="822"/>
      <c r="G86" s="822"/>
      <c r="H86" s="822"/>
      <c r="I86" s="822"/>
      <c r="J86" s="822"/>
      <c r="K86" s="822"/>
      <c r="L86" s="822"/>
      <c r="M86" s="823"/>
      <c r="N86" s="58">
        <f>L83+L84+L85</f>
        <v>1196.5119438966824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5184.885090218957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1095</v>
      </c>
      <c r="C31" s="87" t="s">
        <v>1274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180</v>
      </c>
      <c r="B36" s="870" t="str">
        <f>VLOOKUP(A36,EQUIPOS!A6:D154,3,FALSE)</f>
        <v>Compresor 120 HP, con martillo.</v>
      </c>
      <c r="C36" s="871"/>
      <c r="D36" s="871"/>
      <c r="E36" s="871"/>
      <c r="F36" s="871"/>
      <c r="G36" s="871"/>
      <c r="H36" s="872"/>
      <c r="I36" s="277"/>
      <c r="J36" s="278"/>
      <c r="K36" s="279">
        <f>VLOOKUP(A36,EQUIPOS!A6:D163,4,FALSE)</f>
        <v>111505.758</v>
      </c>
      <c r="L36" s="280"/>
      <c r="M36" s="281">
        <v>66</v>
      </c>
      <c r="N36" s="282">
        <f>K36/M36</f>
        <v>1689.4811818181818</v>
      </c>
    </row>
    <row r="37" spans="1:14">
      <c r="A37" s="114" t="s">
        <v>129</v>
      </c>
      <c r="B37" s="870" t="str">
        <f>VLOOKUP(A37,EQUIPOS!A7:D154,3,FALSE)</f>
        <v xml:space="preserve">Buldozer, Potencia al volante de 140 HP, motor de 2200 RPM, longitud de hoja 4,80m. </v>
      </c>
      <c r="C37" s="871"/>
      <c r="D37" s="871"/>
      <c r="E37" s="871"/>
      <c r="F37" s="871"/>
      <c r="G37" s="871"/>
      <c r="H37" s="872"/>
      <c r="I37" s="277"/>
      <c r="J37" s="278"/>
      <c r="K37" s="279">
        <f>VLOOKUP(A37,EQUIPOS!A7:D164,4,FALSE)</f>
        <v>269950.467</v>
      </c>
      <c r="L37" s="280"/>
      <c r="M37" s="281">
        <v>100</v>
      </c>
      <c r="N37" s="282">
        <f>K37/M37</f>
        <v>2699.5046700000003</v>
      </c>
    </row>
    <row r="38" spans="1:14">
      <c r="A38" t="s">
        <v>312</v>
      </c>
      <c r="B38" s="870" t="str">
        <f>VLOOKUP(A38,EQUIPOS!A8:D154,3,FALSE)</f>
        <v>Retroexcavadora sobre oruga, potencia 138 HP, balde de 1,5 m3.</v>
      </c>
      <c r="C38" s="871"/>
      <c r="D38" s="871"/>
      <c r="E38" s="871"/>
      <c r="F38" s="871"/>
      <c r="G38" s="871"/>
      <c r="H38" s="872"/>
      <c r="I38" s="277"/>
      <c r="J38" s="278"/>
      <c r="K38" s="279">
        <f>VLOOKUP(A38,EQUIPOS!A8:D165,4,FALSE)</f>
        <v>256785.39299999998</v>
      </c>
      <c r="L38" s="280"/>
      <c r="M38" s="281">
        <v>66</v>
      </c>
      <c r="N38" s="282">
        <f>K38/M38</f>
        <v>3890.6877727272727</v>
      </c>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0.02</v>
      </c>
      <c r="M42" s="883"/>
      <c r="N42" s="111">
        <f>N78*L42</f>
        <v>5.8030915006931822</v>
      </c>
    </row>
    <row r="43" spans="1:14" ht="15" thickBot="1">
      <c r="B43" s="821" t="s">
        <v>1037</v>
      </c>
      <c r="C43" s="822"/>
      <c r="D43" s="822"/>
      <c r="E43" s="822"/>
      <c r="F43" s="822"/>
      <c r="G43" s="822"/>
      <c r="H43" s="822"/>
      <c r="I43" s="822"/>
      <c r="J43" s="822"/>
      <c r="K43" s="822"/>
      <c r="L43" s="822"/>
      <c r="M43" s="823"/>
      <c r="N43" s="404">
        <f>SUM(N36:N42)</f>
        <v>8285.476716046147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376</v>
      </c>
      <c r="B48" s="49" t="str">
        <f>VLOOKUP(A48,MATERIALES!A4:D373,3,FALSE)</f>
        <v>Anfo</v>
      </c>
      <c r="C48" s="291"/>
      <c r="D48" s="291"/>
      <c r="E48" s="291"/>
      <c r="F48" s="291"/>
      <c r="G48" s="291"/>
      <c r="H48" s="291"/>
      <c r="I48" s="278"/>
      <c r="J48" s="234" t="str">
        <f>VLOOKUP(A48,MATERIALES!A4:D385,2,FALSE)</f>
        <v>kg</v>
      </c>
      <c r="K48" s="292">
        <v>0.2</v>
      </c>
      <c r="L48" s="277"/>
      <c r="M48" s="293">
        <f>VLOOKUP(A48,MATERIALES!A5:D373,4,FALSE)</f>
        <v>6866</v>
      </c>
      <c r="N48" s="282">
        <f>K48*M48</f>
        <v>1373.2</v>
      </c>
    </row>
    <row r="49" spans="1:14">
      <c r="A49" t="s">
        <v>427</v>
      </c>
      <c r="B49" s="49" t="str">
        <f>VLOOKUP(A49,MATERIALES!A5:D373,3,FALSE)</f>
        <v>Cordón detonante</v>
      </c>
      <c r="C49" s="291"/>
      <c r="D49" s="291"/>
      <c r="E49" s="291"/>
      <c r="F49" s="291"/>
      <c r="G49" s="291"/>
      <c r="H49" s="291"/>
      <c r="I49" s="278"/>
      <c r="J49" s="234" t="str">
        <f>VLOOKUP(A49,MATERIALES!A5:D386,2,FALSE)</f>
        <v>m</v>
      </c>
      <c r="K49" s="292">
        <v>3</v>
      </c>
      <c r="L49" s="277"/>
      <c r="M49" s="293">
        <f>VLOOKUP(A49,MATERIALES!A6:D373,4,FALSE)</f>
        <v>2936</v>
      </c>
      <c r="N49" s="282">
        <f t="shared" ref="N49:N54" si="0">K49*M49</f>
        <v>8808</v>
      </c>
    </row>
    <row r="50" spans="1:14">
      <c r="A50" s="216" t="s">
        <v>462</v>
      </c>
      <c r="B50" s="49" t="str">
        <f>VLOOKUP(A50,MATERIALES!A6:D373,3,FALSE)</f>
        <v>Explosivos  75% (INDUGEL)</v>
      </c>
      <c r="C50" s="291"/>
      <c r="D50" s="291"/>
      <c r="E50" s="291"/>
      <c r="F50" s="291"/>
      <c r="G50" s="291"/>
      <c r="H50" s="291"/>
      <c r="I50" s="278"/>
      <c r="J50" s="234" t="str">
        <f>VLOOKUP(A50,MATERIALES!A6:D387,2,FALSE)</f>
        <v>lb</v>
      </c>
      <c r="K50" s="292">
        <v>0.3</v>
      </c>
      <c r="L50" s="277"/>
      <c r="M50" s="293">
        <f>VLOOKUP(A50,MATERIALES!A6:D373,4,FALSE)</f>
        <v>12834</v>
      </c>
      <c r="N50" s="282">
        <f t="shared" si="0"/>
        <v>3850.2</v>
      </c>
    </row>
    <row r="51" spans="1:14">
      <c r="A51" t="s">
        <v>467</v>
      </c>
      <c r="B51" s="49" t="str">
        <f>VLOOKUP(A51,MATERIALES!A6:D373,3,FALSE)</f>
        <v>Fulminantes</v>
      </c>
      <c r="C51" s="291"/>
      <c r="D51" s="291"/>
      <c r="E51" s="291"/>
      <c r="F51" s="291"/>
      <c r="G51" s="291"/>
      <c r="H51" s="291"/>
      <c r="I51" s="278"/>
      <c r="J51" s="234" t="str">
        <f>VLOOKUP(A51,MATERIALES!A6:D388,2,FALSE)</f>
        <v>u</v>
      </c>
      <c r="K51" s="292">
        <v>0.2</v>
      </c>
      <c r="L51" s="277"/>
      <c r="M51" s="293">
        <f>VLOOKUP(A51,MATERIALES!A6:D373,4,FALSE)</f>
        <v>1406</v>
      </c>
      <c r="N51" s="282">
        <f t="shared" si="0"/>
        <v>281.2</v>
      </c>
    </row>
    <row r="52" spans="1:14">
      <c r="A52" t="s">
        <v>567</v>
      </c>
      <c r="B52" s="49" t="str">
        <f>VLOOKUP(A52,MATERIALES!A6:D373,3,FALSE)</f>
        <v>Mecha Lenta</v>
      </c>
      <c r="C52" s="291"/>
      <c r="D52" s="291"/>
      <c r="E52" s="291"/>
      <c r="F52" s="291"/>
      <c r="G52" s="291"/>
      <c r="H52" s="291"/>
      <c r="I52" s="278"/>
      <c r="J52" s="234" t="str">
        <f>VLOOKUP(A52,MATERIALES!A6:D389,2,FALSE)</f>
        <v>m</v>
      </c>
      <c r="K52" s="292">
        <v>0.5</v>
      </c>
      <c r="L52" s="277"/>
      <c r="M52" s="293">
        <f>VLOOKUP(A52,MATERIALES!A7:D373,4,FALSE)</f>
        <v>1431</v>
      </c>
      <c r="N52" s="282">
        <f t="shared" si="0"/>
        <v>715.5</v>
      </c>
    </row>
    <row r="53" spans="1:14">
      <c r="A53" t="s">
        <v>915</v>
      </c>
      <c r="B53" s="49" t="str">
        <f>VLOOKUP(A53,MATERIALES!A7:D373,3,FALSE)</f>
        <v>Escolta y trasporte (Tarifa Porcentual de 40 %) por cada Metro Cubico exportado y trasportado</v>
      </c>
      <c r="C53" s="291"/>
      <c r="D53" s="291"/>
      <c r="E53" s="291"/>
      <c r="F53" s="291"/>
      <c r="G53" s="291"/>
      <c r="H53" s="291"/>
      <c r="I53" s="278"/>
      <c r="J53" s="234" t="str">
        <f>VLOOKUP(A53,MATERIALES!A7:D390,2,FALSE)</f>
        <v>%</v>
      </c>
      <c r="K53" s="292">
        <v>7995.15</v>
      </c>
      <c r="L53" s="277"/>
      <c r="M53" s="293">
        <f>VLOOKUP(A53,MATERIALES!A8:D373,4,FALSE)</f>
        <v>0</v>
      </c>
      <c r="N53" s="282">
        <f t="shared" si="0"/>
        <v>0</v>
      </c>
    </row>
    <row r="54" spans="1:14">
      <c r="A54" t="s">
        <v>448</v>
      </c>
      <c r="B54" s="49" t="str">
        <f>VLOOKUP(A54,MATERIALES!A8:D373,3,FALSE)</f>
        <v xml:space="preserve">Derechos de explotación y/o disposición de materiales
</v>
      </c>
      <c r="C54" s="291"/>
      <c r="D54" s="291"/>
      <c r="E54" s="291"/>
      <c r="F54" s="291"/>
      <c r="G54" s="291"/>
      <c r="H54" s="291"/>
      <c r="I54" s="278"/>
      <c r="J54" s="234" t="str">
        <f>VLOOKUP(A54,MATERIALES!A8:D391,2,FALSE)</f>
        <v>m3</v>
      </c>
      <c r="K54" s="292">
        <v>1</v>
      </c>
      <c r="L54" s="277"/>
      <c r="M54" s="293">
        <f>VLOOKUP(A54,MATERIALES!A9:D374,4,FALSE)</f>
        <v>6456</v>
      </c>
      <c r="N54" s="282">
        <f t="shared" si="0"/>
        <v>6456</v>
      </c>
    </row>
    <row r="55" spans="1:14" ht="15" thickBot="1">
      <c r="B55" s="903"/>
      <c r="C55" s="904"/>
      <c r="D55" s="904"/>
      <c r="E55" s="904"/>
      <c r="F55" s="904"/>
      <c r="G55" s="904"/>
      <c r="H55" s="904"/>
      <c r="I55" s="874"/>
      <c r="J55" s="48"/>
      <c r="K55" s="50"/>
      <c r="L55" s="905"/>
      <c r="M55" s="906"/>
      <c r="N55" s="51"/>
    </row>
    <row r="56" spans="1:14" ht="15" thickBot="1">
      <c r="B56" s="821" t="s">
        <v>1037</v>
      </c>
      <c r="C56" s="822"/>
      <c r="D56" s="822"/>
      <c r="E56" s="822"/>
      <c r="F56" s="822"/>
      <c r="G56" s="822"/>
      <c r="H56" s="822"/>
      <c r="I56" s="822"/>
      <c r="J56" s="822"/>
      <c r="K56" s="822"/>
      <c r="L56" s="822"/>
      <c r="M56" s="823"/>
      <c r="N56" s="404">
        <f>SUM(N48:N55)</f>
        <v>21484.100000000002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7" t="s">
        <v>1045</v>
      </c>
      <c r="M60" s="886"/>
      <c r="N60" s="82" t="s">
        <v>1035</v>
      </c>
    </row>
    <row r="61" spans="1:14">
      <c r="B61" s="52"/>
      <c r="C61" s="327"/>
      <c r="D61" s="327"/>
      <c r="E61" s="327"/>
      <c r="F61" s="327"/>
      <c r="G61" s="327"/>
      <c r="H61" s="321"/>
      <c r="I61" s="289"/>
      <c r="J61" s="296"/>
      <c r="K61" s="289"/>
      <c r="L61" s="908"/>
      <c r="M61" s="909"/>
      <c r="N61" s="297"/>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c r="B64" s="52"/>
      <c r="C64" s="53"/>
      <c r="D64" s="53"/>
      <c r="E64" s="53"/>
      <c r="F64" s="53"/>
      <c r="G64" s="53"/>
      <c r="H64" s="298"/>
      <c r="I64" s="289"/>
      <c r="J64" s="289"/>
      <c r="K64" s="289"/>
      <c r="L64" s="299"/>
      <c r="M64" s="300"/>
      <c r="N64" s="301"/>
    </row>
    <row r="65" spans="1:15">
      <c r="B65" s="52"/>
      <c r="C65" s="53"/>
      <c r="D65" s="53"/>
      <c r="E65" s="53"/>
      <c r="F65" s="53"/>
      <c r="G65" s="53"/>
      <c r="H65" s="298"/>
      <c r="I65" s="289"/>
      <c r="J65" s="289"/>
      <c r="K65" s="289"/>
      <c r="L65" s="299"/>
      <c r="M65" s="300"/>
      <c r="N65" s="301"/>
    </row>
    <row r="66" spans="1:15" ht="15" thickBot="1">
      <c r="B66" s="319"/>
      <c r="C66" s="320"/>
      <c r="D66" s="320"/>
      <c r="E66" s="320"/>
      <c r="F66" s="320"/>
      <c r="G66" s="320"/>
      <c r="H66" s="54"/>
      <c r="I66" s="132"/>
      <c r="J66" s="132"/>
      <c r="K66" s="132"/>
      <c r="L66" s="899"/>
      <c r="M66" s="900"/>
      <c r="N66" s="133"/>
    </row>
    <row r="67" spans="1:15" ht="15" thickBot="1">
      <c r="B67" s="910" t="s">
        <v>1037</v>
      </c>
      <c r="C67" s="864"/>
      <c r="D67" s="864"/>
      <c r="E67" s="864"/>
      <c r="F67" s="864"/>
      <c r="G67" s="864"/>
      <c r="H67" s="864"/>
      <c r="I67" s="864"/>
      <c r="J67" s="864"/>
      <c r="K67" s="864"/>
      <c r="L67" s="864"/>
      <c r="M67" s="86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0" t="s">
        <v>1047</v>
      </c>
      <c r="C71" s="861"/>
      <c r="D71" s="861"/>
      <c r="E71" s="861"/>
      <c r="F71" s="861"/>
      <c r="G71" s="861"/>
      <c r="H71" s="861"/>
      <c r="I71" s="79" t="s">
        <v>1048</v>
      </c>
      <c r="J71" s="81" t="s">
        <v>1494</v>
      </c>
      <c r="K71" s="80" t="s">
        <v>1050</v>
      </c>
      <c r="L71" s="862" t="s">
        <v>1034</v>
      </c>
      <c r="M71" s="863"/>
      <c r="N71" s="104" t="s">
        <v>1035</v>
      </c>
    </row>
    <row r="72" spans="1:15">
      <c r="A72" t="s">
        <v>6</v>
      </c>
      <c r="B72" s="55" t="str">
        <f>VLOOKUP(A72,'MANO DE OBRA'!A8:D68,3,FALSE)</f>
        <v xml:space="preserve">Obrero </v>
      </c>
      <c r="C72" s="53"/>
      <c r="D72" s="53"/>
      <c r="E72" s="53"/>
      <c r="F72" s="53"/>
      <c r="G72" s="53"/>
      <c r="H72" s="53"/>
      <c r="I72" s="302">
        <f>K72/J72*100</f>
        <v>27603.894705999999</v>
      </c>
      <c r="J72" s="303">
        <v>185</v>
      </c>
      <c r="K72" s="304">
        <f>VLOOKUP(A72,'MANO DE OBRA'!A8:D99,4,FALSE)</f>
        <v>51067.205206099999</v>
      </c>
      <c r="L72" s="56"/>
      <c r="M72" s="305">
        <v>528</v>
      </c>
      <c r="N72" s="405">
        <f>K72/M72</f>
        <v>96.718191678219696</v>
      </c>
      <c r="O72" s="112"/>
    </row>
    <row r="73" spans="1:15">
      <c r="A73"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305">
        <v>528</v>
      </c>
      <c r="N73" s="405">
        <f>K73/M73</f>
        <v>193.43638335643939</v>
      </c>
    </row>
    <row r="74" spans="1:15">
      <c r="B74" s="55"/>
      <c r="C74" s="53"/>
      <c r="D74" s="53"/>
      <c r="E74" s="53"/>
      <c r="F74" s="53"/>
      <c r="G74" s="53"/>
      <c r="H74" s="53"/>
      <c r="I74" s="289"/>
      <c r="J74" s="307"/>
      <c r="K74" s="308"/>
      <c r="L74" s="56"/>
      <c r="M74" s="310"/>
      <c r="N74" s="306"/>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7"/>
      <c r="C77" s="898"/>
      <c r="D77" s="898"/>
      <c r="E77" s="898"/>
      <c r="F77" s="898"/>
      <c r="G77" s="898"/>
      <c r="H77" s="898"/>
      <c r="I77" s="132"/>
      <c r="J77" s="132"/>
      <c r="K77" s="132"/>
      <c r="L77" s="911"/>
      <c r="M77" s="911"/>
      <c r="N77" s="51"/>
    </row>
    <row r="78" spans="1:15" ht="15" thickBot="1">
      <c r="B78" s="821" t="s">
        <v>1037</v>
      </c>
      <c r="C78" s="822"/>
      <c r="D78" s="822"/>
      <c r="E78" s="822"/>
      <c r="F78" s="822"/>
      <c r="G78" s="822"/>
      <c r="H78" s="822"/>
      <c r="I78" s="864"/>
      <c r="J78" s="864"/>
      <c r="K78" s="864"/>
      <c r="L78" s="864"/>
      <c r="M78" s="865"/>
      <c r="N78" s="311">
        <f>SUM(N72:N77)</f>
        <v>290.1545750346591</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30059.731291080807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6" t="s">
        <v>1053</v>
      </c>
      <c r="C84" s="867"/>
      <c r="D84" s="867"/>
      <c r="E84" s="867"/>
      <c r="F84" s="867"/>
      <c r="G84" s="867"/>
      <c r="H84" s="867"/>
      <c r="I84" s="324"/>
      <c r="J84" s="344"/>
      <c r="K84" s="312" t="s">
        <v>1054</v>
      </c>
      <c r="L84" s="868" t="s">
        <v>1055</v>
      </c>
      <c r="M84" s="869"/>
      <c r="N84" s="313"/>
    </row>
    <row r="85" spans="1:14">
      <c r="B85" s="854" t="s">
        <v>1056</v>
      </c>
      <c r="C85" s="855"/>
      <c r="D85" s="855"/>
      <c r="E85" s="855"/>
      <c r="F85" s="855"/>
      <c r="G85" s="855"/>
      <c r="H85" s="855"/>
      <c r="I85" s="93"/>
      <c r="J85" s="94"/>
      <c r="K85" s="314">
        <v>0.2</v>
      </c>
      <c r="L85" s="856">
        <f>N80*K85</f>
        <v>6011.9462582161614</v>
      </c>
      <c r="M85" s="857"/>
      <c r="N85" s="57"/>
    </row>
    <row r="86" spans="1:14">
      <c r="B86" s="95" t="s">
        <v>1057</v>
      </c>
      <c r="C86" s="96"/>
      <c r="D86" s="96"/>
      <c r="E86" s="96"/>
      <c r="F86" s="96"/>
      <c r="G86" s="96"/>
      <c r="H86" s="96"/>
      <c r="I86" s="93"/>
      <c r="J86" s="94"/>
      <c r="K86" s="314">
        <v>0.05</v>
      </c>
      <c r="L86" s="856">
        <f>N80*K86</f>
        <v>1502.9865645540403</v>
      </c>
      <c r="M86" s="857"/>
      <c r="N86" s="57"/>
    </row>
    <row r="87" spans="1:14" ht="15" thickBot="1">
      <c r="B87" s="97" t="s">
        <v>1058</v>
      </c>
      <c r="C87" s="98"/>
      <c r="D87" s="98"/>
      <c r="E87" s="98"/>
      <c r="F87" s="98"/>
      <c r="G87" s="98"/>
      <c r="H87" s="98"/>
      <c r="I87" s="99"/>
      <c r="J87" s="100"/>
      <c r="K87" s="315">
        <v>0.05</v>
      </c>
      <c r="L87" s="858">
        <f>N80*K87</f>
        <v>1502.9865645540403</v>
      </c>
      <c r="M87" s="859"/>
      <c r="N87" s="57"/>
    </row>
    <row r="88" spans="1:14" ht="15" thickBot="1">
      <c r="B88" s="821" t="s">
        <v>1037</v>
      </c>
      <c r="C88" s="822"/>
      <c r="D88" s="822"/>
      <c r="E88" s="822"/>
      <c r="F88" s="822"/>
      <c r="G88" s="822"/>
      <c r="H88" s="822"/>
      <c r="I88" s="822"/>
      <c r="J88" s="822"/>
      <c r="K88" s="822"/>
      <c r="L88" s="822"/>
      <c r="M88" s="823"/>
      <c r="N88" s="58">
        <f>L85+L86+L87</f>
        <v>9017.9193873242421</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39077.650678405051</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 thickBot="1">
      <c r="B99" s="22"/>
      <c r="C99" s="18"/>
      <c r="D99" s="18"/>
      <c r="E99" s="18"/>
      <c r="F99" s="18" t="s">
        <v>1064</v>
      </c>
      <c r="G99" s="18"/>
      <c r="H99" s="18"/>
      <c r="I99" s="18"/>
      <c r="J99" s="18"/>
      <c r="K99" s="18"/>
      <c r="L99" s="18"/>
      <c r="M99" s="18"/>
      <c r="N99" s="23"/>
    </row>
    <row r="100" spans="2:14">
      <c r="B100" s="237" t="s">
        <v>2322</v>
      </c>
      <c r="C100" s="238"/>
      <c r="D100" s="238"/>
      <c r="E100" s="238"/>
      <c r="F100" s="238"/>
      <c r="G100" s="238"/>
      <c r="H100" s="238"/>
      <c r="I100" s="238"/>
      <c r="J100" s="238"/>
      <c r="K100" s="238"/>
      <c r="L100" s="238"/>
      <c r="M100" s="238"/>
      <c r="N100" s="239"/>
    </row>
    <row r="101" spans="2:14">
      <c r="B101" s="240"/>
      <c r="C101" s="241"/>
      <c r="D101" s="241"/>
      <c r="E101" s="241"/>
      <c r="F101" s="241"/>
      <c r="G101" s="241"/>
      <c r="H101" s="241"/>
      <c r="I101" s="241"/>
      <c r="J101" s="241"/>
      <c r="K101" s="241"/>
      <c r="L101" s="241"/>
      <c r="M101" s="241"/>
      <c r="N101" s="242"/>
    </row>
    <row r="102" spans="2:14">
      <c r="B102" s="240"/>
      <c r="C102" s="241"/>
      <c r="D102" s="241"/>
      <c r="E102" s="241"/>
      <c r="F102" s="241"/>
      <c r="G102" s="241"/>
      <c r="H102" s="241"/>
      <c r="I102" s="241"/>
      <c r="J102" s="241"/>
      <c r="K102" s="241"/>
      <c r="L102" s="241"/>
      <c r="M102" s="241"/>
      <c r="N102" s="242"/>
    </row>
    <row r="103" spans="2:14">
      <c r="B103" s="240"/>
      <c r="C103" s="241"/>
      <c r="D103" s="241"/>
      <c r="E103" s="241"/>
      <c r="F103" s="241"/>
      <c r="G103" s="241"/>
      <c r="H103" s="241"/>
      <c r="I103" s="241"/>
      <c r="J103" s="241"/>
      <c r="K103" s="241"/>
      <c r="L103" s="241"/>
      <c r="M103" s="241"/>
      <c r="N103" s="242"/>
    </row>
    <row r="104" spans="2:14" ht="15" thickBot="1">
      <c r="B104" s="243"/>
      <c r="C104" s="244"/>
      <c r="D104" s="244"/>
      <c r="E104" s="244"/>
      <c r="F104" s="244"/>
      <c r="G104" s="244"/>
      <c r="H104" s="244"/>
      <c r="I104" s="244"/>
      <c r="J104" s="244"/>
      <c r="K104" s="244"/>
      <c r="L104" s="244"/>
      <c r="M104" s="244"/>
      <c r="N104" s="245"/>
    </row>
    <row r="105" spans="2:14">
      <c r="B105" s="246"/>
      <c r="C105" s="247"/>
      <c r="D105" s="247"/>
      <c r="E105" s="247"/>
      <c r="F105" s="247"/>
      <c r="G105" s="247"/>
      <c r="H105" s="247"/>
      <c r="I105" s="247"/>
      <c r="J105" s="247"/>
      <c r="K105" s="247"/>
      <c r="L105" s="247"/>
      <c r="M105" s="247"/>
      <c r="N105" s="248"/>
    </row>
    <row r="106" spans="2:14">
      <c r="B106" s="232" t="s">
        <v>2323</v>
      </c>
      <c r="C106" s="37"/>
      <c r="D106" s="37"/>
      <c r="E106" s="37"/>
      <c r="F106" s="37"/>
      <c r="G106" s="37"/>
      <c r="H106" s="37"/>
      <c r="I106" s="37"/>
      <c r="J106" s="37"/>
      <c r="K106" s="37"/>
      <c r="L106" s="37"/>
      <c r="M106" s="37"/>
      <c r="N106" s="38"/>
    </row>
    <row r="107" spans="2:14" ht="15" customHeight="1">
      <c r="B107" s="824" t="s">
        <v>2324</v>
      </c>
      <c r="C107" s="825"/>
      <c r="D107" s="825"/>
      <c r="E107" s="825"/>
      <c r="F107" s="825"/>
      <c r="G107" s="825"/>
      <c r="H107" s="825"/>
      <c r="I107" s="825"/>
      <c r="J107" s="825"/>
      <c r="K107" s="825"/>
      <c r="L107" s="825"/>
      <c r="M107" s="825"/>
      <c r="N107" s="826"/>
    </row>
    <row r="108" spans="2:14" ht="15" customHeight="1">
      <c r="B108" s="824"/>
      <c r="C108" s="825"/>
      <c r="D108" s="825"/>
      <c r="E108" s="825"/>
      <c r="F108" s="825"/>
      <c r="G108" s="825"/>
      <c r="H108" s="825"/>
      <c r="I108" s="825"/>
      <c r="J108" s="825"/>
      <c r="K108" s="825"/>
      <c r="L108" s="825"/>
      <c r="M108" s="825"/>
      <c r="N108" s="826"/>
    </row>
    <row r="109" spans="2:14" ht="30" customHeight="1">
      <c r="B109" s="827" t="s">
        <v>2325</v>
      </c>
      <c r="C109" s="828"/>
      <c r="D109" s="828"/>
      <c r="E109" s="828"/>
      <c r="F109" s="828"/>
      <c r="G109" s="828"/>
      <c r="H109" s="828"/>
      <c r="I109" s="828"/>
      <c r="J109" s="828"/>
      <c r="K109" s="828"/>
      <c r="L109" s="828"/>
      <c r="M109" s="828"/>
      <c r="N109" s="829"/>
    </row>
    <row r="110" spans="2:14">
      <c r="B110" s="827"/>
      <c r="C110" s="828"/>
      <c r="D110" s="828"/>
      <c r="E110" s="828"/>
      <c r="F110" s="828"/>
      <c r="G110" s="828"/>
      <c r="H110" s="828"/>
      <c r="I110" s="828"/>
      <c r="J110" s="828"/>
      <c r="K110" s="828"/>
      <c r="L110" s="828"/>
      <c r="M110" s="828"/>
      <c r="N110" s="829"/>
    </row>
    <row r="111" spans="2:14">
      <c r="B111" s="341"/>
      <c r="C111" s="342"/>
      <c r="D111" s="342"/>
      <c r="E111" s="342"/>
      <c r="F111" s="342"/>
      <c r="G111" s="342"/>
      <c r="H111" s="342"/>
      <c r="I111" s="342"/>
      <c r="J111" s="342"/>
      <c r="K111" s="342"/>
      <c r="L111" s="342"/>
      <c r="M111" s="342"/>
      <c r="N111" s="343"/>
    </row>
    <row r="112" spans="2:14">
      <c r="B112" s="341"/>
      <c r="C112" s="342"/>
      <c r="D112" s="342"/>
      <c r="E112" s="342"/>
      <c r="F112" s="342"/>
      <c r="G112" s="342"/>
      <c r="H112" s="342"/>
      <c r="I112" s="342"/>
      <c r="J112" s="342"/>
      <c r="K112" s="342"/>
      <c r="L112" s="342"/>
      <c r="M112" s="342"/>
      <c r="N112" s="343"/>
    </row>
    <row r="113" spans="2:14">
      <c r="B113" s="341"/>
      <c r="C113" s="342"/>
      <c r="D113" s="342"/>
      <c r="E113" s="342"/>
      <c r="F113" s="342"/>
      <c r="G113" s="342"/>
      <c r="H113" s="342"/>
      <c r="I113" s="342"/>
      <c r="J113" s="342"/>
      <c r="K113" s="342"/>
      <c r="L113" s="342"/>
      <c r="M113" s="342"/>
      <c r="N113" s="343"/>
    </row>
    <row r="114" spans="2:14">
      <c r="B114" s="232"/>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887"/>
      <c r="K120" s="887"/>
      <c r="L120" s="887"/>
      <c r="M120" s="887"/>
      <c r="N120" s="888"/>
    </row>
    <row r="121" spans="2:14" ht="15" thickBot="1">
      <c r="B121" s="271" t="s">
        <v>2327</v>
      </c>
      <c r="C121" s="403"/>
      <c r="D121" s="403"/>
      <c r="E121" s="63"/>
      <c r="F121" s="63"/>
      <c r="G121" s="63"/>
      <c r="H121" s="63"/>
      <c r="I121" s="63"/>
      <c r="J121" s="889"/>
      <c r="K121" s="889"/>
      <c r="L121" s="889"/>
      <c r="M121" s="889"/>
      <c r="N121" s="890"/>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1096</v>
      </c>
      <c r="C31" s="87" t="s">
        <v>1275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312</v>
      </c>
      <c r="B36" s="870" t="str">
        <f>VLOOKUP(A36,EQUIPOS!A6:D154,3,FALSE)</f>
        <v>Retroexcavadora sobre oruga, potencia 138 HP, balde de 1,5 m3.</v>
      </c>
      <c r="C36" s="871"/>
      <c r="D36" s="871"/>
      <c r="E36" s="871"/>
      <c r="F36" s="871"/>
      <c r="G36" s="871"/>
      <c r="H36" s="872"/>
      <c r="I36" s="277"/>
      <c r="J36" s="278"/>
      <c r="K36" s="279">
        <f>VLOOKUP(A36,EQUIPOS!A6:D163,4,FALSE)</f>
        <v>256785.39299999998</v>
      </c>
      <c r="L36" s="280"/>
      <c r="M36" s="281">
        <v>66</v>
      </c>
      <c r="N36" s="282">
        <f>K36/M36</f>
        <v>3890.6877727272727</v>
      </c>
    </row>
    <row r="37" spans="1:14">
      <c r="A37" s="114" t="s">
        <v>129</v>
      </c>
      <c r="B37" s="870" t="str">
        <f>VLOOKUP(A37,EQUIPOS!A7:D154,3,FALSE)</f>
        <v xml:space="preserve">Buldozer, Potencia al volante de 140 HP, motor de 2200 RPM, longitud de hoja 4,80m. </v>
      </c>
      <c r="C37" s="871"/>
      <c r="D37" s="871"/>
      <c r="E37" s="871"/>
      <c r="F37" s="871"/>
      <c r="G37" s="871"/>
      <c r="H37" s="872"/>
      <c r="I37" s="277"/>
      <c r="J37" s="278"/>
      <c r="K37" s="279">
        <f>VLOOKUP(A37,EQUIPOS!A7:D164,4,FALSE)</f>
        <v>269950.467</v>
      </c>
      <c r="L37" s="280"/>
      <c r="M37" s="281">
        <v>100</v>
      </c>
      <c r="N37" s="282">
        <f>K37/M37</f>
        <v>2699.5046700000003</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0.01</v>
      </c>
      <c r="M42" s="883"/>
      <c r="N42" s="111">
        <f>N76*L42</f>
        <v>0.967181916782197</v>
      </c>
    </row>
    <row r="43" spans="1:14" ht="15" thickBot="1">
      <c r="B43" s="821" t="s">
        <v>1037</v>
      </c>
      <c r="C43" s="822"/>
      <c r="D43" s="822"/>
      <c r="E43" s="822"/>
      <c r="F43" s="822"/>
      <c r="G43" s="822"/>
      <c r="H43" s="822"/>
      <c r="I43" s="822"/>
      <c r="J43" s="822"/>
      <c r="K43" s="822"/>
      <c r="L43" s="822"/>
      <c r="M43" s="823"/>
      <c r="N43" s="404">
        <f>SUM(N36:N42)</f>
        <v>6591.1596246440558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448</v>
      </c>
      <c r="B48" s="49" t="str">
        <f>VLOOKUP(A48,MATERIALES!A4:D373,3,FALSE)</f>
        <v xml:space="preserve">Derechos de explotación y/o disposición de materiales
</v>
      </c>
      <c r="C48" s="291"/>
      <c r="D48" s="291"/>
      <c r="E48" s="291"/>
      <c r="F48" s="291"/>
      <c r="G48" s="291"/>
      <c r="H48" s="291"/>
      <c r="I48" s="278"/>
      <c r="J48" s="234" t="str">
        <f>VLOOKUP(A48,MATERIALES!A4:D373,2,FALSE)</f>
        <v>m3</v>
      </c>
      <c r="K48" s="292">
        <v>1</v>
      </c>
      <c r="L48" s="277"/>
      <c r="M48" s="293">
        <f>VLOOKUP(A48,MATERIALES!A4:D395,4,FALSE)</f>
        <v>6456</v>
      </c>
      <c r="N48" s="282">
        <f>K48*M48</f>
        <v>6456</v>
      </c>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6456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528</v>
      </c>
      <c r="N70" s="405">
        <f>K70/M70</f>
        <v>96.718191678219696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96.718191678219696</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13143.877816322276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2628.7755632644553</v>
      </c>
      <c r="M83" s="857"/>
      <c r="N83" s="57"/>
    </row>
    <row r="84" spans="1:14">
      <c r="B84" s="95" t="s">
        <v>1057</v>
      </c>
      <c r="C84" s="96"/>
      <c r="D84" s="96"/>
      <c r="E84" s="96"/>
      <c r="F84" s="96"/>
      <c r="G84" s="96"/>
      <c r="H84" s="96"/>
      <c r="I84" s="93"/>
      <c r="J84" s="94"/>
      <c r="K84" s="314">
        <v>0.05</v>
      </c>
      <c r="L84" s="856">
        <f>N78*K84</f>
        <v>657.19389081611382</v>
      </c>
      <c r="M84" s="857"/>
      <c r="N84" s="57"/>
    </row>
    <row r="85" spans="1:14" ht="15" thickBot="1">
      <c r="B85" s="97" t="s">
        <v>1058</v>
      </c>
      <c r="C85" s="98"/>
      <c r="D85" s="98"/>
      <c r="E85" s="98"/>
      <c r="F85" s="98"/>
      <c r="G85" s="98"/>
      <c r="H85" s="98"/>
      <c r="I85" s="99"/>
      <c r="J85" s="100"/>
      <c r="K85" s="315">
        <v>0.05</v>
      </c>
      <c r="L85" s="858">
        <f>N78*K85</f>
        <v>657.19389081611382</v>
      </c>
      <c r="M85" s="859"/>
      <c r="N85" s="57"/>
    </row>
    <row r="86" spans="1:14" ht="15" thickBot="1">
      <c r="B86" s="821" t="s">
        <v>1037</v>
      </c>
      <c r="C86" s="822"/>
      <c r="D86" s="822"/>
      <c r="E86" s="822"/>
      <c r="F86" s="822"/>
      <c r="G86" s="822"/>
      <c r="H86" s="822"/>
      <c r="I86" s="822"/>
      <c r="J86" s="822"/>
      <c r="K86" s="822"/>
      <c r="L86" s="822"/>
      <c r="M86" s="823"/>
      <c r="N86" s="58">
        <f>L83+L84+L85</f>
        <v>3943.1633448966827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17087.04116121896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1097</v>
      </c>
      <c r="C31" s="87" t="s">
        <v>1276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312</v>
      </c>
      <c r="B36" s="870" t="str">
        <f>VLOOKUP(A36,EQUIPOS!A6:D154,3,FALSE)</f>
        <v>Retroexcavadora sobre oruga, potencia 138 HP, balde de 1,5 m3.</v>
      </c>
      <c r="C36" s="871"/>
      <c r="D36" s="871"/>
      <c r="E36" s="871"/>
      <c r="F36" s="871"/>
      <c r="G36" s="871"/>
      <c r="H36" s="872"/>
      <c r="I36" s="277"/>
      <c r="J36" s="278"/>
      <c r="K36" s="279">
        <f>VLOOKUP(A36,EQUIPOS!A6:D163,4,FALSE)</f>
        <v>256785.39299999998</v>
      </c>
      <c r="L36" s="280"/>
      <c r="M36" s="281">
        <v>66</v>
      </c>
      <c r="N36" s="282">
        <f>K36/M36</f>
        <v>3890.6877727272727</v>
      </c>
    </row>
    <row r="37" spans="1:14">
      <c r="A37" s="114" t="s">
        <v>180</v>
      </c>
      <c r="B37" s="870" t="str">
        <f>VLOOKUP(A37,EQUIPOS!A7:D154,3,FALSE)</f>
        <v>Compresor 120 HP, con martillo.</v>
      </c>
      <c r="C37" s="871"/>
      <c r="D37" s="871"/>
      <c r="E37" s="871"/>
      <c r="F37" s="871"/>
      <c r="G37" s="871"/>
      <c r="H37" s="872"/>
      <c r="I37" s="277"/>
      <c r="J37" s="278"/>
      <c r="K37" s="279">
        <f>VLOOKUP(A37,EQUIPOS!A7:D164,4,FALSE)</f>
        <v>111505.758</v>
      </c>
      <c r="L37" s="280"/>
      <c r="M37" s="281">
        <v>66</v>
      </c>
      <c r="N37" s="282">
        <f>K37/M37</f>
        <v>1689.4811818181818</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0.02</v>
      </c>
      <c r="M42" s="883"/>
      <c r="N42" s="111">
        <f>N79*L42</f>
        <v>5.8030915006931822</v>
      </c>
    </row>
    <row r="43" spans="1:14" ht="15" thickBot="1">
      <c r="B43" s="821" t="s">
        <v>1037</v>
      </c>
      <c r="C43" s="822"/>
      <c r="D43" s="822"/>
      <c r="E43" s="822"/>
      <c r="F43" s="822"/>
      <c r="G43" s="822"/>
      <c r="H43" s="822"/>
      <c r="I43" s="822"/>
      <c r="J43" s="822"/>
      <c r="K43" s="822"/>
      <c r="L43" s="822"/>
      <c r="M43" s="823"/>
      <c r="N43" s="404">
        <f>SUM(N36:N42)</f>
        <v>5585.9720460461476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376</v>
      </c>
      <c r="B48" s="49" t="str">
        <f>VLOOKUP(A48,MATERIALES!A4:D373,3,FALSE)</f>
        <v>Anfo</v>
      </c>
      <c r="C48" s="291"/>
      <c r="D48" s="291"/>
      <c r="E48" s="291"/>
      <c r="F48" s="291"/>
      <c r="G48" s="291"/>
      <c r="H48" s="291"/>
      <c r="I48" s="278"/>
      <c r="J48" s="234" t="str">
        <f>VLOOKUP(A48,MATERIALES!A4:D373,2,FALSE)</f>
        <v>kg</v>
      </c>
      <c r="K48" s="292">
        <v>0.2</v>
      </c>
      <c r="L48" s="277"/>
      <c r="M48" s="293">
        <f>VLOOKUP(A48,MATERIALES!A4:D395,4,FALSE)</f>
        <v>6866</v>
      </c>
      <c r="N48" s="282">
        <f t="shared" ref="N48:N53" si="0">K48*M48</f>
        <v>1373.2</v>
      </c>
    </row>
    <row r="49" spans="1:14">
      <c r="A49" t="s">
        <v>427</v>
      </c>
      <c r="B49" s="49" t="str">
        <f>VLOOKUP(A49,MATERIALES!A5:D373,3,FALSE)</f>
        <v>Cordón detonante</v>
      </c>
      <c r="C49" s="291"/>
      <c r="D49" s="291"/>
      <c r="E49" s="291"/>
      <c r="F49" s="291"/>
      <c r="G49" s="291"/>
      <c r="H49" s="291"/>
      <c r="I49" s="278"/>
      <c r="J49" s="234" t="str">
        <f>VLOOKUP(A49,MATERIALES!A5:D373,2,FALSE)</f>
        <v>m</v>
      </c>
      <c r="K49" s="292">
        <v>3</v>
      </c>
      <c r="L49" s="277"/>
      <c r="M49" s="293">
        <f>VLOOKUP(A49,MATERIALES!A5:D396,4,FALSE)</f>
        <v>2936</v>
      </c>
      <c r="N49" s="282">
        <f t="shared" si="0"/>
        <v>8808</v>
      </c>
    </row>
    <row r="50" spans="1:14">
      <c r="A50" s="114" t="s">
        <v>462</v>
      </c>
      <c r="B50" s="49" t="str">
        <f>VLOOKUP(A50,MATERIALES!A6:D373,3,FALSE)</f>
        <v>Explosivos  75% (INDUGEL)</v>
      </c>
      <c r="C50" s="291"/>
      <c r="D50" s="291"/>
      <c r="E50" s="291"/>
      <c r="F50" s="291"/>
      <c r="G50" s="291"/>
      <c r="H50" s="291"/>
      <c r="I50" s="278"/>
      <c r="J50" s="234" t="str">
        <f>VLOOKUP(A50,MATERIALES!A6:D373,2,FALSE)</f>
        <v>lb</v>
      </c>
      <c r="K50" s="292">
        <v>0.3</v>
      </c>
      <c r="L50" s="277"/>
      <c r="M50" s="293">
        <f>VLOOKUP(A50,MATERIALES!A6:D397,4,FALSE)</f>
        <v>12834</v>
      </c>
      <c r="N50" s="282">
        <f t="shared" si="0"/>
        <v>3850.2</v>
      </c>
    </row>
    <row r="51" spans="1:14">
      <c r="A51" s="114" t="s">
        <v>467</v>
      </c>
      <c r="B51" s="49" t="str">
        <f>VLOOKUP(A51,MATERIALES!A6:D373,3,FALSE)</f>
        <v>Fulminantes</v>
      </c>
      <c r="C51" s="291"/>
      <c r="D51" s="291"/>
      <c r="E51" s="291"/>
      <c r="F51" s="291"/>
      <c r="G51" s="291"/>
      <c r="H51" s="291"/>
      <c r="I51" s="278"/>
      <c r="J51" s="234" t="str">
        <f>VLOOKUP(A51,MATERIALES!A6:D373,2,FALSE)</f>
        <v>u</v>
      </c>
      <c r="K51" s="292">
        <v>0.2</v>
      </c>
      <c r="L51" s="277"/>
      <c r="M51" s="293">
        <f>VLOOKUP(A51,MATERIALES!A6:D398,4,FALSE)</f>
        <v>1406</v>
      </c>
      <c r="N51" s="282">
        <f t="shared" si="0"/>
        <v>281.2</v>
      </c>
    </row>
    <row r="52" spans="1:14">
      <c r="A52" t="s">
        <v>567</v>
      </c>
      <c r="B52" s="49" t="str">
        <f>VLOOKUP(A52,MATERIALES!A6:D374,3,FALSE)</f>
        <v>Mecha Lenta</v>
      </c>
      <c r="C52" s="291"/>
      <c r="D52" s="291"/>
      <c r="E52" s="291"/>
      <c r="F52" s="291"/>
      <c r="G52" s="291"/>
      <c r="H52" s="291"/>
      <c r="I52" s="278"/>
      <c r="J52" s="234" t="str">
        <f>VLOOKUP(A52,MATERIALES!A6:D374,2,FALSE)</f>
        <v>m</v>
      </c>
      <c r="K52" s="292">
        <v>0.5</v>
      </c>
      <c r="L52" s="277"/>
      <c r="M52" s="293">
        <f>VLOOKUP(A52,MATERIALES!A6:D399,4,FALSE)</f>
        <v>1431</v>
      </c>
      <c r="N52" s="282">
        <f t="shared" si="0"/>
        <v>715.5</v>
      </c>
    </row>
    <row r="53" spans="1:14">
      <c r="A53" t="s">
        <v>915</v>
      </c>
      <c r="B53" s="49" t="str">
        <f>VLOOKUP(A53,MATERIALES!A7:D375,3,FALSE)</f>
        <v>Escolta y trasporte (Tarifa Porcentual de 40 %) por cada Metro Cubico exportado y trasportado</v>
      </c>
      <c r="C53" s="291"/>
      <c r="D53" s="291"/>
      <c r="E53" s="291"/>
      <c r="F53" s="291"/>
      <c r="G53" s="291"/>
      <c r="H53" s="291"/>
      <c r="I53" s="278"/>
      <c r="J53" s="234" t="str">
        <f>VLOOKUP(A53,MATERIALES!A7:D375,2,FALSE)</f>
        <v>%</v>
      </c>
      <c r="K53" s="292">
        <v>7995.15</v>
      </c>
      <c r="L53" s="277"/>
      <c r="M53" s="293">
        <f>VLOOKUP(A53,MATERIALES!A7:D400,4,FALSE)</f>
        <v>0</v>
      </c>
      <c r="N53" s="282">
        <f t="shared" si="0"/>
        <v>0</v>
      </c>
    </row>
    <row r="54" spans="1:14" ht="15" thickBot="1">
      <c r="B54" s="903"/>
      <c r="C54" s="904"/>
      <c r="D54" s="904"/>
      <c r="E54" s="904"/>
      <c r="F54" s="904"/>
      <c r="G54" s="904"/>
      <c r="H54" s="904"/>
      <c r="I54" s="874"/>
      <c r="J54" s="48"/>
      <c r="K54" s="50"/>
      <c r="L54" s="905"/>
      <c r="M54" s="906"/>
      <c r="N54" s="51"/>
    </row>
    <row r="55" spans="1:14" ht="15" thickBot="1">
      <c r="B55" s="821" t="s">
        <v>1037</v>
      </c>
      <c r="C55" s="822"/>
      <c r="D55" s="822"/>
      <c r="E55" s="822"/>
      <c r="F55" s="822"/>
      <c r="G55" s="822"/>
      <c r="H55" s="822"/>
      <c r="I55" s="822"/>
      <c r="J55" s="822"/>
      <c r="K55" s="822"/>
      <c r="L55" s="822"/>
      <c r="M55" s="823"/>
      <c r="N55" s="404">
        <f>SUM(N48:N54)</f>
        <v>15028.100000000002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321"/>
      <c r="I64" s="289"/>
      <c r="J64" s="296"/>
      <c r="K64" s="289"/>
      <c r="L64" s="908"/>
      <c r="M64" s="909"/>
      <c r="N64" s="297"/>
    </row>
    <row r="65" spans="1:15">
      <c r="B65" s="948"/>
      <c r="C65" s="949"/>
      <c r="D65" s="949"/>
      <c r="E65" s="949"/>
      <c r="F65" s="949"/>
      <c r="G65" s="950"/>
      <c r="H65" s="321"/>
      <c r="I65" s="289"/>
      <c r="J65" s="296"/>
      <c r="K65" s="289"/>
      <c r="L65" s="908"/>
      <c r="M65" s="909"/>
      <c r="N65" s="297"/>
    </row>
    <row r="66" spans="1:15">
      <c r="B66" s="52"/>
      <c r="C66" s="53"/>
      <c r="D66" s="53"/>
      <c r="E66" s="53"/>
      <c r="F66" s="53"/>
      <c r="G66" s="53"/>
      <c r="H66" s="298"/>
      <c r="I66" s="289"/>
      <c r="J66" s="289"/>
      <c r="K66" s="289"/>
      <c r="L66" s="299"/>
      <c r="M66" s="300"/>
      <c r="N66" s="301"/>
    </row>
    <row r="67" spans="1:15" ht="15" thickBot="1">
      <c r="B67" s="319"/>
      <c r="C67" s="320"/>
      <c r="D67" s="320"/>
      <c r="E67" s="320"/>
      <c r="F67" s="320"/>
      <c r="G67" s="320"/>
      <c r="H67" s="54"/>
      <c r="I67" s="132"/>
      <c r="J67" s="132"/>
      <c r="K67" s="132"/>
      <c r="L67" s="899"/>
      <c r="M67" s="900"/>
      <c r="N67" s="133"/>
    </row>
    <row r="68" spans="1:15" ht="15" thickBot="1">
      <c r="B68" s="910" t="s">
        <v>1037</v>
      </c>
      <c r="C68" s="864"/>
      <c r="D68" s="864"/>
      <c r="E68" s="864"/>
      <c r="F68" s="864"/>
      <c r="G68" s="864"/>
      <c r="H68" s="864"/>
      <c r="I68" s="864"/>
      <c r="J68" s="864"/>
      <c r="K68" s="864"/>
      <c r="L68" s="864"/>
      <c r="M68" s="865"/>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60" t="s">
        <v>1047</v>
      </c>
      <c r="C72" s="861"/>
      <c r="D72" s="861"/>
      <c r="E72" s="861"/>
      <c r="F72" s="861"/>
      <c r="G72" s="861"/>
      <c r="H72" s="861"/>
      <c r="I72" s="79" t="s">
        <v>1048</v>
      </c>
      <c r="J72" s="81" t="s">
        <v>1494</v>
      </c>
      <c r="K72" s="80" t="s">
        <v>1050</v>
      </c>
      <c r="L72" s="862" t="s">
        <v>1034</v>
      </c>
      <c r="M72" s="863"/>
      <c r="N72" s="104" t="s">
        <v>1035</v>
      </c>
    </row>
    <row r="73" spans="1:15">
      <c r="A73" t="s">
        <v>6</v>
      </c>
      <c r="B73" s="55" t="str">
        <f>VLOOKUP(A73,'MANO DE OBRA'!A8:D68,3,FALSE)</f>
        <v xml:space="preserve">Obrero </v>
      </c>
      <c r="C73" s="53"/>
      <c r="D73" s="53"/>
      <c r="E73" s="53"/>
      <c r="F73" s="53"/>
      <c r="G73" s="53"/>
      <c r="H73" s="53"/>
      <c r="I73" s="302">
        <f>K73/J73*100</f>
        <v>27603.894705999999</v>
      </c>
      <c r="J73" s="303">
        <v>185</v>
      </c>
      <c r="K73" s="304">
        <f>VLOOKUP(A73,'MANO DE OBRA'!A8:D99,4,FALSE)</f>
        <v>51067.205206099999</v>
      </c>
      <c r="L73" s="56"/>
      <c r="M73" s="305">
        <v>528</v>
      </c>
      <c r="N73" s="405">
        <f>K73/M73</f>
        <v>96.718191678219696</v>
      </c>
      <c r="O73" s="112"/>
    </row>
    <row r="74" spans="1:15">
      <c r="A74" t="s">
        <v>30</v>
      </c>
      <c r="B74" s="55" t="str">
        <f>VLOOKUP(A74,'MANO DE OBRA'!A8:D69,3,FALSE)</f>
        <v>Oficial</v>
      </c>
      <c r="C74" s="53"/>
      <c r="D74" s="53"/>
      <c r="E74" s="53"/>
      <c r="F74" s="53"/>
      <c r="G74" s="53"/>
      <c r="H74" s="53"/>
      <c r="I74" s="302">
        <f>K74/J74*100</f>
        <v>55207.789411999998</v>
      </c>
      <c r="J74" s="303">
        <v>185</v>
      </c>
      <c r="K74" s="304">
        <f>VLOOKUP(A74,'MANO DE OBRA'!A8:D100,4,FALSE)</f>
        <v>102134.4104122</v>
      </c>
      <c r="L74" s="56"/>
      <c r="M74" s="305">
        <v>528</v>
      </c>
      <c r="N74" s="405">
        <f>K74/M74</f>
        <v>193.43638335643939</v>
      </c>
    </row>
    <row r="75" spans="1:15">
      <c r="B75" s="55"/>
      <c r="C75" s="53"/>
      <c r="D75" s="53"/>
      <c r="E75" s="53"/>
      <c r="F75" s="53"/>
      <c r="G75" s="53"/>
      <c r="H75" s="53"/>
      <c r="I75" s="289"/>
      <c r="J75" s="307"/>
      <c r="K75" s="308"/>
      <c r="L75" s="56"/>
      <c r="M75" s="310"/>
      <c r="N75" s="306"/>
    </row>
    <row r="76" spans="1:15">
      <c r="B76" s="55"/>
      <c r="C76" s="53"/>
      <c r="D76" s="53"/>
      <c r="E76" s="53"/>
      <c r="F76" s="53"/>
      <c r="G76" s="53"/>
      <c r="H76" s="53"/>
      <c r="I76" s="289"/>
      <c r="J76" s="307"/>
      <c r="K76" s="308"/>
      <c r="L76" s="328"/>
      <c r="M76" s="310"/>
      <c r="N76" s="306"/>
    </row>
    <row r="77" spans="1:15">
      <c r="B77" s="55"/>
      <c r="C77" s="53"/>
      <c r="D77" s="53"/>
      <c r="E77" s="53"/>
      <c r="F77" s="53"/>
      <c r="G77" s="53"/>
      <c r="H77" s="53"/>
      <c r="I77" s="289"/>
      <c r="J77" s="307"/>
      <c r="K77" s="308"/>
      <c r="L77" s="328"/>
      <c r="M77" s="310"/>
      <c r="N77" s="306"/>
    </row>
    <row r="78" spans="1:15" ht="15" thickBot="1">
      <c r="B78" s="897"/>
      <c r="C78" s="898"/>
      <c r="D78" s="898"/>
      <c r="E78" s="898"/>
      <c r="F78" s="898"/>
      <c r="G78" s="898"/>
      <c r="H78" s="898"/>
      <c r="I78" s="132"/>
      <c r="J78" s="132"/>
      <c r="K78" s="132"/>
      <c r="L78" s="911"/>
      <c r="M78" s="911"/>
      <c r="N78" s="51"/>
    </row>
    <row r="79" spans="1:15" ht="15" thickBot="1">
      <c r="B79" s="910" t="s">
        <v>1037</v>
      </c>
      <c r="C79" s="864"/>
      <c r="D79" s="864"/>
      <c r="E79" s="864"/>
      <c r="F79" s="864"/>
      <c r="G79" s="864"/>
      <c r="H79" s="864"/>
      <c r="I79" s="864"/>
      <c r="J79" s="864"/>
      <c r="K79" s="864"/>
      <c r="L79" s="864"/>
      <c r="M79" s="865"/>
      <c r="N79" s="311">
        <f>SUM(N73:N78)</f>
        <v>290.1545750346591</v>
      </c>
    </row>
    <row r="80" spans="1:15" ht="15" thickBot="1">
      <c r="B80" s="39"/>
      <c r="C80" s="40"/>
      <c r="D80" s="40"/>
      <c r="E80" s="40"/>
      <c r="F80" s="40"/>
      <c r="G80" s="40"/>
      <c r="H80" s="40"/>
      <c r="I80" s="40"/>
      <c r="J80" s="40"/>
      <c r="K80" s="40"/>
      <c r="L80" s="40"/>
      <c r="M80" s="40"/>
      <c r="N80" s="41"/>
    </row>
    <row r="81" spans="1:14" ht="15" thickBot="1">
      <c r="B81" s="821" t="s">
        <v>1051</v>
      </c>
      <c r="C81" s="822"/>
      <c r="D81" s="822"/>
      <c r="E81" s="822"/>
      <c r="F81" s="822"/>
      <c r="G81" s="822"/>
      <c r="H81" s="822"/>
      <c r="I81" s="822"/>
      <c r="J81" s="822"/>
      <c r="K81" s="822"/>
      <c r="L81" s="822"/>
      <c r="M81" s="823"/>
      <c r="N81" s="105">
        <f>N43+N55+N68+N79</f>
        <v>20904.226621080808</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 thickBot="1">
      <c r="B84" s="74"/>
      <c r="C84" s="67"/>
      <c r="D84" s="67"/>
      <c r="E84" s="67"/>
      <c r="F84" s="67"/>
      <c r="G84" s="67"/>
      <c r="H84" s="67"/>
      <c r="I84" s="67"/>
      <c r="J84" s="67"/>
      <c r="K84" s="67"/>
      <c r="L84" s="67"/>
      <c r="M84" s="67"/>
      <c r="N84" s="69"/>
    </row>
    <row r="85" spans="1:14">
      <c r="B85" s="866" t="s">
        <v>1053</v>
      </c>
      <c r="C85" s="867"/>
      <c r="D85" s="867"/>
      <c r="E85" s="867"/>
      <c r="F85" s="867"/>
      <c r="G85" s="867"/>
      <c r="H85" s="867"/>
      <c r="I85" s="324"/>
      <c r="J85" s="344"/>
      <c r="K85" s="312" t="s">
        <v>1054</v>
      </c>
      <c r="L85" s="868" t="s">
        <v>1055</v>
      </c>
      <c r="M85" s="869"/>
      <c r="N85" s="313"/>
    </row>
    <row r="86" spans="1:14">
      <c r="B86" s="854" t="s">
        <v>1056</v>
      </c>
      <c r="C86" s="855"/>
      <c r="D86" s="855"/>
      <c r="E86" s="855"/>
      <c r="F86" s="855"/>
      <c r="G86" s="855"/>
      <c r="H86" s="855"/>
      <c r="I86" s="93"/>
      <c r="J86" s="94"/>
      <c r="K86" s="314">
        <v>0.2</v>
      </c>
      <c r="L86" s="856">
        <f>N81*K86</f>
        <v>4180.8453242161622</v>
      </c>
      <c r="M86" s="857"/>
      <c r="N86" s="57"/>
    </row>
    <row r="87" spans="1:14">
      <c r="B87" s="95" t="s">
        <v>1057</v>
      </c>
      <c r="C87" s="96"/>
      <c r="D87" s="96"/>
      <c r="E87" s="96"/>
      <c r="F87" s="96"/>
      <c r="G87" s="96"/>
      <c r="H87" s="96"/>
      <c r="I87" s="93"/>
      <c r="J87" s="94"/>
      <c r="K87" s="314">
        <v>0.05</v>
      </c>
      <c r="L87" s="856">
        <f>N81*K87</f>
        <v>1045.2113310540406</v>
      </c>
      <c r="M87" s="857"/>
      <c r="N87" s="57"/>
    </row>
    <row r="88" spans="1:14" ht="15" thickBot="1">
      <c r="B88" s="97" t="s">
        <v>1058</v>
      </c>
      <c r="C88" s="98"/>
      <c r="D88" s="98"/>
      <c r="E88" s="98"/>
      <c r="F88" s="98"/>
      <c r="G88" s="98"/>
      <c r="H88" s="98"/>
      <c r="I88" s="99"/>
      <c r="J88" s="100"/>
      <c r="K88" s="315">
        <v>0.05</v>
      </c>
      <c r="L88" s="858">
        <f>N81*K88</f>
        <v>1045.2113310540406</v>
      </c>
      <c r="M88" s="859"/>
      <c r="N88" s="57"/>
    </row>
    <row r="89" spans="1:14" ht="15" thickBot="1">
      <c r="B89" s="821" t="s">
        <v>1037</v>
      </c>
      <c r="C89" s="822"/>
      <c r="D89" s="822"/>
      <c r="E89" s="822"/>
      <c r="F89" s="822"/>
      <c r="G89" s="822"/>
      <c r="H89" s="822"/>
      <c r="I89" s="822"/>
      <c r="J89" s="822"/>
      <c r="K89" s="822"/>
      <c r="L89" s="822"/>
      <c r="M89" s="823"/>
      <c r="N89" s="58">
        <f>L86+L87+L88</f>
        <v>6271.2679863242438</v>
      </c>
    </row>
    <row r="90" spans="1:14" ht="15" thickBot="1">
      <c r="B90" s="39"/>
      <c r="C90" s="40"/>
      <c r="D90" s="40"/>
      <c r="E90" s="40"/>
      <c r="F90" s="40"/>
      <c r="G90" s="40"/>
      <c r="H90" s="40"/>
      <c r="I90" s="40"/>
      <c r="J90" s="40"/>
      <c r="K90" s="40"/>
      <c r="L90" s="40"/>
      <c r="M90" s="40"/>
      <c r="N90" s="41"/>
    </row>
    <row r="91" spans="1:14" ht="15" thickBot="1">
      <c r="A91" t="s">
        <v>2122</v>
      </c>
      <c r="B91" s="821" t="s">
        <v>1059</v>
      </c>
      <c r="C91" s="822"/>
      <c r="D91" s="822"/>
      <c r="E91" s="822"/>
      <c r="F91" s="822"/>
      <c r="G91" s="822"/>
      <c r="H91" s="822"/>
      <c r="I91" s="822"/>
      <c r="J91" s="822"/>
      <c r="K91" s="822"/>
      <c r="L91" s="822"/>
      <c r="M91" s="823"/>
      <c r="N91" s="196">
        <f>N81+N89</f>
        <v>27175.494607405053</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 thickBot="1">
      <c r="B100" s="22"/>
      <c r="C100" s="18"/>
      <c r="D100" s="18"/>
      <c r="E100" s="18"/>
      <c r="F100" s="18" t="s">
        <v>1064</v>
      </c>
      <c r="G100" s="18"/>
      <c r="H100" s="18"/>
      <c r="I100" s="18"/>
      <c r="J100" s="18"/>
      <c r="K100" s="18"/>
      <c r="L100" s="18"/>
      <c r="M100" s="18"/>
      <c r="N100" s="23"/>
    </row>
    <row r="101" spans="2:14">
      <c r="B101" s="237" t="s">
        <v>2322</v>
      </c>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ht="15" thickBot="1">
      <c r="B105" s="243"/>
      <c r="C105" s="244"/>
      <c r="D105" s="244"/>
      <c r="E105" s="244"/>
      <c r="F105" s="244"/>
      <c r="G105" s="244"/>
      <c r="H105" s="244"/>
      <c r="I105" s="244"/>
      <c r="J105" s="244"/>
      <c r="K105" s="244"/>
      <c r="L105" s="244"/>
      <c r="M105" s="244"/>
      <c r="N105" s="245"/>
    </row>
    <row r="106" spans="2:14">
      <c r="B106" s="246"/>
      <c r="C106" s="247"/>
      <c r="D106" s="247"/>
      <c r="E106" s="247"/>
      <c r="F106" s="247"/>
      <c r="G106" s="247"/>
      <c r="H106" s="247"/>
      <c r="I106" s="247"/>
      <c r="J106" s="247"/>
      <c r="K106" s="247"/>
      <c r="L106" s="247"/>
      <c r="M106" s="247"/>
      <c r="N106" s="248"/>
    </row>
    <row r="107" spans="2:14">
      <c r="B107" s="232" t="s">
        <v>2323</v>
      </c>
      <c r="C107" s="37"/>
      <c r="D107" s="37"/>
      <c r="E107" s="37"/>
      <c r="F107" s="37"/>
      <c r="G107" s="37"/>
      <c r="H107" s="37"/>
      <c r="I107" s="37"/>
      <c r="J107" s="37"/>
      <c r="K107" s="37"/>
      <c r="L107" s="37"/>
      <c r="M107" s="37"/>
      <c r="N107" s="38"/>
    </row>
    <row r="108" spans="2:14" ht="15" customHeight="1">
      <c r="B108" s="824" t="s">
        <v>2324</v>
      </c>
      <c r="C108" s="825"/>
      <c r="D108" s="825"/>
      <c r="E108" s="825"/>
      <c r="F108" s="825"/>
      <c r="G108" s="825"/>
      <c r="H108" s="825"/>
      <c r="I108" s="825"/>
      <c r="J108" s="825"/>
      <c r="K108" s="825"/>
      <c r="L108" s="825"/>
      <c r="M108" s="825"/>
      <c r="N108" s="826"/>
    </row>
    <row r="109" spans="2:14" ht="15" customHeight="1">
      <c r="B109" s="824"/>
      <c r="C109" s="825"/>
      <c r="D109" s="825"/>
      <c r="E109" s="825"/>
      <c r="F109" s="825"/>
      <c r="G109" s="825"/>
      <c r="H109" s="825"/>
      <c r="I109" s="825"/>
      <c r="J109" s="825"/>
      <c r="K109" s="825"/>
      <c r="L109" s="825"/>
      <c r="M109" s="825"/>
      <c r="N109" s="826"/>
    </row>
    <row r="110" spans="2:14" ht="32.25" customHeight="1">
      <c r="B110" s="827" t="s">
        <v>2325</v>
      </c>
      <c r="C110" s="828"/>
      <c r="D110" s="828"/>
      <c r="E110" s="828"/>
      <c r="F110" s="828"/>
      <c r="G110" s="828"/>
      <c r="H110" s="828"/>
      <c r="I110" s="828"/>
      <c r="J110" s="828"/>
      <c r="K110" s="828"/>
      <c r="L110" s="828"/>
      <c r="M110" s="828"/>
      <c r="N110" s="829"/>
    </row>
    <row r="111" spans="2:14">
      <c r="B111" s="827"/>
      <c r="C111" s="828"/>
      <c r="D111" s="828"/>
      <c r="E111" s="828"/>
      <c r="F111" s="828"/>
      <c r="G111" s="828"/>
      <c r="H111" s="828"/>
      <c r="I111" s="828"/>
      <c r="J111" s="828"/>
      <c r="K111" s="828"/>
      <c r="L111" s="828"/>
      <c r="M111" s="828"/>
      <c r="N111" s="829"/>
    </row>
    <row r="112" spans="2:14">
      <c r="B112" s="341"/>
      <c r="C112" s="342"/>
      <c r="D112" s="342"/>
      <c r="E112" s="342"/>
      <c r="F112" s="342"/>
      <c r="G112" s="342"/>
      <c r="H112" s="342"/>
      <c r="I112" s="342"/>
      <c r="J112" s="342"/>
      <c r="K112" s="342"/>
      <c r="L112" s="342"/>
      <c r="M112" s="342"/>
      <c r="N112" s="343"/>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232"/>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887"/>
      <c r="K121" s="887"/>
      <c r="L121" s="887"/>
      <c r="M121" s="887"/>
      <c r="N121" s="888"/>
    </row>
    <row r="122" spans="2:14" ht="15" thickBot="1">
      <c r="B122" s="271" t="s">
        <v>2327</v>
      </c>
      <c r="C122" s="403"/>
      <c r="D122" s="403"/>
      <c r="E122" s="63"/>
      <c r="F122" s="63"/>
      <c r="G122" s="63"/>
      <c r="H122" s="63"/>
      <c r="I122" s="63"/>
      <c r="J122" s="889"/>
      <c r="K122" s="889"/>
      <c r="L122" s="889"/>
      <c r="M122" s="889"/>
      <c r="N122" s="890"/>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1098</v>
      </c>
      <c r="C31" s="87" t="s">
        <v>1277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312</v>
      </c>
      <c r="B36" s="870" t="str">
        <f>VLOOKUP(A36,EQUIPOS!A6:D154,3,FALSE)</f>
        <v>Retroexcavadora sobre oruga, potencia 138 HP, balde de 1,5 m3.</v>
      </c>
      <c r="C36" s="871"/>
      <c r="D36" s="871"/>
      <c r="E36" s="871"/>
      <c r="F36" s="871"/>
      <c r="G36" s="871"/>
      <c r="H36" s="872"/>
      <c r="I36" s="277"/>
      <c r="J36" s="278"/>
      <c r="K36" s="279">
        <f>VLOOKUP(A36,EQUIPOS!A6:D163,4,FALSE)</f>
        <v>256785.39299999998</v>
      </c>
      <c r="L36" s="280"/>
      <c r="M36" s="281">
        <v>66</v>
      </c>
      <c r="N36" s="282">
        <f>K36/M36</f>
        <v>3890.6877727272727</v>
      </c>
    </row>
    <row r="37" spans="1:14">
      <c r="A37" s="114"/>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0.01</v>
      </c>
      <c r="M42" s="883"/>
      <c r="N42" s="111">
        <f>N76*L42</f>
        <v>0.967181916782197</v>
      </c>
    </row>
    <row r="43" spans="1:14" ht="15" thickBot="1">
      <c r="B43" s="821" t="s">
        <v>1037</v>
      </c>
      <c r="C43" s="822"/>
      <c r="D43" s="822"/>
      <c r="E43" s="822"/>
      <c r="F43" s="822"/>
      <c r="G43" s="822"/>
      <c r="H43" s="822"/>
      <c r="I43" s="822"/>
      <c r="J43" s="822"/>
      <c r="K43" s="822"/>
      <c r="L43" s="822"/>
      <c r="M43" s="823"/>
      <c r="N43" s="404">
        <f>SUM(N36:N42)</f>
        <v>3891.6549546440547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528</v>
      </c>
      <c r="N70" s="405">
        <f>K70/M70</f>
        <v>96.718191678219696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96.718191678219696</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3988.3731463222744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797.67462926445489</v>
      </c>
      <c r="M83" s="857"/>
      <c r="N83" s="57"/>
    </row>
    <row r="84" spans="1:14">
      <c r="B84" s="95" t="s">
        <v>1057</v>
      </c>
      <c r="C84" s="96"/>
      <c r="D84" s="96"/>
      <c r="E84" s="96"/>
      <c r="F84" s="96"/>
      <c r="G84" s="96"/>
      <c r="H84" s="96"/>
      <c r="I84" s="93"/>
      <c r="J84" s="94"/>
      <c r="K84" s="314">
        <v>0.05</v>
      </c>
      <c r="L84" s="856">
        <f>N78*K84</f>
        <v>199.41865731611372</v>
      </c>
      <c r="M84" s="857"/>
      <c r="N84" s="57"/>
    </row>
    <row r="85" spans="1:14" ht="15" thickBot="1">
      <c r="B85" s="97" t="s">
        <v>1058</v>
      </c>
      <c r="C85" s="98"/>
      <c r="D85" s="98"/>
      <c r="E85" s="98"/>
      <c r="F85" s="98"/>
      <c r="G85" s="98"/>
      <c r="H85" s="98"/>
      <c r="I85" s="99"/>
      <c r="J85" s="100"/>
      <c r="K85" s="315">
        <v>0.05</v>
      </c>
      <c r="L85" s="858">
        <f>N78*K85</f>
        <v>199.41865731611372</v>
      </c>
      <c r="M85" s="859"/>
      <c r="N85" s="57"/>
    </row>
    <row r="86" spans="1:14" ht="15" thickBot="1">
      <c r="B86" s="821" t="s">
        <v>1037</v>
      </c>
      <c r="C86" s="822"/>
      <c r="D86" s="822"/>
      <c r="E86" s="822"/>
      <c r="F86" s="822"/>
      <c r="G86" s="822"/>
      <c r="H86" s="822"/>
      <c r="I86" s="822"/>
      <c r="J86" s="822"/>
      <c r="K86" s="822"/>
      <c r="L86" s="822"/>
      <c r="M86" s="823"/>
      <c r="N86" s="58">
        <f>L83+L84+L85</f>
        <v>1196.5119438966824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5184.885090218957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1099</v>
      </c>
      <c r="C31" s="87" t="s">
        <v>1278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148</v>
      </c>
      <c r="B36" s="870" t="str">
        <f>VLOOKUP(A36,EQUIPOS!A6:D154,3,FALSE)</f>
        <v>Cargador : Potencia en el volante 110 hp, Clasificación de RPM del motor 2300.</v>
      </c>
      <c r="C36" s="871"/>
      <c r="D36" s="871"/>
      <c r="E36" s="871"/>
      <c r="F36" s="871"/>
      <c r="G36" s="871"/>
      <c r="H36" s="872"/>
      <c r="I36" s="277"/>
      <c r="J36" s="278"/>
      <c r="K36" s="279">
        <f>VLOOKUP(A36,EQUIPOS!A6:D163,4,FALSE)</f>
        <v>159990.33599999998</v>
      </c>
      <c r="L36" s="280"/>
      <c r="M36" s="281">
        <v>66</v>
      </c>
      <c r="N36" s="282">
        <f>K36/M36</f>
        <v>2424.0959999999995</v>
      </c>
    </row>
    <row r="37" spans="1:14">
      <c r="A37" s="114" t="s">
        <v>129</v>
      </c>
      <c r="B37" s="870" t="str">
        <f>VLOOKUP(A37,EQUIPOS!A7:D154,3,FALSE)</f>
        <v xml:space="preserve">Buldozer, Potencia al volante de 140 HP, motor de 2200 RPM, longitud de hoja 4,80m. </v>
      </c>
      <c r="C37" s="871"/>
      <c r="D37" s="871"/>
      <c r="E37" s="871"/>
      <c r="F37" s="871"/>
      <c r="G37" s="871"/>
      <c r="H37" s="872"/>
      <c r="I37" s="277"/>
      <c r="J37" s="278"/>
      <c r="K37" s="279">
        <f>VLOOKUP(A37,EQUIPOS!A7:D164,4,FALSE)</f>
        <v>269950.467</v>
      </c>
      <c r="L37" s="280"/>
      <c r="M37" s="281">
        <v>100</v>
      </c>
      <c r="N37" s="282">
        <f>K37/M37</f>
        <v>2699.5046700000003</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84"/>
      <c r="L39" s="875"/>
      <c r="M39" s="876"/>
      <c r="N39" s="283"/>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0.01</v>
      </c>
      <c r="M42" s="883"/>
      <c r="N42" s="111">
        <f>N76*L42</f>
        <v>1.934363833564394</v>
      </c>
    </row>
    <row r="43" spans="1:14" ht="15" thickBot="1">
      <c r="B43" s="821" t="s">
        <v>1037</v>
      </c>
      <c r="C43" s="822"/>
      <c r="D43" s="822"/>
      <c r="E43" s="822"/>
      <c r="F43" s="822"/>
      <c r="G43" s="822"/>
      <c r="H43" s="822"/>
      <c r="I43" s="822"/>
      <c r="J43" s="822"/>
      <c r="K43" s="822"/>
      <c r="L43" s="822"/>
      <c r="M43" s="823"/>
      <c r="N43" s="404">
        <f>SUM(N36:N42)</f>
        <v>5125.5350338335638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451</v>
      </c>
      <c r="B48" s="49" t="str">
        <f>VLOOKUP(A48,MATERIALES!A4:D373,3,FALSE)</f>
        <v>Disposición de material de derrumbe</v>
      </c>
      <c r="C48" s="291"/>
      <c r="D48" s="291"/>
      <c r="E48" s="291"/>
      <c r="F48" s="291"/>
      <c r="G48" s="291"/>
      <c r="H48" s="291"/>
      <c r="I48" s="278"/>
      <c r="J48" s="234" t="str">
        <f>VLOOKUP(A48,MATERIALES!A4:D373,2,FALSE)</f>
        <v>m3</v>
      </c>
      <c r="K48" s="292">
        <v>1</v>
      </c>
      <c r="L48" s="277"/>
      <c r="M48" s="293">
        <f>VLOOKUP(A48,MATERIALES!A4:D395,4,FALSE)</f>
        <v>4435</v>
      </c>
      <c r="N48" s="282">
        <f>K48*M48</f>
        <v>4435</v>
      </c>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4435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528</v>
      </c>
      <c r="N70" s="405">
        <f>K70/M70</f>
        <v>193.43638335643939</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193.43638335643939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9753.9714171900032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1950.7942834380008</v>
      </c>
      <c r="M83" s="857"/>
      <c r="N83" s="57"/>
    </row>
    <row r="84" spans="1:14">
      <c r="B84" s="95" t="s">
        <v>1057</v>
      </c>
      <c r="C84" s="96"/>
      <c r="D84" s="96"/>
      <c r="E84" s="96"/>
      <c r="F84" s="96"/>
      <c r="G84" s="96"/>
      <c r="H84" s="96"/>
      <c r="I84" s="93"/>
      <c r="J84" s="94"/>
      <c r="K84" s="314">
        <v>0.05</v>
      </c>
      <c r="L84" s="856">
        <f>N78*K84</f>
        <v>487.69857085950019</v>
      </c>
      <c r="M84" s="857"/>
      <c r="N84" s="57"/>
    </row>
    <row r="85" spans="1:14" ht="15" thickBot="1">
      <c r="B85" s="97" t="s">
        <v>1058</v>
      </c>
      <c r="C85" s="98"/>
      <c r="D85" s="98"/>
      <c r="E85" s="98"/>
      <c r="F85" s="98"/>
      <c r="G85" s="98"/>
      <c r="H85" s="98"/>
      <c r="I85" s="99"/>
      <c r="J85" s="100"/>
      <c r="K85" s="315">
        <v>0.05</v>
      </c>
      <c r="L85" s="858">
        <f>N78*K85</f>
        <v>487.69857085950019</v>
      </c>
      <c r="M85" s="859"/>
      <c r="N85" s="57"/>
    </row>
    <row r="86" spans="1:14" ht="15" thickBot="1">
      <c r="B86" s="821" t="s">
        <v>1037</v>
      </c>
      <c r="C86" s="822"/>
      <c r="D86" s="822"/>
      <c r="E86" s="822"/>
      <c r="F86" s="822"/>
      <c r="G86" s="822"/>
      <c r="H86" s="822"/>
      <c r="I86" s="822"/>
      <c r="J86" s="822"/>
      <c r="K86" s="822"/>
      <c r="L86" s="822"/>
      <c r="M86" s="823"/>
      <c r="N86" s="58">
        <f>L83+L84+L85</f>
        <v>2926.191425157001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12680.162842347005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1100</v>
      </c>
      <c r="C31" s="87" t="s">
        <v>1279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4" t="s">
        <v>129</v>
      </c>
      <c r="B36" s="870" t="str">
        <f>VLOOKUP(A36,EQUIPOS!A6:D154,3,FALSE)</f>
        <v xml:space="preserve">Buldozer, Potencia al volante de 140 HP, motor de 2200 RPM, longitud de hoja 4,80m. </v>
      </c>
      <c r="C36" s="871"/>
      <c r="D36" s="871"/>
      <c r="E36" s="871"/>
      <c r="F36" s="871"/>
      <c r="G36" s="871"/>
      <c r="H36" s="872"/>
      <c r="I36" s="277"/>
      <c r="J36" s="278"/>
      <c r="K36" s="279">
        <f>VLOOKUP(A36,EQUIPOS!A6:D163,4,FALSE)</f>
        <v>269950.467</v>
      </c>
      <c r="L36" s="474"/>
      <c r="M36" s="293">
        <v>50</v>
      </c>
      <c r="N36" s="282">
        <f>K36/M36</f>
        <v>5399.0093400000005</v>
      </c>
    </row>
    <row r="37" spans="1:14">
      <c r="A37" s="114" t="s">
        <v>152</v>
      </c>
      <c r="B37" s="870" t="str">
        <f>VLOOKUP(A37,EQUIPOS!A7:D154,3,FALSE)</f>
        <v xml:space="preserve">Carrotanque de agua(1000 Galones) </v>
      </c>
      <c r="C37" s="871"/>
      <c r="D37" s="871"/>
      <c r="E37" s="871"/>
      <c r="F37" s="871"/>
      <c r="G37" s="871"/>
      <c r="H37" s="872"/>
      <c r="I37" s="277"/>
      <c r="J37" s="278"/>
      <c r="K37" s="279">
        <f>VLOOKUP(A37,EQUIPOS!A7:D164,4,FALSE)</f>
        <v>86984.379000000001</v>
      </c>
      <c r="L37" s="474"/>
      <c r="M37" s="293">
        <v>50</v>
      </c>
      <c r="N37" s="282">
        <f>K37/M37</f>
        <v>1739.68758</v>
      </c>
    </row>
    <row r="38" spans="1:14">
      <c r="A38" s="215" t="s">
        <v>269</v>
      </c>
      <c r="B38" s="870" t="str">
        <f>VLOOKUP(A38,EQUIPOS!A8:D154,3,FALSE)</f>
        <v>Motoniveladora  potencia 215 HP, ancho de cuchilla 4,27 m, peso 18 ton.</v>
      </c>
      <c r="C38" s="871"/>
      <c r="D38" s="871"/>
      <c r="E38" s="871"/>
      <c r="F38" s="871"/>
      <c r="G38" s="871"/>
      <c r="H38" s="872"/>
      <c r="I38" s="277"/>
      <c r="J38" s="278"/>
      <c r="K38" s="279">
        <f>VLOOKUP(A38,EQUIPOS!A8:D165,4,FALSE)</f>
        <v>186655.39199999999</v>
      </c>
      <c r="L38" s="474"/>
      <c r="M38" s="293">
        <v>50</v>
      </c>
      <c r="N38" s="282">
        <f>K38/M38</f>
        <v>3733.1078399999997</v>
      </c>
    </row>
    <row r="39" spans="1:14">
      <c r="A39" s="215" t="s">
        <v>365</v>
      </c>
      <c r="B39" s="870" t="str">
        <f>VLOOKUP(A39,EQUIPOS!A9:D154,3,FALSE)</f>
        <v xml:space="preserve">Vibrocompatador, potencia 153 HP, peso 10 Ton. </v>
      </c>
      <c r="C39" s="871"/>
      <c r="D39" s="871"/>
      <c r="E39" s="871"/>
      <c r="F39" s="871"/>
      <c r="G39" s="871"/>
      <c r="H39" s="872"/>
      <c r="I39" s="873"/>
      <c r="J39" s="874"/>
      <c r="K39" s="279">
        <f>VLOOKUP(A39,EQUIPOS!A9:D166,4,FALSE)</f>
        <v>164970.09899999999</v>
      </c>
      <c r="L39" s="951">
        <v>50</v>
      </c>
      <c r="M39" s="952"/>
      <c r="N39" s="282">
        <f>K39/L39</f>
        <v>3299.4019799999996</v>
      </c>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14171.206739999998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400</v>
      </c>
      <c r="N70" s="405">
        <f>K70/M70</f>
        <v>255.33602603049999</v>
      </c>
      <c r="O70" s="112"/>
    </row>
    <row r="71" spans="1:15">
      <c r="A71" t="s">
        <v>6</v>
      </c>
      <c r="B71" s="55" t="str">
        <f>VLOOKUP(A71,'MANO DE OBRA'!A8:D69,3,FALSE)</f>
        <v xml:space="preserve">Obrero </v>
      </c>
      <c r="C71" s="53"/>
      <c r="D71" s="53"/>
      <c r="E71" s="53"/>
      <c r="F71" s="53"/>
      <c r="G71" s="53"/>
      <c r="H71" s="53"/>
      <c r="I71" s="302">
        <f>K71/J71*100</f>
        <v>27603.894705999999</v>
      </c>
      <c r="J71" s="303">
        <v>185</v>
      </c>
      <c r="K71" s="304">
        <f>VLOOKUP(A71,'MANO DE OBRA'!A8:D100,4,FALSE)</f>
        <v>51067.205206099999</v>
      </c>
      <c r="L71" s="56"/>
      <c r="M71" s="309">
        <v>400</v>
      </c>
      <c r="N71" s="405">
        <f>K71/M71</f>
        <v>127.66801301525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383.00403904575001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14554.210779045748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2910.84215580915</v>
      </c>
      <c r="M83" s="857"/>
      <c r="N83" s="57"/>
    </row>
    <row r="84" spans="1:14">
      <c r="B84" s="95" t="s">
        <v>1057</v>
      </c>
      <c r="C84" s="96"/>
      <c r="D84" s="96"/>
      <c r="E84" s="96"/>
      <c r="F84" s="96"/>
      <c r="G84" s="96"/>
      <c r="H84" s="96"/>
      <c r="I84" s="93"/>
      <c r="J84" s="94"/>
      <c r="K84" s="314">
        <v>0.05</v>
      </c>
      <c r="L84" s="856">
        <f>N78*K84</f>
        <v>727.71053895228749</v>
      </c>
      <c r="M84" s="857"/>
      <c r="N84" s="57"/>
    </row>
    <row r="85" spans="1:14" ht="15" thickBot="1">
      <c r="B85" s="97" t="s">
        <v>1058</v>
      </c>
      <c r="C85" s="98"/>
      <c r="D85" s="98"/>
      <c r="E85" s="98"/>
      <c r="F85" s="98"/>
      <c r="G85" s="98"/>
      <c r="H85" s="98"/>
      <c r="I85" s="99"/>
      <c r="J85" s="100"/>
      <c r="K85" s="315">
        <v>0.05</v>
      </c>
      <c r="L85" s="858">
        <f>N78*K85</f>
        <v>727.71053895228749</v>
      </c>
      <c r="M85" s="859"/>
      <c r="N85" s="57"/>
    </row>
    <row r="86" spans="1:14" ht="15" thickBot="1">
      <c r="B86" s="821" t="s">
        <v>1037</v>
      </c>
      <c r="C86" s="822"/>
      <c r="D86" s="822"/>
      <c r="E86" s="822"/>
      <c r="F86" s="822"/>
      <c r="G86" s="822"/>
      <c r="H86" s="822"/>
      <c r="I86" s="822"/>
      <c r="J86" s="822"/>
      <c r="K86" s="822"/>
      <c r="L86" s="822"/>
      <c r="M86" s="823"/>
      <c r="N86" s="58">
        <f>L83+L84+L85</f>
        <v>4366.2632337137247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18920.474012759474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1101</v>
      </c>
      <c r="C31" s="87" t="s">
        <v>1280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129</v>
      </c>
      <c r="B36" s="870" t="str">
        <f>VLOOKUP(A36,EQUIPOS!A6:D154,3,FALSE)</f>
        <v xml:space="preserve">Buldozer, Potencia al volante de 140 HP, motor de 2200 RPM, longitud de hoja 4,80m. </v>
      </c>
      <c r="C36" s="871"/>
      <c r="D36" s="871"/>
      <c r="E36" s="871"/>
      <c r="F36" s="871"/>
      <c r="G36" s="871"/>
      <c r="H36" s="872"/>
      <c r="I36" s="277"/>
      <c r="J36" s="278"/>
      <c r="K36" s="279">
        <f>VLOOKUP(A36,EQUIPOS!A6:D163,4,FALSE)</f>
        <v>269950.467</v>
      </c>
      <c r="L36" s="280"/>
      <c r="M36" s="281">
        <v>40</v>
      </c>
      <c r="N36" s="282">
        <f>K36/M36</f>
        <v>6748.7616749999997</v>
      </c>
    </row>
    <row r="37" spans="1:14">
      <c r="A37" s="119" t="s">
        <v>365</v>
      </c>
      <c r="B37" s="870" t="str">
        <f>VLOOKUP(A37,EQUIPOS!A7:D154,3,FALSE)</f>
        <v xml:space="preserve">Vibrocompatador, potencia 153 HP, peso 10 Ton. </v>
      </c>
      <c r="C37" s="871"/>
      <c r="D37" s="871"/>
      <c r="E37" s="871"/>
      <c r="F37" s="871"/>
      <c r="G37" s="871"/>
      <c r="H37" s="872"/>
      <c r="I37" s="277"/>
      <c r="J37" s="278"/>
      <c r="K37" s="279">
        <f>VLOOKUP(A37,EQUIPOS!A7:D164,4,FALSE)</f>
        <v>164970.09899999999</v>
      </c>
      <c r="L37" s="280"/>
      <c r="M37" s="281">
        <v>40</v>
      </c>
      <c r="N37" s="282">
        <f>K37/M37</f>
        <v>4124.2524749999993</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10873.014149999999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320</v>
      </c>
      <c r="N70" s="405">
        <f>K70/M70</f>
        <v>319.17003253812499</v>
      </c>
      <c r="O70" s="112"/>
    </row>
    <row r="71" spans="1:15">
      <c r="A71" t="s">
        <v>6</v>
      </c>
      <c r="B71" s="55" t="str">
        <f>VLOOKUP(A71,'MANO DE OBRA'!A8:D69,3,FALSE)</f>
        <v xml:space="preserve">Obrero </v>
      </c>
      <c r="C71" s="53"/>
      <c r="D71" s="53"/>
      <c r="E71" s="53"/>
      <c r="F71" s="53"/>
      <c r="G71" s="53"/>
      <c r="H71" s="53"/>
      <c r="I71" s="302">
        <f>K71/J71*100</f>
        <v>27603.894705999999</v>
      </c>
      <c r="J71" s="303">
        <v>185</v>
      </c>
      <c r="K71" s="304">
        <f>VLOOKUP(A71,'MANO DE OBRA'!A8:D100,4,FALSE)</f>
        <v>51067.205206099999</v>
      </c>
      <c r="L71" s="56"/>
      <c r="M71" s="309">
        <v>320</v>
      </c>
      <c r="N71" s="405">
        <f>K71/M71</f>
        <v>159.58501626906249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478.75504880718745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11351.769198807186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2270.353839761437</v>
      </c>
      <c r="M83" s="857"/>
      <c r="N83" s="57"/>
    </row>
    <row r="84" spans="1:14">
      <c r="B84" s="95" t="s">
        <v>1057</v>
      </c>
      <c r="C84" s="96"/>
      <c r="D84" s="96"/>
      <c r="E84" s="96"/>
      <c r="F84" s="96"/>
      <c r="G84" s="96"/>
      <c r="H84" s="96"/>
      <c r="I84" s="93"/>
      <c r="J84" s="94"/>
      <c r="K84" s="314">
        <v>0.05</v>
      </c>
      <c r="L84" s="856">
        <f>N78*K84</f>
        <v>567.58845994035926</v>
      </c>
      <c r="M84" s="857"/>
      <c r="N84" s="57"/>
    </row>
    <row r="85" spans="1:14" ht="15" thickBot="1">
      <c r="B85" s="97" t="s">
        <v>1058</v>
      </c>
      <c r="C85" s="98"/>
      <c r="D85" s="98"/>
      <c r="E85" s="98"/>
      <c r="F85" s="98"/>
      <c r="G85" s="98"/>
      <c r="H85" s="98"/>
      <c r="I85" s="99"/>
      <c r="J85" s="100"/>
      <c r="K85" s="315">
        <v>0.05</v>
      </c>
      <c r="L85" s="858">
        <f>N78*K85</f>
        <v>567.58845994035926</v>
      </c>
      <c r="M85" s="859"/>
      <c r="N85" s="57"/>
    </row>
    <row r="86" spans="1:14" ht="15" thickBot="1">
      <c r="B86" s="821" t="s">
        <v>1037</v>
      </c>
      <c r="C86" s="822"/>
      <c r="D86" s="822"/>
      <c r="E86" s="822"/>
      <c r="F86" s="822"/>
      <c r="G86" s="822"/>
      <c r="H86" s="822"/>
      <c r="I86" s="822"/>
      <c r="J86" s="822"/>
      <c r="K86" s="822"/>
      <c r="L86" s="822"/>
      <c r="M86" s="823"/>
      <c r="N86" s="58">
        <f>L83+L84+L85</f>
        <v>3405.5307596421558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14757.299958449341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1102</v>
      </c>
      <c r="C31" s="87" t="s">
        <v>1281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129</v>
      </c>
      <c r="B36" s="870" t="str">
        <f>VLOOKUP(A36,EQUIPOS!A6:D154,3,FALSE)</f>
        <v xml:space="preserve">Buldozer, Potencia al volante de 140 HP, motor de 2200 RPM, longitud de hoja 4,80m. </v>
      </c>
      <c r="C36" s="871"/>
      <c r="D36" s="871"/>
      <c r="E36" s="871"/>
      <c r="F36" s="871"/>
      <c r="G36" s="871"/>
      <c r="H36" s="872"/>
      <c r="I36" s="277"/>
      <c r="J36" s="278"/>
      <c r="K36" s="279">
        <f>VLOOKUP(A36,EQUIPOS!A6:D163,4,FALSE)</f>
        <v>269950.467</v>
      </c>
      <c r="L36" s="280"/>
      <c r="M36" s="281">
        <v>40</v>
      </c>
      <c r="N36" s="282">
        <f>K36/M36</f>
        <v>6748.7616749999997</v>
      </c>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6748.7616749999997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320</v>
      </c>
      <c r="N70" s="405">
        <f>K70/M70</f>
        <v>319.17003253812499</v>
      </c>
      <c r="O70" s="112"/>
    </row>
    <row r="71" spans="1:15">
      <c r="A71" t="s">
        <v>6</v>
      </c>
      <c r="B71" s="55" t="str">
        <f>VLOOKUP(A71,'MANO DE OBRA'!A8:D69,3,FALSE)</f>
        <v xml:space="preserve">Obrero </v>
      </c>
      <c r="C71" s="53"/>
      <c r="D71" s="53"/>
      <c r="E71" s="53"/>
      <c r="F71" s="53"/>
      <c r="G71" s="53"/>
      <c r="H71" s="53"/>
      <c r="I71" s="302">
        <f>K71/J71*100</f>
        <v>27603.894705999999</v>
      </c>
      <c r="J71" s="303">
        <v>185</v>
      </c>
      <c r="K71" s="304">
        <f>VLOOKUP(A71,'MANO DE OBRA'!A8:D100,4,FALSE)</f>
        <v>51067.205206099999</v>
      </c>
      <c r="L71" s="56"/>
      <c r="M71" s="309">
        <v>320</v>
      </c>
      <c r="N71" s="405">
        <f>K71/M71</f>
        <v>159.58501626906249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478.75504880718745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7227.5167238071872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1445.5033447614376</v>
      </c>
      <c r="M83" s="857"/>
      <c r="N83" s="57"/>
    </row>
    <row r="84" spans="1:14">
      <c r="B84" s="95" t="s">
        <v>1057</v>
      </c>
      <c r="C84" s="96"/>
      <c r="D84" s="96"/>
      <c r="E84" s="96"/>
      <c r="F84" s="96"/>
      <c r="G84" s="96"/>
      <c r="H84" s="96"/>
      <c r="I84" s="93"/>
      <c r="J84" s="94"/>
      <c r="K84" s="314">
        <v>0.05</v>
      </c>
      <c r="L84" s="856">
        <f>N78*K84</f>
        <v>361.37583619035939</v>
      </c>
      <c r="M84" s="857"/>
      <c r="N84" s="57"/>
    </row>
    <row r="85" spans="1:14" ht="15" thickBot="1">
      <c r="B85" s="97" t="s">
        <v>1058</v>
      </c>
      <c r="C85" s="98"/>
      <c r="D85" s="98"/>
      <c r="E85" s="98"/>
      <c r="F85" s="98"/>
      <c r="G85" s="98"/>
      <c r="H85" s="98"/>
      <c r="I85" s="99"/>
      <c r="J85" s="100"/>
      <c r="K85" s="315">
        <v>0.05</v>
      </c>
      <c r="L85" s="858">
        <f>N78*K85</f>
        <v>361.37583619035939</v>
      </c>
      <c r="M85" s="859"/>
      <c r="N85" s="57"/>
    </row>
    <row r="86" spans="1:14" ht="15" thickBot="1">
      <c r="B86" s="821" t="s">
        <v>1037</v>
      </c>
      <c r="C86" s="822"/>
      <c r="D86" s="822"/>
      <c r="E86" s="822"/>
      <c r="F86" s="822"/>
      <c r="G86" s="822"/>
      <c r="H86" s="822"/>
      <c r="I86" s="822"/>
      <c r="J86" s="822"/>
      <c r="K86" s="822"/>
      <c r="L86" s="822"/>
      <c r="M86" s="823"/>
      <c r="N86" s="58">
        <f>L83+L84+L85</f>
        <v>2168.2550171421562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9395.7717409493434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1525</v>
      </c>
      <c r="C31" s="87" t="s">
        <v>2336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0.01</v>
      </c>
      <c r="M42" s="883"/>
      <c r="N42" s="111">
        <f>N76*L42</f>
        <v>2.0426882082439999</v>
      </c>
    </row>
    <row r="43" spans="1:14" ht="15" thickBot="1">
      <c r="B43" s="821" t="s">
        <v>1037</v>
      </c>
      <c r="C43" s="822"/>
      <c r="D43" s="822"/>
      <c r="E43" s="822"/>
      <c r="F43" s="822"/>
      <c r="G43" s="822"/>
      <c r="H43" s="822"/>
      <c r="I43" s="822"/>
      <c r="J43" s="822"/>
      <c r="K43" s="822"/>
      <c r="L43" s="822"/>
      <c r="M43" s="823"/>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961</v>
      </c>
      <c r="B48" s="49" t="str">
        <f>VLOOKUP(A48,MATERIALES!A14:D378,3,FALSE)</f>
        <v>Geotextil Nt-2500 O Similar (Proveedores, Pavco, Geomatrix, Tensar, Omnes U Otros)</v>
      </c>
      <c r="C48" s="291"/>
      <c r="D48" s="291"/>
      <c r="E48" s="291"/>
      <c r="F48" s="291"/>
      <c r="G48" s="291"/>
      <c r="H48" s="291"/>
      <c r="I48" s="278"/>
      <c r="J48" s="234" t="s">
        <v>233</v>
      </c>
      <c r="K48" s="292">
        <v>1.3</v>
      </c>
      <c r="L48" s="277"/>
      <c r="M48" s="293">
        <f>VLOOKUP(A48,MATERIALES!A6:D374,4,FALSE)</f>
        <v>6479</v>
      </c>
      <c r="N48" s="282">
        <f>K48*M48</f>
        <v>8422.7000000000007</v>
      </c>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8422.7000000000007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53"/>
      <c r="D59" s="53"/>
      <c r="E59" s="53"/>
      <c r="F59" s="53"/>
      <c r="G59" s="53"/>
      <c r="H59" s="298"/>
      <c r="I59" s="289"/>
      <c r="J59" s="289"/>
      <c r="K59" s="289"/>
      <c r="L59" s="908"/>
      <c r="M59" s="909"/>
      <c r="N59" s="301"/>
    </row>
    <row r="60" spans="1:14" ht="24.75" customHeight="1">
      <c r="B60" s="52"/>
      <c r="C60" s="327"/>
      <c r="D60" s="327"/>
      <c r="E60" s="327"/>
      <c r="F60" s="327"/>
      <c r="G60" s="327"/>
      <c r="H60" s="321"/>
      <c r="I60" s="409"/>
      <c r="J60" s="296"/>
      <c r="K60" s="289"/>
      <c r="L60" s="908"/>
      <c r="M60" s="909"/>
      <c r="N60" s="297"/>
    </row>
    <row r="61" spans="1:14">
      <c r="B61" s="52"/>
      <c r="C61" s="53"/>
      <c r="D61" s="53"/>
      <c r="E61" s="53"/>
      <c r="F61" s="53"/>
      <c r="G61" s="327"/>
      <c r="H61" s="321"/>
      <c r="I61" s="409"/>
      <c r="J61" s="296"/>
      <c r="K61" s="289"/>
      <c r="L61" s="908"/>
      <c r="M61" s="909"/>
      <c r="N61" s="301"/>
    </row>
    <row r="62" spans="1:14">
      <c r="B62" s="52"/>
      <c r="C62" s="53"/>
      <c r="D62" s="53"/>
      <c r="E62" s="53"/>
      <c r="F62" s="53"/>
      <c r="G62" s="53"/>
      <c r="H62" s="298"/>
      <c r="I62" s="289"/>
      <c r="J62" s="289"/>
      <c r="K62" s="289"/>
      <c r="L62" s="908"/>
      <c r="M62" s="909"/>
      <c r="N62" s="301"/>
    </row>
    <row r="63" spans="1:14">
      <c r="B63" s="52"/>
      <c r="C63" s="53"/>
      <c r="D63" s="53"/>
      <c r="E63" s="53"/>
      <c r="F63" s="53"/>
      <c r="G63" s="53"/>
      <c r="H63" s="298"/>
      <c r="I63" s="289"/>
      <c r="J63" s="289"/>
      <c r="K63" s="289"/>
      <c r="L63" s="908"/>
      <c r="M63" s="909"/>
      <c r="N63" s="301"/>
    </row>
    <row r="64" spans="1:14" ht="15" thickBot="1">
      <c r="B64" s="475"/>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204.2688208244</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8629.0115090326453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1725.8023018065292</v>
      </c>
      <c r="M83" s="857"/>
      <c r="N83" s="57"/>
    </row>
    <row r="84" spans="1:14">
      <c r="B84" s="95" t="s">
        <v>1057</v>
      </c>
      <c r="C84" s="96"/>
      <c r="D84" s="96"/>
      <c r="E84" s="96"/>
      <c r="F84" s="96"/>
      <c r="G84" s="96"/>
      <c r="H84" s="96"/>
      <c r="I84" s="93"/>
      <c r="J84" s="94"/>
      <c r="K84" s="314">
        <v>0.05</v>
      </c>
      <c r="L84" s="856">
        <f>N78*K84</f>
        <v>431.45057545163229</v>
      </c>
      <c r="M84" s="857"/>
      <c r="N84" s="57"/>
    </row>
    <row r="85" spans="1:14" ht="15" thickBot="1">
      <c r="B85" s="97" t="s">
        <v>1058</v>
      </c>
      <c r="C85" s="98"/>
      <c r="D85" s="98"/>
      <c r="E85" s="98"/>
      <c r="F85" s="98"/>
      <c r="G85" s="98"/>
      <c r="H85" s="98"/>
      <c r="I85" s="99"/>
      <c r="J85" s="100"/>
      <c r="K85" s="315">
        <v>0.05</v>
      </c>
      <c r="L85" s="858">
        <f>N78*K85</f>
        <v>431.45057545163229</v>
      </c>
      <c r="M85" s="859"/>
      <c r="N85" s="57"/>
    </row>
    <row r="86" spans="1:14" ht="15" thickBot="1">
      <c r="B86" s="821" t="s">
        <v>1037</v>
      </c>
      <c r="C86" s="822"/>
      <c r="D86" s="822"/>
      <c r="E86" s="822"/>
      <c r="F86" s="822"/>
      <c r="G86" s="822"/>
      <c r="H86" s="822"/>
      <c r="I86" s="822"/>
      <c r="J86" s="822"/>
      <c r="K86" s="822"/>
      <c r="L86" s="822"/>
      <c r="M86" s="823"/>
      <c r="N86" s="58">
        <f>L83+L84+L85</f>
        <v>2588.7034527097935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11217.714961742438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1526</v>
      </c>
      <c r="C31" s="87" t="s">
        <v>2126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0.01</v>
      </c>
      <c r="M42" s="883"/>
      <c r="N42" s="111">
        <f>N76*L42</f>
        <v>2.0426882082439999</v>
      </c>
    </row>
    <row r="43" spans="1:14" ht="15" thickBot="1">
      <c r="B43" s="821" t="s">
        <v>1037</v>
      </c>
      <c r="C43" s="822"/>
      <c r="D43" s="822"/>
      <c r="E43" s="822"/>
      <c r="F43" s="822"/>
      <c r="G43" s="822"/>
      <c r="H43" s="822"/>
      <c r="I43" s="822"/>
      <c r="J43" s="822"/>
      <c r="K43" s="822"/>
      <c r="L43" s="822"/>
      <c r="M43" s="823"/>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479</v>
      </c>
      <c r="B48" s="49" t="str">
        <f>VLOOKUP(A48,MATERIALES!A4:D373,3,FALSE)</f>
        <v>Geomalla Tipo Asphalt</v>
      </c>
      <c r="C48" s="291"/>
      <c r="D48" s="291"/>
      <c r="E48" s="291"/>
      <c r="F48" s="291"/>
      <c r="G48" s="291"/>
      <c r="H48" s="291"/>
      <c r="I48" s="278"/>
      <c r="J48" s="234" t="str">
        <f>VLOOKUP(A48,MATERIALES!A4:D373,2,FALSE)</f>
        <v>m2</v>
      </c>
      <c r="K48" s="292">
        <v>1.2</v>
      </c>
      <c r="L48" s="277"/>
      <c r="M48" s="293">
        <f>VLOOKUP(A48,MATERIALES!A4:D395,4,FALSE)</f>
        <v>10650</v>
      </c>
      <c r="N48" s="282">
        <f>K48*M48</f>
        <v>12780</v>
      </c>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12780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53"/>
      <c r="D59" s="53"/>
      <c r="E59" s="53"/>
      <c r="F59" s="53"/>
      <c r="G59" s="53"/>
      <c r="H59" s="298"/>
      <c r="I59" s="289"/>
      <c r="J59" s="289"/>
      <c r="K59" s="289"/>
      <c r="L59" s="908"/>
      <c r="M59" s="909"/>
      <c r="N59" s="301"/>
    </row>
    <row r="60" spans="1:14" ht="24.75" customHeight="1">
      <c r="B60" s="52"/>
      <c r="C60" s="327"/>
      <c r="D60" s="327"/>
      <c r="E60" s="327"/>
      <c r="F60" s="327"/>
      <c r="G60" s="327"/>
      <c r="H60" s="321"/>
      <c r="I60" s="409"/>
      <c r="J60" s="296"/>
      <c r="K60" s="289"/>
      <c r="L60" s="908"/>
      <c r="M60" s="909"/>
      <c r="N60" s="297"/>
    </row>
    <row r="61" spans="1:14">
      <c r="B61" s="52"/>
      <c r="C61" s="53"/>
      <c r="D61" s="53"/>
      <c r="E61" s="53"/>
      <c r="F61" s="53"/>
      <c r="G61" s="327"/>
      <c r="H61" s="321"/>
      <c r="I61" s="409"/>
      <c r="J61" s="296"/>
      <c r="K61" s="289"/>
      <c r="L61" s="908"/>
      <c r="M61" s="909"/>
      <c r="N61" s="301"/>
    </row>
    <row r="62" spans="1:14">
      <c r="B62" s="52"/>
      <c r="C62" s="53"/>
      <c r="D62" s="53"/>
      <c r="E62" s="53"/>
      <c r="F62" s="53"/>
      <c r="G62" s="53"/>
      <c r="H62" s="298"/>
      <c r="I62" s="289"/>
      <c r="J62" s="289"/>
      <c r="K62" s="289"/>
      <c r="L62" s="908"/>
      <c r="M62" s="909"/>
      <c r="N62" s="301"/>
    </row>
    <row r="63" spans="1:14">
      <c r="B63" s="52"/>
      <c r="C63" s="53"/>
      <c r="D63" s="53"/>
      <c r="E63" s="53"/>
      <c r="F63" s="53"/>
      <c r="G63" s="53"/>
      <c r="H63" s="298"/>
      <c r="I63" s="289"/>
      <c r="J63" s="289"/>
      <c r="K63" s="289"/>
      <c r="L63" s="908"/>
      <c r="M63" s="909"/>
      <c r="N63" s="301"/>
    </row>
    <row r="64" spans="1:14" ht="15" thickBot="1">
      <c r="B64" s="475"/>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204.2688208244</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12986.311509032645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2597.2623018065292</v>
      </c>
      <c r="M83" s="857"/>
      <c r="N83" s="57"/>
    </row>
    <row r="84" spans="1:14">
      <c r="B84" s="95" t="s">
        <v>1057</v>
      </c>
      <c r="C84" s="96"/>
      <c r="D84" s="96"/>
      <c r="E84" s="96"/>
      <c r="F84" s="96"/>
      <c r="G84" s="96"/>
      <c r="H84" s="96"/>
      <c r="I84" s="93"/>
      <c r="J84" s="94"/>
      <c r="K84" s="314">
        <v>0.05</v>
      </c>
      <c r="L84" s="856">
        <f>N78*K84</f>
        <v>649.3155754516323</v>
      </c>
      <c r="M84" s="857"/>
      <c r="N84" s="57"/>
    </row>
    <row r="85" spans="1:14" ht="15" thickBot="1">
      <c r="B85" s="97" t="s">
        <v>1058</v>
      </c>
      <c r="C85" s="98"/>
      <c r="D85" s="98"/>
      <c r="E85" s="98"/>
      <c r="F85" s="98"/>
      <c r="G85" s="98"/>
      <c r="H85" s="98"/>
      <c r="I85" s="99"/>
      <c r="J85" s="100"/>
      <c r="K85" s="315">
        <v>0.05</v>
      </c>
      <c r="L85" s="858">
        <f>N78*K85</f>
        <v>649.3155754516323</v>
      </c>
      <c r="M85" s="859"/>
      <c r="N85" s="57"/>
    </row>
    <row r="86" spans="1:14" ht="15" thickBot="1">
      <c r="B86" s="821" t="s">
        <v>1037</v>
      </c>
      <c r="C86" s="822"/>
      <c r="D86" s="822"/>
      <c r="E86" s="822"/>
      <c r="F86" s="822"/>
      <c r="G86" s="822"/>
      <c r="H86" s="822"/>
      <c r="I86" s="822"/>
      <c r="J86" s="822"/>
      <c r="K86" s="822"/>
      <c r="L86" s="822"/>
      <c r="M86" s="823"/>
      <c r="N86" s="58">
        <f>L83+L84+L85</f>
        <v>3895.893452709794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16882.204961742438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1527</v>
      </c>
      <c r="C31" s="87" t="s">
        <v>1524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129</v>
      </c>
      <c r="B36" s="870" t="str">
        <f>VLOOKUP(A36,EQUIPOS!A6:D186,3,FALSE)</f>
        <v xml:space="preserve">Buldozer, Potencia al volante de 140 HP, motor de 2200 RPM, longitud de hoja 4,80m. </v>
      </c>
      <c r="C36" s="871"/>
      <c r="D36" s="871"/>
      <c r="E36" s="871"/>
      <c r="F36" s="871"/>
      <c r="G36" s="871"/>
      <c r="H36" s="872"/>
      <c r="I36" s="277"/>
      <c r="J36" s="278"/>
      <c r="K36" s="279">
        <f>VLOOKUP(A36,EQUIPOS!A6:D186,4,FALSE)</f>
        <v>269950.467</v>
      </c>
      <c r="L36" s="280"/>
      <c r="M36" s="281">
        <v>45</v>
      </c>
      <c r="N36" s="282">
        <f>K36/M36</f>
        <v>5998.8992666666663</v>
      </c>
    </row>
    <row r="37" spans="1:14">
      <c r="A37" s="119" t="s">
        <v>152</v>
      </c>
      <c r="B37" s="870" t="str">
        <f>VLOOKUP(A37,EQUIPOS!A7:D187,3,FALSE)</f>
        <v xml:space="preserve">Carrotanque de agua(1000 Galones) </v>
      </c>
      <c r="C37" s="871"/>
      <c r="D37" s="871"/>
      <c r="E37" s="871"/>
      <c r="F37" s="871"/>
      <c r="G37" s="871"/>
      <c r="H37" s="872"/>
      <c r="I37" s="277"/>
      <c r="J37" s="278"/>
      <c r="K37" s="279">
        <f>VLOOKUP(A37,EQUIPOS!A7:D187,4,FALSE)</f>
        <v>86984.379000000001</v>
      </c>
      <c r="L37" s="280"/>
      <c r="M37" s="281">
        <v>45</v>
      </c>
      <c r="N37" s="282">
        <f>K37/M37</f>
        <v>1932.9862000000001</v>
      </c>
    </row>
    <row r="38" spans="1:14">
      <c r="A38" t="s">
        <v>269</v>
      </c>
      <c r="B38" s="870" t="str">
        <f>VLOOKUP(A38,EQUIPOS!A8:D188,3,FALSE)</f>
        <v>Motoniveladora  potencia 215 HP, ancho de cuchilla 4,27 m, peso 18 ton.</v>
      </c>
      <c r="C38" s="871"/>
      <c r="D38" s="871"/>
      <c r="E38" s="871"/>
      <c r="F38" s="871"/>
      <c r="G38" s="871"/>
      <c r="H38" s="872"/>
      <c r="I38" s="277"/>
      <c r="J38" s="278"/>
      <c r="K38" s="279">
        <f>VLOOKUP(A38,EQUIPOS!A8:D188,4,FALSE)</f>
        <v>186655.39199999999</v>
      </c>
      <c r="L38" s="280"/>
      <c r="M38" s="281">
        <v>45</v>
      </c>
      <c r="N38" s="282">
        <f>K38/M38</f>
        <v>4147.8976000000002</v>
      </c>
    </row>
    <row r="39" spans="1:14">
      <c r="A39" t="s">
        <v>365</v>
      </c>
      <c r="B39" s="870" t="str">
        <f>VLOOKUP(A39,EQUIPOS!A9:D189,3,FALSE)</f>
        <v xml:space="preserve">Vibrocompatador, potencia 153 HP, peso 10 Ton. </v>
      </c>
      <c r="C39" s="871"/>
      <c r="D39" s="871"/>
      <c r="E39" s="871"/>
      <c r="F39" s="871"/>
      <c r="G39" s="871"/>
      <c r="H39" s="872"/>
      <c r="I39" s="873"/>
      <c r="J39" s="874"/>
      <c r="K39" s="279">
        <f>VLOOKUP(A39,EQUIPOS!A9:D189,4,FALSE)</f>
        <v>164970.09899999999</v>
      </c>
      <c r="L39" s="875">
        <v>45</v>
      </c>
      <c r="M39" s="876"/>
      <c r="N39" s="282">
        <f>K39/L39</f>
        <v>3666.0021999999999</v>
      </c>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0.02</v>
      </c>
      <c r="M42" s="883"/>
      <c r="N42" s="111">
        <f>N76*L42</f>
        <v>11.348267823577778</v>
      </c>
    </row>
    <row r="43" spans="1:14" ht="15" thickBot="1">
      <c r="B43" s="821" t="s">
        <v>1037</v>
      </c>
      <c r="C43" s="822"/>
      <c r="D43" s="822"/>
      <c r="E43" s="822"/>
      <c r="F43" s="822"/>
      <c r="G43" s="822"/>
      <c r="H43" s="822"/>
      <c r="I43" s="822"/>
      <c r="J43" s="822"/>
      <c r="K43" s="822"/>
      <c r="L43" s="822"/>
      <c r="M43" s="823"/>
      <c r="N43" s="404">
        <f>SUM(N36:N42)</f>
        <v>15757.133534490244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564</v>
      </c>
      <c r="B48" s="49" t="str">
        <f>VLOOKUP(A48,MATERIALES!A4:D373,3,FALSE)</f>
        <v xml:space="preserve">Material seleccionado para Relleno
</v>
      </c>
      <c r="C48" s="291"/>
      <c r="D48" s="291"/>
      <c r="E48" s="291"/>
      <c r="F48" s="291"/>
      <c r="G48" s="291"/>
      <c r="H48" s="291"/>
      <c r="I48" s="278"/>
      <c r="J48" s="234" t="str">
        <f>VLOOKUP(A48,MATERIALES!A4:D373,2,FALSE)</f>
        <v>m3</v>
      </c>
      <c r="K48" s="292">
        <v>1.25</v>
      </c>
      <c r="L48" s="277"/>
      <c r="M48" s="410">
        <f>VLOOKUP(A48,MATERIALES!A4:D395,4,FALSE)</f>
        <v>39000</v>
      </c>
      <c r="N48" s="282">
        <f>K48*M48</f>
        <v>48750</v>
      </c>
    </row>
    <row r="49" spans="1:14">
      <c r="B49" s="49"/>
      <c r="C49" s="291"/>
      <c r="D49" s="291"/>
      <c r="E49" s="291"/>
      <c r="F49" s="291"/>
      <c r="G49" s="291"/>
      <c r="H49" s="291"/>
      <c r="I49" s="278"/>
      <c r="J49" s="234"/>
      <c r="K49" s="292" t="s">
        <v>1064</v>
      </c>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48750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1375</v>
      </c>
      <c r="B59" s="52" t="str">
        <f>VLOOKUP(A59,TRANSPORTE!A5:D104,3,FALSE)</f>
        <v>Transporte de material seleccionado para relleno</v>
      </c>
      <c r="C59" s="53"/>
      <c r="D59" s="53"/>
      <c r="E59" s="53"/>
      <c r="F59" s="53"/>
      <c r="G59" s="53"/>
      <c r="H59" s="298" t="s">
        <v>2105</v>
      </c>
      <c r="I59" s="289">
        <v>1.25</v>
      </c>
      <c r="J59" s="289">
        <v>1</v>
      </c>
      <c r="K59" s="289">
        <f>I59*J59</f>
        <v>1.25</v>
      </c>
      <c r="L59" s="908">
        <f>VLOOKUP(A59,TRANSPORTE!A5:D123,4,FALSE)</f>
        <v>958</v>
      </c>
      <c r="M59" s="909"/>
      <c r="N59" s="301">
        <f>K59*L59</f>
        <v>1197.5</v>
      </c>
    </row>
    <row r="60" spans="1:14" ht="24.75" customHeight="1">
      <c r="B60" s="52"/>
      <c r="C60" s="327"/>
      <c r="D60" s="327"/>
      <c r="E60" s="327"/>
      <c r="F60" s="327"/>
      <c r="G60" s="327"/>
      <c r="H60" s="321"/>
      <c r="I60" s="409"/>
      <c r="J60" s="296"/>
      <c r="K60" s="289"/>
      <c r="L60" s="908"/>
      <c r="M60" s="909"/>
      <c r="N60" s="297"/>
    </row>
    <row r="61" spans="1:14">
      <c r="B61" s="52"/>
      <c r="C61" s="53"/>
      <c r="D61" s="53"/>
      <c r="E61" s="53"/>
      <c r="F61" s="53"/>
      <c r="G61" s="327"/>
      <c r="H61" s="321"/>
      <c r="I61" s="409"/>
      <c r="J61" s="296"/>
      <c r="K61" s="289"/>
      <c r="L61" s="908"/>
      <c r="M61" s="909"/>
      <c r="N61" s="301"/>
    </row>
    <row r="62" spans="1:14">
      <c r="B62" s="52"/>
      <c r="C62" s="53"/>
      <c r="D62" s="53"/>
      <c r="E62" s="53"/>
      <c r="F62" s="53"/>
      <c r="G62" s="53"/>
      <c r="H62" s="298"/>
      <c r="I62" s="289"/>
      <c r="J62" s="289"/>
      <c r="K62" s="289"/>
      <c r="L62" s="908"/>
      <c r="M62" s="909"/>
      <c r="N62" s="301"/>
    </row>
    <row r="63" spans="1:14">
      <c r="B63" s="52"/>
      <c r="C63" s="53"/>
      <c r="D63" s="53"/>
      <c r="E63" s="53"/>
      <c r="F63" s="53"/>
      <c r="G63" s="53"/>
      <c r="H63" s="298"/>
      <c r="I63" s="289"/>
      <c r="J63" s="289"/>
      <c r="K63" s="289"/>
      <c r="L63" s="908"/>
      <c r="M63" s="909"/>
      <c r="N63" s="301"/>
    </row>
    <row r="64" spans="1:14" ht="15" thickBot="1">
      <c r="B64" s="475"/>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SUM(N59:N64)</f>
        <v>1197.5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66272.046925669143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13254.409385133829</v>
      </c>
      <c r="M83" s="857"/>
      <c r="N83" s="57"/>
    </row>
    <row r="84" spans="1:14">
      <c r="B84" s="95" t="s">
        <v>1057</v>
      </c>
      <c r="C84" s="96"/>
      <c r="D84" s="96"/>
      <c r="E84" s="96"/>
      <c r="F84" s="96"/>
      <c r="G84" s="96"/>
      <c r="H84" s="96"/>
      <c r="I84" s="93"/>
      <c r="J84" s="94"/>
      <c r="K84" s="314">
        <v>0.05</v>
      </c>
      <c r="L84" s="856">
        <f>N78*K84</f>
        <v>3313.6023462834573</v>
      </c>
      <c r="M84" s="857"/>
      <c r="N84" s="57"/>
    </row>
    <row r="85" spans="1:14" ht="15" thickBot="1">
      <c r="B85" s="97" t="s">
        <v>1058</v>
      </c>
      <c r="C85" s="98"/>
      <c r="D85" s="98"/>
      <c r="E85" s="98"/>
      <c r="F85" s="98"/>
      <c r="G85" s="98"/>
      <c r="H85" s="98"/>
      <c r="I85" s="99"/>
      <c r="J85" s="100"/>
      <c r="K85" s="315">
        <v>0.05</v>
      </c>
      <c r="L85" s="858">
        <f>N78*K85</f>
        <v>3313.6023462834573</v>
      </c>
      <c r="M85" s="859"/>
      <c r="N85" s="57"/>
    </row>
    <row r="86" spans="1:14" ht="15" thickBot="1">
      <c r="B86" s="821" t="s">
        <v>1037</v>
      </c>
      <c r="C86" s="822"/>
      <c r="D86" s="822"/>
      <c r="E86" s="822"/>
      <c r="F86" s="822"/>
      <c r="G86" s="822"/>
      <c r="H86" s="822"/>
      <c r="I86" s="822"/>
      <c r="J86" s="822"/>
      <c r="K86" s="822"/>
      <c r="L86" s="822"/>
      <c r="M86" s="823"/>
      <c r="N86" s="58">
        <f>L83+L84+L85</f>
        <v>19881.614077700742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ROUND((N78+N86),0)</f>
        <v>86154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1528</v>
      </c>
      <c r="C31" s="87" t="s">
        <v>1530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129</v>
      </c>
      <c r="B36" s="870" t="str">
        <f>VLOOKUP(A36,EQUIPOS!A6:D186,3,FALSE)</f>
        <v xml:space="preserve">Buldozer, Potencia al volante de 140 HP, motor de 2200 RPM, longitud de hoja 4,80m. </v>
      </c>
      <c r="C36" s="871"/>
      <c r="D36" s="871"/>
      <c r="E36" s="871"/>
      <c r="F36" s="871"/>
      <c r="G36" s="871"/>
      <c r="H36" s="872"/>
      <c r="I36" s="277"/>
      <c r="J36" s="278"/>
      <c r="K36" s="279">
        <f>VLOOKUP(A36,EQUIPOS!A6:D186,4,FALSE)</f>
        <v>269950.467</v>
      </c>
      <c r="L36" s="280"/>
      <c r="M36" s="281">
        <v>45</v>
      </c>
      <c r="N36" s="282">
        <f>K36/M36</f>
        <v>5998.8992666666663</v>
      </c>
    </row>
    <row r="37" spans="1:14">
      <c r="A37" s="119" t="s">
        <v>152</v>
      </c>
      <c r="B37" s="870" t="str">
        <f>VLOOKUP(A37,EQUIPOS!A7:D187,3,FALSE)</f>
        <v xml:space="preserve">Carrotanque de agua(1000 Galones) </v>
      </c>
      <c r="C37" s="871"/>
      <c r="D37" s="871"/>
      <c r="E37" s="871"/>
      <c r="F37" s="871"/>
      <c r="G37" s="871"/>
      <c r="H37" s="872"/>
      <c r="I37" s="277"/>
      <c r="J37" s="278"/>
      <c r="K37" s="279">
        <f>VLOOKUP(A37,EQUIPOS!A7:D187,4,FALSE)</f>
        <v>86984.379000000001</v>
      </c>
      <c r="L37" s="280"/>
      <c r="M37" s="281">
        <v>45</v>
      </c>
      <c r="N37" s="282">
        <f>K37/M37</f>
        <v>1932.9862000000001</v>
      </c>
    </row>
    <row r="38" spans="1:14">
      <c r="A38" t="s">
        <v>269</v>
      </c>
      <c r="B38" s="870" t="str">
        <f>VLOOKUP(A38,EQUIPOS!A8:D188,3,FALSE)</f>
        <v>Motoniveladora  potencia 215 HP, ancho de cuchilla 4,27 m, peso 18 ton.</v>
      </c>
      <c r="C38" s="871"/>
      <c r="D38" s="871"/>
      <c r="E38" s="871"/>
      <c r="F38" s="871"/>
      <c r="G38" s="871"/>
      <c r="H38" s="872"/>
      <c r="I38" s="277"/>
      <c r="J38" s="278"/>
      <c r="K38" s="279">
        <f>VLOOKUP(A38,EQUIPOS!A8:D188,4,FALSE)</f>
        <v>186655.39199999999</v>
      </c>
      <c r="L38" s="280"/>
      <c r="M38" s="281">
        <v>45</v>
      </c>
      <c r="N38" s="282">
        <f>K38/M38</f>
        <v>4147.8976000000002</v>
      </c>
    </row>
    <row r="39" spans="1:14">
      <c r="A39" t="s">
        <v>365</v>
      </c>
      <c r="B39" s="870" t="str">
        <f>VLOOKUP(A39,EQUIPOS!A9:D189,3,FALSE)</f>
        <v xml:space="preserve">Vibrocompatador, potencia 153 HP, peso 10 Ton. </v>
      </c>
      <c r="C39" s="871"/>
      <c r="D39" s="871"/>
      <c r="E39" s="871"/>
      <c r="F39" s="871"/>
      <c r="G39" s="871"/>
      <c r="H39" s="872"/>
      <c r="I39" s="873"/>
      <c r="J39" s="874"/>
      <c r="K39" s="279">
        <f>VLOOKUP(A39,EQUIPOS!A9:D189,4,FALSE)</f>
        <v>164970.09899999999</v>
      </c>
      <c r="L39" s="875">
        <v>45</v>
      </c>
      <c r="M39" s="876"/>
      <c r="N39" s="282">
        <f>K39/L39</f>
        <v>3666.0021999999999</v>
      </c>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0.02</v>
      </c>
      <c r="M42" s="883"/>
      <c r="N42" s="111">
        <f>N76*L42</f>
        <v>11.348267823577778</v>
      </c>
    </row>
    <row r="43" spans="1:14" ht="15" thickBot="1">
      <c r="B43" s="821" t="s">
        <v>1037</v>
      </c>
      <c r="C43" s="822"/>
      <c r="D43" s="822"/>
      <c r="E43" s="822"/>
      <c r="F43" s="822"/>
      <c r="G43" s="822"/>
      <c r="H43" s="822"/>
      <c r="I43" s="822"/>
      <c r="J43" s="822"/>
      <c r="K43" s="822"/>
      <c r="L43" s="822"/>
      <c r="M43" s="823"/>
      <c r="N43" s="404">
        <f>SUM(N36:N42)</f>
        <v>15757.133534490244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549</v>
      </c>
      <c r="B48" s="49" t="str">
        <f>VLOOKUP(A48,MATERIALES!A4:D373,3,FALSE)</f>
        <v xml:space="preserve">Material de Sub Base CBR=40% </v>
      </c>
      <c r="C48" s="291"/>
      <c r="D48" s="291"/>
      <c r="E48" s="291"/>
      <c r="F48" s="291"/>
      <c r="G48" s="291"/>
      <c r="H48" s="291"/>
      <c r="I48" s="278"/>
      <c r="J48" s="234" t="str">
        <f>VLOOKUP(A48,MATERIALES!A4:D373,2,FALSE)</f>
        <v>m3</v>
      </c>
      <c r="K48" s="292">
        <v>1.25</v>
      </c>
      <c r="L48" s="277"/>
      <c r="M48" s="410">
        <f>VLOOKUP(A48,MATERIALES!A4:D395,4,FALSE)</f>
        <v>51448</v>
      </c>
      <c r="N48" s="282">
        <f>K48*M48</f>
        <v>64310</v>
      </c>
    </row>
    <row r="49" spans="1:14">
      <c r="B49" s="49"/>
      <c r="C49" s="291"/>
      <c r="D49" s="291"/>
      <c r="E49" s="291"/>
      <c r="F49" s="291"/>
      <c r="G49" s="291"/>
      <c r="H49" s="291"/>
      <c r="I49" s="278"/>
      <c r="J49" s="234"/>
      <c r="K49" s="292" t="s">
        <v>1064</v>
      </c>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64310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1469</v>
      </c>
      <c r="B59" s="52" t="str">
        <f>VLOOKUP(A59,TRANSPORTE!A5:D104,3,FALSE)</f>
        <v xml:space="preserve">Transporte de material de Sub Base CBR=40% </v>
      </c>
      <c r="C59" s="53"/>
      <c r="D59" s="53"/>
      <c r="E59" s="53"/>
      <c r="F59" s="53"/>
      <c r="G59" s="53"/>
      <c r="H59" s="298" t="s">
        <v>2105</v>
      </c>
      <c r="I59" s="289">
        <v>1.25</v>
      </c>
      <c r="J59" s="289">
        <v>1</v>
      </c>
      <c r="K59" s="289">
        <f>I59*J59</f>
        <v>1.25</v>
      </c>
      <c r="L59" s="908">
        <f>VLOOKUP(A59,TRANSPORTE!A5:D123,4,FALSE)</f>
        <v>958</v>
      </c>
      <c r="M59" s="909"/>
      <c r="N59" s="301">
        <f>K59*L59</f>
        <v>1197.5</v>
      </c>
    </row>
    <row r="60" spans="1:14" ht="24.75" customHeight="1">
      <c r="B60" s="52"/>
      <c r="C60" s="327"/>
      <c r="D60" s="327"/>
      <c r="E60" s="327"/>
      <c r="F60" s="327"/>
      <c r="G60" s="327"/>
      <c r="H60" s="321"/>
      <c r="I60" s="409"/>
      <c r="J60" s="296"/>
      <c r="K60" s="289"/>
      <c r="L60" s="908"/>
      <c r="M60" s="909"/>
      <c r="N60" s="297"/>
    </row>
    <row r="61" spans="1:14">
      <c r="B61" s="52"/>
      <c r="C61" s="53"/>
      <c r="D61" s="53"/>
      <c r="E61" s="53"/>
      <c r="F61" s="53"/>
      <c r="G61" s="327"/>
      <c r="H61" s="321"/>
      <c r="I61" s="409"/>
      <c r="J61" s="296"/>
      <c r="K61" s="289"/>
      <c r="L61" s="908"/>
      <c r="M61" s="909"/>
      <c r="N61" s="301"/>
    </row>
    <row r="62" spans="1:14">
      <c r="B62" s="52"/>
      <c r="C62" s="53"/>
      <c r="D62" s="53"/>
      <c r="E62" s="53"/>
      <c r="F62" s="53"/>
      <c r="G62" s="53"/>
      <c r="H62" s="298"/>
      <c r="I62" s="289"/>
      <c r="J62" s="289"/>
      <c r="K62" s="289"/>
      <c r="L62" s="908"/>
      <c r="M62" s="909"/>
      <c r="N62" s="301"/>
    </row>
    <row r="63" spans="1:14">
      <c r="B63" s="52"/>
      <c r="C63" s="53"/>
      <c r="D63" s="53"/>
      <c r="E63" s="53"/>
      <c r="F63" s="53"/>
      <c r="G63" s="53"/>
      <c r="H63" s="298"/>
      <c r="I63" s="289"/>
      <c r="J63" s="289"/>
      <c r="K63" s="289"/>
      <c r="L63" s="908"/>
      <c r="M63" s="909"/>
      <c r="N63" s="301"/>
    </row>
    <row r="64" spans="1:14" ht="15" thickBot="1">
      <c r="B64" s="475"/>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SUM(N59:N64)</f>
        <v>1197.5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81832.046925669143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16366.409385133829</v>
      </c>
      <c r="M83" s="857"/>
      <c r="N83" s="57"/>
    </row>
    <row r="84" spans="1:14">
      <c r="B84" s="95" t="s">
        <v>1057</v>
      </c>
      <c r="C84" s="96"/>
      <c r="D84" s="96"/>
      <c r="E84" s="96"/>
      <c r="F84" s="96"/>
      <c r="G84" s="96"/>
      <c r="H84" s="96"/>
      <c r="I84" s="93"/>
      <c r="J84" s="94"/>
      <c r="K84" s="314">
        <v>0.05</v>
      </c>
      <c r="L84" s="856">
        <f>N78*K84</f>
        <v>4091.6023462834573</v>
      </c>
      <c r="M84" s="857"/>
      <c r="N84" s="57"/>
    </row>
    <row r="85" spans="1:14" ht="15" thickBot="1">
      <c r="B85" s="97" t="s">
        <v>1058</v>
      </c>
      <c r="C85" s="98"/>
      <c r="D85" s="98"/>
      <c r="E85" s="98"/>
      <c r="F85" s="98"/>
      <c r="G85" s="98"/>
      <c r="H85" s="98"/>
      <c r="I85" s="99"/>
      <c r="J85" s="100"/>
      <c r="K85" s="315">
        <v>0.05</v>
      </c>
      <c r="L85" s="858">
        <f>N78*K85</f>
        <v>4091.6023462834573</v>
      </c>
      <c r="M85" s="859"/>
      <c r="N85" s="57"/>
    </row>
    <row r="86" spans="1:14" ht="15" thickBot="1">
      <c r="B86" s="821" t="s">
        <v>1037</v>
      </c>
      <c r="C86" s="822"/>
      <c r="D86" s="822"/>
      <c r="E86" s="822"/>
      <c r="F86" s="822"/>
      <c r="G86" s="822"/>
      <c r="H86" s="822"/>
      <c r="I86" s="822"/>
      <c r="J86" s="822"/>
      <c r="K86" s="822"/>
      <c r="L86" s="822"/>
      <c r="M86" s="823"/>
      <c r="N86" s="58">
        <f>L83+L84+L85</f>
        <v>24549.614077700742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106381.66100336988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1529</v>
      </c>
      <c r="C31" s="87" t="s">
        <v>1531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129</v>
      </c>
      <c r="B36" s="870" t="str">
        <f>VLOOKUP(A36,EQUIPOS!A6:D186,3,FALSE)</f>
        <v xml:space="preserve">Buldozer, Potencia al volante de 140 HP, motor de 2200 RPM, longitud de hoja 4,80m. </v>
      </c>
      <c r="C36" s="871"/>
      <c r="D36" s="871"/>
      <c r="E36" s="871"/>
      <c r="F36" s="871"/>
      <c r="G36" s="871"/>
      <c r="H36" s="872"/>
      <c r="I36" s="277"/>
      <c r="J36" s="278"/>
      <c r="K36" s="279">
        <f>VLOOKUP(A36,EQUIPOS!A6:D186,4,FALSE)</f>
        <v>269950.467</v>
      </c>
      <c r="L36" s="280"/>
      <c r="M36" s="281">
        <v>45</v>
      </c>
      <c r="N36" s="282">
        <f>K36/M36</f>
        <v>5998.8992666666663</v>
      </c>
    </row>
    <row r="37" spans="1:14">
      <c r="A37" s="119" t="s">
        <v>152</v>
      </c>
      <c r="B37" s="870" t="str">
        <f>VLOOKUP(A37,EQUIPOS!A7:D187,3,FALSE)</f>
        <v xml:space="preserve">Carrotanque de agua(1000 Galones) </v>
      </c>
      <c r="C37" s="871"/>
      <c r="D37" s="871"/>
      <c r="E37" s="871"/>
      <c r="F37" s="871"/>
      <c r="G37" s="871"/>
      <c r="H37" s="872"/>
      <c r="I37" s="277"/>
      <c r="J37" s="278"/>
      <c r="K37" s="279">
        <f>VLOOKUP(A37,EQUIPOS!A7:D187,4,FALSE)</f>
        <v>86984.379000000001</v>
      </c>
      <c r="L37" s="280"/>
      <c r="M37" s="281">
        <v>45</v>
      </c>
      <c r="N37" s="282">
        <f>K37/M37</f>
        <v>1932.9862000000001</v>
      </c>
    </row>
    <row r="38" spans="1:14">
      <c r="A38" t="s">
        <v>269</v>
      </c>
      <c r="B38" s="870" t="str">
        <f>VLOOKUP(A38,EQUIPOS!A8:D188,3,FALSE)</f>
        <v>Motoniveladora  potencia 215 HP, ancho de cuchilla 4,27 m, peso 18 ton.</v>
      </c>
      <c r="C38" s="871"/>
      <c r="D38" s="871"/>
      <c r="E38" s="871"/>
      <c r="F38" s="871"/>
      <c r="G38" s="871"/>
      <c r="H38" s="872"/>
      <c r="I38" s="277"/>
      <c r="J38" s="278"/>
      <c r="K38" s="279">
        <f>VLOOKUP(A38,EQUIPOS!A8:D188,4,FALSE)</f>
        <v>186655.39199999999</v>
      </c>
      <c r="L38" s="280"/>
      <c r="M38" s="281">
        <v>45</v>
      </c>
      <c r="N38" s="282">
        <f>K38/M38</f>
        <v>4147.8976000000002</v>
      </c>
    </row>
    <row r="39" spans="1:14">
      <c r="A39" t="s">
        <v>365</v>
      </c>
      <c r="B39" s="870" t="str">
        <f>VLOOKUP(A39,EQUIPOS!A9:D189,3,FALSE)</f>
        <v xml:space="preserve">Vibrocompatador, potencia 153 HP, peso 10 Ton. </v>
      </c>
      <c r="C39" s="871"/>
      <c r="D39" s="871"/>
      <c r="E39" s="871"/>
      <c r="F39" s="871"/>
      <c r="G39" s="871"/>
      <c r="H39" s="872"/>
      <c r="I39" s="873"/>
      <c r="J39" s="874"/>
      <c r="K39" s="279">
        <f>VLOOKUP(A39,EQUIPOS!A9:D189,4,FALSE)</f>
        <v>164970.09899999999</v>
      </c>
      <c r="L39" s="875">
        <v>45</v>
      </c>
      <c r="M39" s="876"/>
      <c r="N39" s="282">
        <f>K39/L39</f>
        <v>3666.0021999999999</v>
      </c>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t="s">
        <v>1036</v>
      </c>
      <c r="C42" s="871"/>
      <c r="D42" s="871"/>
      <c r="E42" s="871"/>
      <c r="F42" s="871"/>
      <c r="G42" s="871"/>
      <c r="H42" s="872"/>
      <c r="I42" s="880"/>
      <c r="J42" s="881"/>
      <c r="K42" s="47"/>
      <c r="L42" s="882">
        <v>0.02</v>
      </c>
      <c r="M42" s="883"/>
      <c r="N42" s="111">
        <f>N76*L42</f>
        <v>11.348267823577778</v>
      </c>
    </row>
    <row r="43" spans="1:14" ht="15" thickBot="1">
      <c r="B43" s="821" t="s">
        <v>1037</v>
      </c>
      <c r="C43" s="822"/>
      <c r="D43" s="822"/>
      <c r="E43" s="822"/>
      <c r="F43" s="822"/>
      <c r="G43" s="822"/>
      <c r="H43" s="822"/>
      <c r="I43" s="822"/>
      <c r="J43" s="822"/>
      <c r="K43" s="822"/>
      <c r="L43" s="822"/>
      <c r="M43" s="823"/>
      <c r="N43" s="404">
        <f>SUM(N36:N42)</f>
        <v>15757.133534490244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531</v>
      </c>
      <c r="B48" s="49" t="str">
        <f>VLOOKUP(A48,MATERIALES!A4:D373,3,FALSE)</f>
        <v xml:space="preserve">Material de Base </v>
      </c>
      <c r="C48" s="291"/>
      <c r="D48" s="291"/>
      <c r="E48" s="291"/>
      <c r="F48" s="291"/>
      <c r="G48" s="291"/>
      <c r="H48" s="291"/>
      <c r="I48" s="278"/>
      <c r="J48" s="234" t="str">
        <f>VLOOKUP(A48,MATERIALES!A4:D373,2,FALSE)</f>
        <v>m3</v>
      </c>
      <c r="K48" s="292">
        <v>1.25</v>
      </c>
      <c r="L48" s="277"/>
      <c r="M48" s="410">
        <f>VLOOKUP(A48,MATERIALES!A4:D395,4,FALSE)</f>
        <v>68053</v>
      </c>
      <c r="N48" s="282">
        <f>K48*M48</f>
        <v>85066.25</v>
      </c>
    </row>
    <row r="49" spans="1:14">
      <c r="B49" s="49"/>
      <c r="C49" s="291"/>
      <c r="D49" s="291"/>
      <c r="E49" s="291"/>
      <c r="F49" s="291"/>
      <c r="G49" s="291"/>
      <c r="H49" s="291"/>
      <c r="I49" s="278"/>
      <c r="J49" s="234"/>
      <c r="K49" s="292" t="s">
        <v>1064</v>
      </c>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85066.25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1469</v>
      </c>
      <c r="B59" s="52" t="str">
        <f>VLOOKUP(A59,TRANSPORTE!A5:D104,3,FALSE)</f>
        <v xml:space="preserve">Transporte de material de Sub Base CBR=40% </v>
      </c>
      <c r="C59" s="53"/>
      <c r="D59" s="53"/>
      <c r="E59" s="53"/>
      <c r="F59" s="53"/>
      <c r="G59" s="53"/>
      <c r="H59" s="298" t="s">
        <v>2105</v>
      </c>
      <c r="I59" s="289">
        <v>1.25</v>
      </c>
      <c r="J59" s="289">
        <v>1</v>
      </c>
      <c r="K59" s="289">
        <f>I59*J59</f>
        <v>1.25</v>
      </c>
      <c r="L59" s="908">
        <f>VLOOKUP(A59,TRANSPORTE!A5:D123,4,FALSE)</f>
        <v>958</v>
      </c>
      <c r="M59" s="909"/>
      <c r="N59" s="301">
        <f>K59*L59</f>
        <v>1197.5</v>
      </c>
    </row>
    <row r="60" spans="1:14" ht="24.75" customHeight="1">
      <c r="B60" s="52"/>
      <c r="C60" s="327"/>
      <c r="D60" s="327"/>
      <c r="E60" s="327"/>
      <c r="F60" s="327"/>
      <c r="G60" s="327"/>
      <c r="H60" s="321"/>
      <c r="I60" s="409"/>
      <c r="J60" s="296"/>
      <c r="K60" s="289"/>
      <c r="L60" s="908"/>
      <c r="M60" s="909"/>
      <c r="N60" s="297"/>
    </row>
    <row r="61" spans="1:14">
      <c r="B61" s="52"/>
      <c r="C61" s="53"/>
      <c r="D61" s="53"/>
      <c r="E61" s="53"/>
      <c r="F61" s="53"/>
      <c r="G61" s="327"/>
      <c r="H61" s="321"/>
      <c r="I61" s="409"/>
      <c r="J61" s="296"/>
      <c r="K61" s="289"/>
      <c r="L61" s="908"/>
      <c r="M61" s="909"/>
      <c r="N61" s="301"/>
    </row>
    <row r="62" spans="1:14">
      <c r="B62" s="52"/>
      <c r="C62" s="53"/>
      <c r="D62" s="53"/>
      <c r="E62" s="53"/>
      <c r="F62" s="53"/>
      <c r="G62" s="53"/>
      <c r="H62" s="298"/>
      <c r="I62" s="289"/>
      <c r="J62" s="289"/>
      <c r="K62" s="289"/>
      <c r="L62" s="908"/>
      <c r="M62" s="909"/>
      <c r="N62" s="301"/>
    </row>
    <row r="63" spans="1:14">
      <c r="B63" s="52"/>
      <c r="C63" s="53"/>
      <c r="D63" s="53"/>
      <c r="E63" s="53"/>
      <c r="F63" s="53"/>
      <c r="G63" s="53"/>
      <c r="H63" s="298"/>
      <c r="I63" s="289"/>
      <c r="J63" s="289"/>
      <c r="K63" s="289"/>
      <c r="L63" s="908"/>
      <c r="M63" s="909"/>
      <c r="N63" s="301"/>
    </row>
    <row r="64" spans="1:14" ht="15" thickBot="1">
      <c r="B64" s="475"/>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SUM(N59:N64)</f>
        <v>1197.5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102588.29692566914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20517.659385133829</v>
      </c>
      <c r="M83" s="857"/>
      <c r="N83" s="57"/>
    </row>
    <row r="84" spans="1:14">
      <c r="B84" s="95" t="s">
        <v>1057</v>
      </c>
      <c r="C84" s="96"/>
      <c r="D84" s="96"/>
      <c r="E84" s="96"/>
      <c r="F84" s="96"/>
      <c r="G84" s="96"/>
      <c r="H84" s="96"/>
      <c r="I84" s="93"/>
      <c r="J84" s="94"/>
      <c r="K84" s="314">
        <v>0.05</v>
      </c>
      <c r="L84" s="856">
        <f>N78*K84</f>
        <v>5129.4148462834573</v>
      </c>
      <c r="M84" s="857"/>
      <c r="N84" s="57"/>
    </row>
    <row r="85" spans="1:14" ht="15" thickBot="1">
      <c r="B85" s="97" t="s">
        <v>1058</v>
      </c>
      <c r="C85" s="98"/>
      <c r="D85" s="98"/>
      <c r="E85" s="98"/>
      <c r="F85" s="98"/>
      <c r="G85" s="98"/>
      <c r="H85" s="98"/>
      <c r="I85" s="99"/>
      <c r="J85" s="100"/>
      <c r="K85" s="315">
        <v>0.05</v>
      </c>
      <c r="L85" s="858">
        <f>N78*K85</f>
        <v>5129.4148462834573</v>
      </c>
      <c r="M85" s="859"/>
      <c r="N85" s="57"/>
    </row>
    <row r="86" spans="1:14" ht="15" thickBot="1">
      <c r="B86" s="821" t="s">
        <v>1037</v>
      </c>
      <c r="C86" s="822"/>
      <c r="D86" s="822"/>
      <c r="E86" s="822"/>
      <c r="F86" s="822"/>
      <c r="G86" s="822"/>
      <c r="H86" s="822"/>
      <c r="I86" s="822"/>
      <c r="J86" s="822"/>
      <c r="K86" s="822"/>
      <c r="L86" s="822"/>
      <c r="M86" s="823"/>
      <c r="N86" s="58">
        <f>L83+L84+L85</f>
        <v>30776.489077700742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133364.7860033699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1103</v>
      </c>
      <c r="C31" s="87" t="s">
        <v>2062</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129</v>
      </c>
      <c r="B36" s="870" t="str">
        <f>VLOOKUP(A36,EQUIPOS!A6:D154,3,FALSE)</f>
        <v xml:space="preserve">Buldozer, Potencia al volante de 140 HP, motor de 2200 RPM, longitud de hoja 4,80m. </v>
      </c>
      <c r="C36" s="871"/>
      <c r="D36" s="871"/>
      <c r="E36" s="871"/>
      <c r="F36" s="871"/>
      <c r="G36" s="871"/>
      <c r="H36" s="872"/>
      <c r="I36" s="277"/>
      <c r="J36" s="278"/>
      <c r="K36" s="279">
        <f>VLOOKUP(A36,EQUIPOS!A6:D163,4,FALSE)</f>
        <v>269950.467</v>
      </c>
      <c r="L36" s="280"/>
      <c r="M36" s="281">
        <v>400</v>
      </c>
      <c r="N36" s="282">
        <f>K36/M36</f>
        <v>674.87616750000007</v>
      </c>
    </row>
    <row r="37" spans="1:14">
      <c r="A37" s="119" t="s">
        <v>152</v>
      </c>
      <c r="B37" s="870" t="str">
        <f>VLOOKUP(A37,EQUIPOS!A7:D154,3,FALSE)</f>
        <v xml:space="preserve">Carrotanque de agua(1000 Galones) </v>
      </c>
      <c r="C37" s="871"/>
      <c r="D37" s="871"/>
      <c r="E37" s="871"/>
      <c r="F37" s="871"/>
      <c r="G37" s="871"/>
      <c r="H37" s="872"/>
      <c r="I37" s="277"/>
      <c r="J37" s="278"/>
      <c r="K37" s="279">
        <f>VLOOKUP(A37,EQUIPOS!A7:D164,4,FALSE)</f>
        <v>86984.379000000001</v>
      </c>
      <c r="L37" s="280"/>
      <c r="M37" s="281">
        <v>200</v>
      </c>
      <c r="N37" s="282">
        <f>K37/M37</f>
        <v>434.92189500000001</v>
      </c>
    </row>
    <row r="38" spans="1:14">
      <c r="A38" t="s">
        <v>269</v>
      </c>
      <c r="B38" s="870" t="str">
        <f>VLOOKUP(A38,EQUIPOS!A8:D154,3,FALSE)</f>
        <v>Motoniveladora  potencia 215 HP, ancho de cuchilla 4,27 m, peso 18 ton.</v>
      </c>
      <c r="C38" s="871"/>
      <c r="D38" s="871"/>
      <c r="E38" s="871"/>
      <c r="F38" s="871"/>
      <c r="G38" s="871"/>
      <c r="H38" s="872"/>
      <c r="I38" s="277"/>
      <c r="J38" s="278"/>
      <c r="K38" s="279">
        <f>VLOOKUP(A38,EQUIPOS!A8:D165,4,FALSE)</f>
        <v>186655.39199999999</v>
      </c>
      <c r="L38" s="280"/>
      <c r="M38" s="281">
        <v>200</v>
      </c>
      <c r="N38" s="282">
        <f>K38/M38</f>
        <v>933.27695999999992</v>
      </c>
    </row>
    <row r="39" spans="1:14">
      <c r="A39" t="s">
        <v>365</v>
      </c>
      <c r="B39" s="870" t="str">
        <f>VLOOKUP(A39,EQUIPOS!A9:D155,3,FALSE)</f>
        <v xml:space="preserve">Vibrocompatador, potencia 153 HP, peso 10 Ton. </v>
      </c>
      <c r="C39" s="871"/>
      <c r="D39" s="871"/>
      <c r="E39" s="871"/>
      <c r="F39" s="871"/>
      <c r="G39" s="871"/>
      <c r="H39" s="872"/>
      <c r="I39" s="873"/>
      <c r="J39" s="874"/>
      <c r="K39" s="279">
        <f>VLOOKUP(A39,EQUIPOS!A9:D166,4,FALSE)</f>
        <v>164970.09899999999</v>
      </c>
      <c r="L39" s="875">
        <v>200</v>
      </c>
      <c r="M39" s="876"/>
      <c r="N39" s="282">
        <f>K39/L39</f>
        <v>824.85049499999991</v>
      </c>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0.02</v>
      </c>
      <c r="N41" s="354">
        <f>N76*M41</f>
        <v>2.5533602603049999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2870.4788777603048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412"/>
      <c r="N48" s="282"/>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1600</v>
      </c>
      <c r="N70" s="405">
        <f>K70/M70</f>
        <v>63.834006507624999</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1600</v>
      </c>
      <c r="N71" s="405">
        <f>K71/M71</f>
        <v>63.834006507624999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127.66801301525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2998.1468907755548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599.629378155111</v>
      </c>
      <c r="M83" s="857"/>
      <c r="N83" s="57"/>
    </row>
    <row r="84" spans="1:14">
      <c r="B84" s="95" t="s">
        <v>1057</v>
      </c>
      <c r="C84" s="96"/>
      <c r="D84" s="96"/>
      <c r="E84" s="96"/>
      <c r="F84" s="96"/>
      <c r="G84" s="96"/>
      <c r="H84" s="96"/>
      <c r="I84" s="93"/>
      <c r="J84" s="94"/>
      <c r="K84" s="314">
        <v>0.05</v>
      </c>
      <c r="L84" s="856">
        <f>N78*K84</f>
        <v>149.90734453877775</v>
      </c>
      <c r="M84" s="857"/>
      <c r="N84" s="57"/>
    </row>
    <row r="85" spans="1:14" ht="15" thickBot="1">
      <c r="B85" s="97" t="s">
        <v>1058</v>
      </c>
      <c r="C85" s="98"/>
      <c r="D85" s="98"/>
      <c r="E85" s="98"/>
      <c r="F85" s="98"/>
      <c r="G85" s="98"/>
      <c r="H85" s="98"/>
      <c r="I85" s="99"/>
      <c r="J85" s="100"/>
      <c r="K85" s="315">
        <v>0.05</v>
      </c>
      <c r="L85" s="858">
        <f>N78*K85</f>
        <v>149.90734453877775</v>
      </c>
      <c r="M85" s="859"/>
      <c r="N85" s="57"/>
    </row>
    <row r="86" spans="1:14" ht="15" thickBot="1">
      <c r="B86" s="821" t="s">
        <v>1037</v>
      </c>
      <c r="C86" s="822"/>
      <c r="D86" s="822"/>
      <c r="E86" s="822"/>
      <c r="F86" s="822"/>
      <c r="G86" s="822"/>
      <c r="H86" s="822"/>
      <c r="I86" s="822"/>
      <c r="J86" s="822"/>
      <c r="K86" s="822"/>
      <c r="L86" s="822"/>
      <c r="M86" s="823"/>
      <c r="N86" s="58">
        <f>L83+L84+L85</f>
        <v>899.44406723266661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3897.5909580082216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1104</v>
      </c>
      <c r="C31" s="87" t="s">
        <v>1282</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2.0426882082439999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954</v>
      </c>
      <c r="B48" s="49" t="str">
        <f>VLOOKUP(A48,MATERIALES!A4:D373,3,FALSE)</f>
        <v>Geotextil T-2400 O Similar (Proveedores Lafayet, Pavco, Geomatrix, Tensar, Omnes U Otros)</v>
      </c>
      <c r="C48" s="291"/>
      <c r="D48" s="291"/>
      <c r="E48" s="291"/>
      <c r="F48" s="291"/>
      <c r="G48" s="291"/>
      <c r="H48" s="291"/>
      <c r="I48" s="278"/>
      <c r="J48" s="234" t="str">
        <f>VLOOKUP(A48,MATERIALES!A4:D373,2,FALSE)</f>
        <v>m2</v>
      </c>
      <c r="K48" s="292">
        <v>1.2</v>
      </c>
      <c r="L48" s="277"/>
      <c r="M48" s="412">
        <f>VLOOKUP(A48,MATERIALES!A4:D395,4,FALSE)</f>
        <v>8672</v>
      </c>
      <c r="N48" s="282">
        <f>K48*M48</f>
        <v>10406.4</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10406.4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204.2688208244</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10612.711509032644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2122.5423018065289</v>
      </c>
      <c r="M83" s="857"/>
      <c r="N83" s="57"/>
    </row>
    <row r="84" spans="1:14">
      <c r="B84" s="95" t="s">
        <v>1057</v>
      </c>
      <c r="C84" s="96"/>
      <c r="D84" s="96"/>
      <c r="E84" s="96"/>
      <c r="F84" s="96"/>
      <c r="G84" s="96"/>
      <c r="H84" s="96"/>
      <c r="I84" s="93"/>
      <c r="J84" s="94"/>
      <c r="K84" s="314">
        <v>0.05</v>
      </c>
      <c r="L84" s="856">
        <f>N78*K84</f>
        <v>530.63557545163223</v>
      </c>
      <c r="M84" s="857"/>
      <c r="N84" s="57"/>
    </row>
    <row r="85" spans="1:14" ht="15" thickBot="1">
      <c r="B85" s="97" t="s">
        <v>1058</v>
      </c>
      <c r="C85" s="98"/>
      <c r="D85" s="98"/>
      <c r="E85" s="98"/>
      <c r="F85" s="98"/>
      <c r="G85" s="98"/>
      <c r="H85" s="98"/>
      <c r="I85" s="99"/>
      <c r="J85" s="100"/>
      <c r="K85" s="315">
        <v>0.05</v>
      </c>
      <c r="L85" s="858">
        <f>N78*K85</f>
        <v>530.63557545163223</v>
      </c>
      <c r="M85" s="859"/>
      <c r="N85" s="57"/>
    </row>
    <row r="86" spans="1:14" ht="15" thickBot="1">
      <c r="B86" s="821" t="s">
        <v>1037</v>
      </c>
      <c r="C86" s="822"/>
      <c r="D86" s="822"/>
      <c r="E86" s="822"/>
      <c r="F86" s="822"/>
      <c r="G86" s="822"/>
      <c r="H86" s="822"/>
      <c r="I86" s="822"/>
      <c r="J86" s="822"/>
      <c r="K86" s="822"/>
      <c r="L86" s="822"/>
      <c r="M86" s="823"/>
      <c r="N86" s="58">
        <f>L83+L84+L85</f>
        <v>3183.8134527097932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13796.524961742438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1105</v>
      </c>
      <c r="C31" s="87" t="s">
        <v>1532</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2.0426882082439999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967</v>
      </c>
      <c r="B48" s="49" t="str">
        <f>VLOOKUP(A48,MATERIALES!A4:D373,3,FALSE)</f>
        <v>Geotextil T-2100 O Similar (Proveedores Pavco, Lafayet, Geomatrix, Tensar, Omnes U Otros)</v>
      </c>
      <c r="C48" s="291"/>
      <c r="D48" s="291"/>
      <c r="E48" s="291"/>
      <c r="F48" s="291"/>
      <c r="G48" s="291"/>
      <c r="H48" s="291"/>
      <c r="I48" s="278"/>
      <c r="J48" s="234" t="str">
        <f>VLOOKUP(A48,MATERIALES!A4:D373,2,FALSE)</f>
        <v>m2</v>
      </c>
      <c r="K48" s="292">
        <v>1.1000000000000001</v>
      </c>
      <c r="L48" s="277"/>
      <c r="M48" s="412">
        <v>5077.6000000000004</v>
      </c>
      <c r="N48" s="282">
        <f>K48*M48</f>
        <v>5585.3600000000006</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204.2688208244</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1158.3343018065289</v>
      </c>
      <c r="M83" s="857"/>
      <c r="N83" s="57"/>
    </row>
    <row r="84" spans="1:14">
      <c r="B84" s="95" t="s">
        <v>1057</v>
      </c>
      <c r="C84" s="96"/>
      <c r="D84" s="96"/>
      <c r="E84" s="96"/>
      <c r="F84" s="96"/>
      <c r="G84" s="96"/>
      <c r="H84" s="96"/>
      <c r="I84" s="93"/>
      <c r="J84" s="94"/>
      <c r="K84" s="314">
        <v>0.05</v>
      </c>
      <c r="L84" s="856">
        <f>N78*K84</f>
        <v>289.58357545163221</v>
      </c>
      <c r="M84" s="857"/>
      <c r="N84" s="57"/>
    </row>
    <row r="85" spans="1:14" ht="15" thickBot="1">
      <c r="B85" s="97" t="s">
        <v>1058</v>
      </c>
      <c r="C85" s="98"/>
      <c r="D85" s="98"/>
      <c r="E85" s="98"/>
      <c r="F85" s="98"/>
      <c r="G85" s="98"/>
      <c r="H85" s="98"/>
      <c r="I85" s="99"/>
      <c r="J85" s="100"/>
      <c r="K85" s="315">
        <v>0.05</v>
      </c>
      <c r="L85" s="858">
        <f>N78*K85</f>
        <v>289.58357545163221</v>
      </c>
      <c r="M85" s="859"/>
      <c r="N85" s="57"/>
    </row>
    <row r="86" spans="1:14" ht="15" thickBot="1">
      <c r="B86" s="821" t="s">
        <v>1037</v>
      </c>
      <c r="C86" s="822"/>
      <c r="D86" s="822"/>
      <c r="E86" s="822"/>
      <c r="F86" s="822"/>
      <c r="G86" s="822"/>
      <c r="H86" s="822"/>
      <c r="I86" s="822"/>
      <c r="J86" s="822"/>
      <c r="K86" s="822"/>
      <c r="L86" s="822"/>
      <c r="M86" s="823"/>
      <c r="N86" s="58">
        <f>L83+L84+L85</f>
        <v>1737.5014527097933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1533</v>
      </c>
      <c r="C31" s="87" t="s">
        <v>1534</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2.0426882082439999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475</v>
      </c>
      <c r="B48" s="49" t="str">
        <f>VLOOKUP(A48,MATERIALES!A4:D373,3,FALSE)</f>
        <v>Geomalla Biaxial Para Refuerzo Pbx-11</v>
      </c>
      <c r="C48" s="291"/>
      <c r="D48" s="291"/>
      <c r="E48" s="291"/>
      <c r="F48" s="291"/>
      <c r="G48" s="291"/>
      <c r="H48" s="291"/>
      <c r="I48" s="278"/>
      <c r="J48" s="234" t="str">
        <f>VLOOKUP(A48,MATERIALES!A4:D373,2,FALSE)</f>
        <v>m2</v>
      </c>
      <c r="K48" s="292">
        <v>1.2</v>
      </c>
      <c r="L48" s="277"/>
      <c r="M48" s="412">
        <f>VLOOKUP(A48,MATERIALES!A4:D395,4,FALSE)</f>
        <v>7332</v>
      </c>
      <c r="N48" s="282">
        <f>K48*M48</f>
        <v>8798.4</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8798.4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204.2688208244</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9004.7115090326442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1800.942301806529</v>
      </c>
      <c r="M83" s="857"/>
      <c r="N83" s="57"/>
    </row>
    <row r="84" spans="1:14">
      <c r="B84" s="95" t="s">
        <v>1057</v>
      </c>
      <c r="C84" s="96"/>
      <c r="D84" s="96"/>
      <c r="E84" s="96"/>
      <c r="F84" s="96"/>
      <c r="G84" s="96"/>
      <c r="H84" s="96"/>
      <c r="I84" s="93"/>
      <c r="J84" s="94"/>
      <c r="K84" s="314">
        <v>0.05</v>
      </c>
      <c r="L84" s="856">
        <f>N78*K84</f>
        <v>450.23557545163226</v>
      </c>
      <c r="M84" s="857"/>
      <c r="N84" s="57"/>
    </row>
    <row r="85" spans="1:14" ht="15" thickBot="1">
      <c r="B85" s="97" t="s">
        <v>1058</v>
      </c>
      <c r="C85" s="98"/>
      <c r="D85" s="98"/>
      <c r="E85" s="98"/>
      <c r="F85" s="98"/>
      <c r="G85" s="98"/>
      <c r="H85" s="98"/>
      <c r="I85" s="99"/>
      <c r="J85" s="100"/>
      <c r="K85" s="315">
        <v>0.05</v>
      </c>
      <c r="L85" s="858">
        <f>N78*K85</f>
        <v>450.23557545163226</v>
      </c>
      <c r="M85" s="859"/>
      <c r="N85" s="57"/>
    </row>
    <row r="86" spans="1:14" ht="15" thickBot="1">
      <c r="B86" s="821" t="s">
        <v>1037</v>
      </c>
      <c r="C86" s="822"/>
      <c r="D86" s="822"/>
      <c r="E86" s="822"/>
      <c r="F86" s="822"/>
      <c r="G86" s="822"/>
      <c r="H86" s="822"/>
      <c r="I86" s="822"/>
      <c r="J86" s="822"/>
      <c r="K86" s="822"/>
      <c r="L86" s="822"/>
      <c r="M86" s="823"/>
      <c r="N86" s="58">
        <f>L83+L84+L85</f>
        <v>2701.4134527097931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11706.124961742436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1535</v>
      </c>
      <c r="C31" s="87" t="s">
        <v>1536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2.0426882082439999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985</v>
      </c>
      <c r="B48" s="49" t="str">
        <f>VLOOKUP(A48,MATERIALES!A4:D373,3,FALSE)</f>
        <v>Geomalla Forgrid UX100</v>
      </c>
      <c r="C48" s="291"/>
      <c r="D48" s="291"/>
      <c r="E48" s="291"/>
      <c r="F48" s="291"/>
      <c r="G48" s="291"/>
      <c r="H48" s="291"/>
      <c r="I48" s="278"/>
      <c r="J48" s="234" t="str">
        <f>VLOOKUP(A48,MATERIALES!A4:D373,2,FALSE)</f>
        <v>M2</v>
      </c>
      <c r="K48" s="292">
        <v>1.3</v>
      </c>
      <c r="L48" s="277"/>
      <c r="M48" s="412">
        <f>VLOOKUP(A48,MATERIALES!A4:D395,4,FALSE)</f>
        <v>15123</v>
      </c>
      <c r="N48" s="282">
        <f>K48*M48</f>
        <v>19659.900000000001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19659.900000000001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821" t="s">
        <v>1037</v>
      </c>
      <c r="C76" s="822"/>
      <c r="D76" s="822"/>
      <c r="E76" s="822"/>
      <c r="F76" s="822"/>
      <c r="G76" s="822"/>
      <c r="H76" s="822"/>
      <c r="I76" s="864"/>
      <c r="J76" s="864"/>
      <c r="K76" s="864"/>
      <c r="L76" s="864"/>
      <c r="M76" s="865"/>
      <c r="N76" s="470">
        <f>SUM(N70:N75)</f>
        <v>204.2688208244</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19866.211509032644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3973.2423018065292</v>
      </c>
      <c r="M83" s="857"/>
      <c r="N83" s="57"/>
    </row>
    <row r="84" spans="1:14">
      <c r="B84" s="95" t="s">
        <v>1057</v>
      </c>
      <c r="C84" s="96"/>
      <c r="D84" s="96"/>
      <c r="E84" s="96"/>
      <c r="F84" s="96"/>
      <c r="G84" s="96"/>
      <c r="H84" s="96"/>
      <c r="I84" s="93"/>
      <c r="J84" s="94"/>
      <c r="K84" s="314">
        <v>0.05</v>
      </c>
      <c r="L84" s="856">
        <f>N78*K84</f>
        <v>993.3105754516323</v>
      </c>
      <c r="M84" s="857"/>
      <c r="N84" s="57"/>
    </row>
    <row r="85" spans="1:14" ht="15" thickBot="1">
      <c r="B85" s="97" t="s">
        <v>1058</v>
      </c>
      <c r="C85" s="98"/>
      <c r="D85" s="98"/>
      <c r="E85" s="98"/>
      <c r="F85" s="98"/>
      <c r="G85" s="98"/>
      <c r="H85" s="98"/>
      <c r="I85" s="99"/>
      <c r="J85" s="100"/>
      <c r="K85" s="315">
        <v>0.05</v>
      </c>
      <c r="L85" s="858">
        <f>N78*K85</f>
        <v>993.3105754516323</v>
      </c>
      <c r="M85" s="859"/>
      <c r="N85" s="57"/>
    </row>
    <row r="86" spans="1:14" ht="15" thickBot="1">
      <c r="B86" s="821" t="s">
        <v>1037</v>
      </c>
      <c r="C86" s="822"/>
      <c r="D86" s="822"/>
      <c r="E86" s="822"/>
      <c r="F86" s="822"/>
      <c r="G86" s="822"/>
      <c r="H86" s="822"/>
      <c r="I86" s="822"/>
      <c r="J86" s="822"/>
      <c r="K86" s="822"/>
      <c r="L86" s="822"/>
      <c r="M86" s="823"/>
      <c r="N86" s="58">
        <f>L83+L84+L85</f>
        <v>5959.8634527097947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25826.074961742437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1106</v>
      </c>
      <c r="C31" s="87" t="s">
        <v>1537</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303</v>
      </c>
      <c r="B36" s="870" t="str">
        <f>VLOOKUP(A36,EQUIPOS!A6:D154,3,FALSE)</f>
        <v>Retrocargador, pala de 1,1 m3 de capacidad, profundidad de excavación de 4.400 mm y una altura de 5.680 mm</v>
      </c>
      <c r="C36" s="871"/>
      <c r="D36" s="871"/>
      <c r="E36" s="871"/>
      <c r="F36" s="871"/>
      <c r="G36" s="871"/>
      <c r="H36" s="872"/>
      <c r="I36" s="277"/>
      <c r="J36" s="278"/>
      <c r="K36" s="279">
        <f>VLOOKUP(A36,EQUIPOS!A6:D163,4,FALSE)</f>
        <v>179966.535</v>
      </c>
      <c r="L36" s="280"/>
      <c r="M36" s="281">
        <v>250</v>
      </c>
      <c r="N36" s="282">
        <f>K36/M36</f>
        <v>719.86613999999997</v>
      </c>
    </row>
    <row r="37" spans="1:14">
      <c r="A37" s="119" t="s">
        <v>373</v>
      </c>
      <c r="B37" s="870" t="str">
        <f>VLOOKUP(A37,EQUIPOS!A7:D154,3,FALSE)</f>
        <v>Volqueta 6 m3</v>
      </c>
      <c r="C37" s="871"/>
      <c r="D37" s="871"/>
      <c r="E37" s="871"/>
      <c r="F37" s="871"/>
      <c r="G37" s="871"/>
      <c r="H37" s="872"/>
      <c r="I37" s="277"/>
      <c r="J37" s="278"/>
      <c r="K37" s="279">
        <f>VLOOKUP(A37,EQUIPOS!A7:D164,4,FALSE)</f>
        <v>62556.03</v>
      </c>
      <c r="L37" s="280"/>
      <c r="M37" s="281">
        <v>250</v>
      </c>
      <c r="N37" s="282">
        <f>K37/M37</f>
        <v>250.22412</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0.05</v>
      </c>
      <c r="N41" s="354">
        <f>N76*M41</f>
        <v>5.1067205206100006</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975.19698052060994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412"/>
      <c r="N48" s="282"/>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2000</v>
      </c>
      <c r="N70" s="405">
        <f>K70/M70</f>
        <v>51.067205206099999</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2000</v>
      </c>
      <c r="N71" s="405">
        <f>K71/M71</f>
        <v>51.067205206099999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102.1344104122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1077.3313909328099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215.46627818656199</v>
      </c>
      <c r="M83" s="857"/>
      <c r="N83" s="57"/>
    </row>
    <row r="84" spans="1:14">
      <c r="B84" s="95" t="s">
        <v>1057</v>
      </c>
      <c r="C84" s="96"/>
      <c r="D84" s="96"/>
      <c r="E84" s="96"/>
      <c r="F84" s="96"/>
      <c r="G84" s="96"/>
      <c r="H84" s="96"/>
      <c r="I84" s="93"/>
      <c r="J84" s="94"/>
      <c r="K84" s="314">
        <v>0.05</v>
      </c>
      <c r="L84" s="856">
        <f>N78*K84</f>
        <v>53.866569546640498</v>
      </c>
      <c r="M84" s="857"/>
      <c r="N84" s="57"/>
    </row>
    <row r="85" spans="1:14" ht="15" thickBot="1">
      <c r="B85" s="97" t="s">
        <v>1058</v>
      </c>
      <c r="C85" s="98"/>
      <c r="D85" s="98"/>
      <c r="E85" s="98"/>
      <c r="F85" s="98"/>
      <c r="G85" s="98"/>
      <c r="H85" s="98"/>
      <c r="I85" s="99"/>
      <c r="J85" s="100"/>
      <c r="K85" s="315">
        <v>0.05</v>
      </c>
      <c r="L85" s="858">
        <f>N78*K85</f>
        <v>53.866569546640498</v>
      </c>
      <c r="M85" s="859"/>
      <c r="N85" s="57"/>
    </row>
    <row r="86" spans="1:14" ht="15" thickBot="1">
      <c r="B86" s="821" t="s">
        <v>1037</v>
      </c>
      <c r="C86" s="822"/>
      <c r="D86" s="822"/>
      <c r="E86" s="822"/>
      <c r="F86" s="822"/>
      <c r="G86" s="822"/>
      <c r="H86" s="822"/>
      <c r="I86" s="822"/>
      <c r="J86" s="822"/>
      <c r="K86" s="822"/>
      <c r="L86" s="822"/>
      <c r="M86" s="823"/>
      <c r="N86" s="58">
        <f>L83+L84+L85</f>
        <v>323.19941727984298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1400.5308082126528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1540</v>
      </c>
      <c r="C31" s="87" t="s">
        <v>1541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152</v>
      </c>
      <c r="B36" s="870" t="str">
        <f>VLOOKUP(A36,EQUIPOS!A6:D154,3,FALSE)</f>
        <v xml:space="preserve">Carrotanque de agua(1000 Galones) </v>
      </c>
      <c r="C36" s="871"/>
      <c r="D36" s="871"/>
      <c r="E36" s="871"/>
      <c r="F36" s="871"/>
      <c r="G36" s="871"/>
      <c r="H36" s="872"/>
      <c r="I36" s="277"/>
      <c r="J36" s="278"/>
      <c r="K36" s="279">
        <f>VLOOKUP(A36,EQUIPOS!A6:D163,4,FALSE)</f>
        <v>86984.379000000001</v>
      </c>
      <c r="L36" s="280"/>
      <c r="M36" s="281">
        <v>35</v>
      </c>
      <c r="N36" s="282">
        <f>K36/M36</f>
        <v>2485.2679714285714</v>
      </c>
    </row>
    <row r="37" spans="1:14">
      <c r="A37" s="119" t="s">
        <v>269</v>
      </c>
      <c r="B37" s="870" t="str">
        <f>VLOOKUP(A37,EQUIPOS!A7:D154,3,FALSE)</f>
        <v>Motoniveladora  potencia 215 HP, ancho de cuchilla 4,27 m, peso 18 ton.</v>
      </c>
      <c r="C37" s="871"/>
      <c r="D37" s="871"/>
      <c r="E37" s="871"/>
      <c r="F37" s="871"/>
      <c r="G37" s="871"/>
      <c r="H37" s="872"/>
      <c r="I37" s="277"/>
      <c r="J37" s="278"/>
      <c r="K37" s="279">
        <f>VLOOKUP(A37,EQUIPOS!A7:D164,4,FALSE)</f>
        <v>186655.39199999999</v>
      </c>
      <c r="L37" s="280"/>
      <c r="M37" s="281">
        <v>35</v>
      </c>
      <c r="N37" s="282">
        <f>K37/M37</f>
        <v>5333.0111999999999</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164970.09899999999</v>
      </c>
      <c r="L38" s="280"/>
      <c r="M38" s="281">
        <v>35</v>
      </c>
      <c r="N38" s="282">
        <f>K38/M38</f>
        <v>4713.4313999999995</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0.02</v>
      </c>
      <c r="N41" s="354">
        <f>N76*M41</f>
        <v>14.590630058885715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12546.301201487457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845</v>
      </c>
      <c r="B48" s="49" t="str">
        <f>VLOOKUP(A48,MATERIALES!A4:D373,3,FALSE)</f>
        <v>Agua</v>
      </c>
      <c r="C48" s="291"/>
      <c r="D48" s="291"/>
      <c r="E48" s="291"/>
      <c r="F48" s="291"/>
      <c r="G48" s="291"/>
      <c r="H48" s="291"/>
      <c r="I48" s="278"/>
      <c r="J48" s="234" t="str">
        <f>VLOOKUP(A48,MATERIALES!A4:D373,2,FALSE)</f>
        <v>lt</v>
      </c>
      <c r="K48" s="292">
        <v>25</v>
      </c>
      <c r="L48" s="277"/>
      <c r="M48" s="412">
        <f>VLOOKUP(A48,MATERIALES!A4:D395,4,FALSE)</f>
        <v>70</v>
      </c>
      <c r="N48" s="282">
        <f>K48*M48</f>
        <v>1750</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80</v>
      </c>
      <c r="L49" s="277"/>
      <c r="M49" s="412">
        <f>VLOOKUP(A49,MATERIALES!A5:D396,4,FALSE)</f>
        <v>480</v>
      </c>
      <c r="N49" s="282">
        <f>K49*M49</f>
        <v>38400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40150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280</v>
      </c>
      <c r="N70" s="405">
        <f>K70/M70</f>
        <v>364.76575147214288</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280</v>
      </c>
      <c r="N71" s="405">
        <f>K71/M71</f>
        <v>364.76575147214288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729.53150294428576</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53425.832704431741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10685.166540886348</v>
      </c>
      <c r="M83" s="857"/>
      <c r="N83" s="57"/>
    </row>
    <row r="84" spans="1:14">
      <c r="B84" s="95" t="s">
        <v>1057</v>
      </c>
      <c r="C84" s="96"/>
      <c r="D84" s="96"/>
      <c r="E84" s="96"/>
      <c r="F84" s="96"/>
      <c r="G84" s="96"/>
      <c r="H84" s="96"/>
      <c r="I84" s="93"/>
      <c r="J84" s="94"/>
      <c r="K84" s="314">
        <v>0.05</v>
      </c>
      <c r="L84" s="856">
        <f>N78*K84</f>
        <v>2671.2916352215871</v>
      </c>
      <c r="M84" s="857"/>
      <c r="N84" s="57"/>
    </row>
    <row r="85" spans="1:14" ht="15" thickBot="1">
      <c r="B85" s="97" t="s">
        <v>1058</v>
      </c>
      <c r="C85" s="98"/>
      <c r="D85" s="98"/>
      <c r="E85" s="98"/>
      <c r="F85" s="98"/>
      <c r="G85" s="98"/>
      <c r="H85" s="98"/>
      <c r="I85" s="99"/>
      <c r="J85" s="100"/>
      <c r="K85" s="315">
        <v>0.05</v>
      </c>
      <c r="L85" s="858">
        <f>N78*K85</f>
        <v>2671.2916352215871</v>
      </c>
      <c r="M85" s="859"/>
      <c r="N85" s="57"/>
    </row>
    <row r="86" spans="1:14" ht="15" thickBot="1">
      <c r="B86" s="821" t="s">
        <v>1037</v>
      </c>
      <c r="C86" s="822"/>
      <c r="D86" s="822"/>
      <c r="E86" s="822"/>
      <c r="F86" s="822"/>
      <c r="G86" s="822"/>
      <c r="H86" s="822"/>
      <c r="I86" s="822"/>
      <c r="J86" s="822"/>
      <c r="K86" s="822"/>
      <c r="L86" s="822"/>
      <c r="M86" s="823"/>
      <c r="N86" s="58">
        <f>L83+L84+L85</f>
        <v>16027.749811329522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69453.582515761256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1542</v>
      </c>
      <c r="C31" s="87" t="s">
        <v>1543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152</v>
      </c>
      <c r="B36" s="870" t="str">
        <f>VLOOKUP(A36,EQUIPOS!A6:D154,3,FALSE)</f>
        <v xml:space="preserve">Carrotanque de agua(1000 Galones) </v>
      </c>
      <c r="C36" s="871"/>
      <c r="D36" s="871"/>
      <c r="E36" s="871"/>
      <c r="F36" s="871"/>
      <c r="G36" s="871"/>
      <c r="H36" s="872"/>
      <c r="I36" s="277"/>
      <c r="J36" s="278"/>
      <c r="K36" s="279">
        <f>VLOOKUP(A36,EQUIPOS!A6:D163,4,FALSE)</f>
        <v>86984.379000000001</v>
      </c>
      <c r="L36" s="280"/>
      <c r="M36" s="281">
        <v>35</v>
      </c>
      <c r="N36" s="282">
        <f>K36/M36</f>
        <v>2485.2679714285714</v>
      </c>
    </row>
    <row r="37" spans="1:14">
      <c r="A37" s="119" t="s">
        <v>269</v>
      </c>
      <c r="B37" s="870" t="str">
        <f>VLOOKUP(A37,EQUIPOS!A7:D154,3,FALSE)</f>
        <v>Motoniveladora  potencia 215 HP, ancho de cuchilla 4,27 m, peso 18 ton.</v>
      </c>
      <c r="C37" s="871"/>
      <c r="D37" s="871"/>
      <c r="E37" s="871"/>
      <c r="F37" s="871"/>
      <c r="G37" s="871"/>
      <c r="H37" s="872"/>
      <c r="I37" s="277"/>
      <c r="J37" s="278"/>
      <c r="K37" s="279">
        <f>VLOOKUP(A37,EQUIPOS!A7:D164,4,FALSE)</f>
        <v>186655.39199999999</v>
      </c>
      <c r="L37" s="280"/>
      <c r="M37" s="281">
        <v>35</v>
      </c>
      <c r="N37" s="282">
        <f>K37/M37</f>
        <v>5333.0111999999999</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164970.09899999999</v>
      </c>
      <c r="L38" s="280"/>
      <c r="M38" s="281">
        <v>35</v>
      </c>
      <c r="N38" s="282">
        <f>K38/M38</f>
        <v>4713.4313999999995</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0.02</v>
      </c>
      <c r="N41" s="354">
        <f>N76*M41</f>
        <v>14.590630058885715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12546.301201487457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845</v>
      </c>
      <c r="B48" s="49" t="str">
        <f>VLOOKUP(A48,MATERIALES!A4:D373,3,FALSE)</f>
        <v>Agua</v>
      </c>
      <c r="C48" s="291"/>
      <c r="D48" s="291"/>
      <c r="E48" s="291"/>
      <c r="F48" s="291"/>
      <c r="G48" s="291"/>
      <c r="H48" s="291"/>
      <c r="I48" s="278"/>
      <c r="J48" s="234" t="str">
        <f>VLOOKUP(A48,MATERIALES!A4:D373,2,FALSE)</f>
        <v>lt</v>
      </c>
      <c r="K48" s="292">
        <v>25</v>
      </c>
      <c r="L48" s="277"/>
      <c r="M48" s="412">
        <f>VLOOKUP(A48,MATERIALES!A4:D395,4,FALSE)</f>
        <v>70</v>
      </c>
      <c r="N48" s="282">
        <f>K48*M48</f>
        <v>1750</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1750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280</v>
      </c>
      <c r="N70" s="405">
        <f>K70/M70</f>
        <v>364.76575147214288</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280</v>
      </c>
      <c r="N71" s="405">
        <f>K71/M71</f>
        <v>364.76575147214288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729.53150294428576</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15025.832704431743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3005.1665408863487</v>
      </c>
      <c r="M83" s="857"/>
      <c r="N83" s="57"/>
    </row>
    <row r="84" spans="1:14">
      <c r="B84" s="95" t="s">
        <v>1057</v>
      </c>
      <c r="C84" s="96"/>
      <c r="D84" s="96"/>
      <c r="E84" s="96"/>
      <c r="F84" s="96"/>
      <c r="G84" s="96"/>
      <c r="H84" s="96"/>
      <c r="I84" s="93"/>
      <c r="J84" s="94"/>
      <c r="K84" s="314">
        <v>0.05</v>
      </c>
      <c r="L84" s="856">
        <f>N78*K84</f>
        <v>751.29163522158717</v>
      </c>
      <c r="M84" s="857"/>
      <c r="N84" s="57"/>
    </row>
    <row r="85" spans="1:14" ht="15" thickBot="1">
      <c r="B85" s="97" t="s">
        <v>1058</v>
      </c>
      <c r="C85" s="98"/>
      <c r="D85" s="98"/>
      <c r="E85" s="98"/>
      <c r="F85" s="98"/>
      <c r="G85" s="98"/>
      <c r="H85" s="98"/>
      <c r="I85" s="99"/>
      <c r="J85" s="100"/>
      <c r="K85" s="315">
        <v>0.05</v>
      </c>
      <c r="L85" s="858">
        <f>N78*K85</f>
        <v>751.29163522158717</v>
      </c>
      <c r="M85" s="859"/>
      <c r="N85" s="57"/>
    </row>
    <row r="86" spans="1:14" ht="15" thickBot="1">
      <c r="B86" s="821" t="s">
        <v>1037</v>
      </c>
      <c r="C86" s="822"/>
      <c r="D86" s="822"/>
      <c r="E86" s="822"/>
      <c r="F86" s="822"/>
      <c r="G86" s="822"/>
      <c r="H86" s="822"/>
      <c r="I86" s="822"/>
      <c r="J86" s="822"/>
      <c r="K86" s="822"/>
      <c r="L86" s="822"/>
      <c r="M86" s="823"/>
      <c r="N86" s="58">
        <f>L83+L84+L85</f>
        <v>4507.7498113295233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19533.582515761267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1544</v>
      </c>
      <c r="C31" s="87" t="s">
        <v>1545</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875</v>
      </c>
      <c r="B48" s="49" t="str">
        <f>VLOOKUP(A48,MATERIALES!A4:D373,3,FALSE)</f>
        <v xml:space="preserve">Cemento gris
</v>
      </c>
      <c r="C48" s="291"/>
      <c r="D48" s="291"/>
      <c r="E48" s="291"/>
      <c r="F48" s="291"/>
      <c r="G48" s="291"/>
      <c r="H48" s="291"/>
      <c r="I48" s="278"/>
      <c r="J48" s="234" t="str">
        <f>VLOOKUP(A48,MATERIALES!A4:D373,2,FALSE)</f>
        <v>kg</v>
      </c>
      <c r="K48" s="292">
        <v>1</v>
      </c>
      <c r="L48" s="277"/>
      <c r="M48" s="412">
        <f>VLOOKUP(A48,MATERIALES!A4:D395,4,FALSE)</f>
        <v>480</v>
      </c>
      <c r="N48" s="282">
        <f>K48*M48</f>
        <v>480</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480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821" t="s">
        <v>1037</v>
      </c>
      <c r="C76" s="822"/>
      <c r="D76" s="822"/>
      <c r="E76" s="822"/>
      <c r="F76" s="822"/>
      <c r="G76" s="822"/>
      <c r="H76" s="822"/>
      <c r="I76" s="864"/>
      <c r="J76" s="864"/>
      <c r="K76" s="864"/>
      <c r="L76" s="864"/>
      <c r="M76" s="865"/>
      <c r="N76" s="311">
        <f>SUM(N70:N75)</f>
        <v>0</v>
      </c>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480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96</v>
      </c>
      <c r="M83" s="857"/>
      <c r="N83" s="57"/>
    </row>
    <row r="84" spans="1:14">
      <c r="B84" s="95" t="s">
        <v>1057</v>
      </c>
      <c r="C84" s="96"/>
      <c r="D84" s="96"/>
      <c r="E84" s="96"/>
      <c r="F84" s="96"/>
      <c r="G84" s="96"/>
      <c r="H84" s="96"/>
      <c r="I84" s="93"/>
      <c r="J84" s="94"/>
      <c r="K84" s="314">
        <v>0.05</v>
      </c>
      <c r="L84" s="856">
        <f>N78*K84</f>
        <v>24</v>
      </c>
      <c r="M84" s="857"/>
      <c r="N84" s="57"/>
    </row>
    <row r="85" spans="1:14" ht="15" thickBot="1">
      <c r="B85" s="97" t="s">
        <v>1058</v>
      </c>
      <c r="C85" s="98"/>
      <c r="D85" s="98"/>
      <c r="E85" s="98"/>
      <c r="F85" s="98"/>
      <c r="G85" s="98"/>
      <c r="H85" s="98"/>
      <c r="I85" s="99"/>
      <c r="J85" s="100"/>
      <c r="K85" s="315">
        <v>0.05</v>
      </c>
      <c r="L85" s="858">
        <f>N78*K85</f>
        <v>24</v>
      </c>
      <c r="M85" s="859"/>
      <c r="N85" s="57"/>
    </row>
    <row r="86" spans="1:14" ht="15" thickBot="1">
      <c r="B86" s="821" t="s">
        <v>1037</v>
      </c>
      <c r="C86" s="822"/>
      <c r="D86" s="822"/>
      <c r="E86" s="822"/>
      <c r="F86" s="822"/>
      <c r="G86" s="822"/>
      <c r="H86" s="822"/>
      <c r="I86" s="822"/>
      <c r="J86" s="822"/>
      <c r="K86" s="822"/>
      <c r="L86" s="822"/>
      <c r="M86" s="823"/>
      <c r="N86" s="58">
        <f>L83+L84+L85</f>
        <v>144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1546</v>
      </c>
      <c r="C31" s="87" t="s">
        <v>1547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152</v>
      </c>
      <c r="B36" s="870" t="str">
        <f>VLOOKUP(A36,EQUIPOS!A6:D154,3,FALSE)</f>
        <v xml:space="preserve">Carrotanque de agua(1000 Galones) </v>
      </c>
      <c r="C36" s="871"/>
      <c r="D36" s="871"/>
      <c r="E36" s="871"/>
      <c r="F36" s="871"/>
      <c r="G36" s="871"/>
      <c r="H36" s="872"/>
      <c r="I36" s="277"/>
      <c r="J36" s="278"/>
      <c r="K36" s="279">
        <f>VLOOKUP(A36,EQUIPOS!A6:D163,4,FALSE)</f>
        <v>86984.379000000001</v>
      </c>
      <c r="L36" s="280"/>
      <c r="M36" s="281">
        <v>35</v>
      </c>
      <c r="N36" s="282">
        <f>K36/M36</f>
        <v>2485.2679714285714</v>
      </c>
    </row>
    <row r="37" spans="1:14">
      <c r="A37" s="119" t="s">
        <v>269</v>
      </c>
      <c r="B37" s="870" t="str">
        <f>VLOOKUP(A37,EQUIPOS!A7:D154,3,FALSE)</f>
        <v>Motoniveladora  potencia 215 HP, ancho de cuchilla 4,27 m, peso 18 ton.</v>
      </c>
      <c r="C37" s="871"/>
      <c r="D37" s="871"/>
      <c r="E37" s="871"/>
      <c r="F37" s="871"/>
      <c r="G37" s="871"/>
      <c r="H37" s="872"/>
      <c r="I37" s="277"/>
      <c r="J37" s="278"/>
      <c r="K37" s="279">
        <f>VLOOKUP(A37,EQUIPOS!A7:D164,4,FALSE)</f>
        <v>186655.39199999999</v>
      </c>
      <c r="L37" s="280"/>
      <c r="M37" s="281">
        <v>35</v>
      </c>
      <c r="N37" s="282">
        <f>K37/M37</f>
        <v>5333.0111999999999</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164970.09899999999</v>
      </c>
      <c r="L38" s="280"/>
      <c r="M38" s="281">
        <v>35</v>
      </c>
      <c r="N38" s="282">
        <f>K38/M38</f>
        <v>4713.4313999999995</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0.02</v>
      </c>
      <c r="N41" s="354">
        <f>N76*M41</f>
        <v>14.590630058885715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12546.301201487457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404</v>
      </c>
      <c r="B48" s="49" t="str">
        <f>VLOOKUP(A48,MATERIALES!A4:D373,3,FALSE)</f>
        <v>Cal</v>
      </c>
      <c r="C48" s="291"/>
      <c r="D48" s="291"/>
      <c r="E48" s="291"/>
      <c r="F48" s="291"/>
      <c r="G48" s="291"/>
      <c r="H48" s="291"/>
      <c r="I48" s="278"/>
      <c r="J48" s="234" t="str">
        <f>VLOOKUP(A48,MATERIALES!A4:D373,2,FALSE)</f>
        <v>kg</v>
      </c>
      <c r="K48" s="292">
        <v>80</v>
      </c>
      <c r="L48" s="277"/>
      <c r="M48" s="412">
        <f>VLOOKUP(A48,MATERIALES!A4:D395,4,FALSE)</f>
        <v>950</v>
      </c>
      <c r="N48" s="282">
        <f>K48*M48</f>
        <v>76000</v>
      </c>
    </row>
    <row r="49" spans="1:14">
      <c r="A49" t="s">
        <v>845</v>
      </c>
      <c r="B49" s="49" t="str">
        <f>VLOOKUP(A49,MATERIALES!A5:D373,3,FALSE)</f>
        <v>Agua</v>
      </c>
      <c r="C49" s="291"/>
      <c r="D49" s="291"/>
      <c r="E49" s="291"/>
      <c r="F49" s="291"/>
      <c r="G49" s="291"/>
      <c r="H49" s="291"/>
      <c r="I49" s="278"/>
      <c r="J49" s="234" t="str">
        <f>VLOOKUP(A49,MATERIALES!A5:D373,2,FALSE)</f>
        <v>lt</v>
      </c>
      <c r="K49" s="292">
        <v>25</v>
      </c>
      <c r="L49" s="277"/>
      <c r="M49" s="412">
        <f>VLOOKUP(A49,MATERIALES!A5:D396,4,FALSE)</f>
        <v>70</v>
      </c>
      <c r="N49" s="282">
        <f>K49*M49</f>
        <v>1750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77750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280</v>
      </c>
      <c r="N70" s="405">
        <f>K70/M70</f>
        <v>364.76575147214288</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280</v>
      </c>
      <c r="N71" s="405">
        <f>K71/M71</f>
        <v>364.76575147214288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729.53150294428576</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91025.832704431741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18205.166540886348</v>
      </c>
      <c r="M83" s="857"/>
      <c r="N83" s="57"/>
    </row>
    <row r="84" spans="1:14">
      <c r="B84" s="95" t="s">
        <v>1057</v>
      </c>
      <c r="C84" s="96"/>
      <c r="D84" s="96"/>
      <c r="E84" s="96"/>
      <c r="F84" s="96"/>
      <c r="G84" s="96"/>
      <c r="H84" s="96"/>
      <c r="I84" s="93"/>
      <c r="J84" s="94"/>
      <c r="K84" s="314">
        <v>0.05</v>
      </c>
      <c r="L84" s="856">
        <f>N78*K84</f>
        <v>4551.2916352215871</v>
      </c>
      <c r="M84" s="857"/>
      <c r="N84" s="57"/>
    </row>
    <row r="85" spans="1:14" ht="15" thickBot="1">
      <c r="B85" s="97" t="s">
        <v>1058</v>
      </c>
      <c r="C85" s="98"/>
      <c r="D85" s="98"/>
      <c r="E85" s="98"/>
      <c r="F85" s="98"/>
      <c r="G85" s="98"/>
      <c r="H85" s="98"/>
      <c r="I85" s="99"/>
      <c r="J85" s="100"/>
      <c r="K85" s="315">
        <v>0.05</v>
      </c>
      <c r="L85" s="858">
        <f>N78*K85</f>
        <v>4551.2916352215871</v>
      </c>
      <c r="M85" s="859"/>
      <c r="N85" s="57"/>
    </row>
    <row r="86" spans="1:14" ht="15" thickBot="1">
      <c r="B86" s="821" t="s">
        <v>1037</v>
      </c>
      <c r="C86" s="822"/>
      <c r="D86" s="822"/>
      <c r="E86" s="822"/>
      <c r="F86" s="822"/>
      <c r="G86" s="822"/>
      <c r="H86" s="822"/>
      <c r="I86" s="822"/>
      <c r="J86" s="822"/>
      <c r="K86" s="822"/>
      <c r="L86" s="822"/>
      <c r="M86" s="823"/>
      <c r="N86" s="58">
        <f>L83+L84+L85</f>
        <v>27307.749811329522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118333.58251576126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1549</v>
      </c>
      <c r="C31" s="87" t="s">
        <v>1958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152</v>
      </c>
      <c r="B36" s="870" t="str">
        <f>VLOOKUP(A36,EQUIPOS!A6:D154,3,FALSE)</f>
        <v xml:space="preserve">Carrotanque de agua(1000 Galones) </v>
      </c>
      <c r="C36" s="871"/>
      <c r="D36" s="871"/>
      <c r="E36" s="871"/>
      <c r="F36" s="871"/>
      <c r="G36" s="871"/>
      <c r="H36" s="872"/>
      <c r="I36" s="277"/>
      <c r="J36" s="278"/>
      <c r="K36" s="279">
        <f>VLOOKUP(A36,EQUIPOS!A6:D163,4,FALSE)</f>
        <v>86984.379000000001</v>
      </c>
      <c r="L36" s="280"/>
      <c r="M36" s="281">
        <v>35</v>
      </c>
      <c r="N36" s="282">
        <f>K36/M36</f>
        <v>2485.2679714285714</v>
      </c>
    </row>
    <row r="37" spans="1:14">
      <c r="A37" s="119" t="s">
        <v>269</v>
      </c>
      <c r="B37" s="870" t="str">
        <f>VLOOKUP(A37,EQUIPOS!A7:D154,3,FALSE)</f>
        <v>Motoniveladora  potencia 215 HP, ancho de cuchilla 4,27 m, peso 18 ton.</v>
      </c>
      <c r="C37" s="871"/>
      <c r="D37" s="871"/>
      <c r="E37" s="871"/>
      <c r="F37" s="871"/>
      <c r="G37" s="871"/>
      <c r="H37" s="872"/>
      <c r="I37" s="277"/>
      <c r="J37" s="278"/>
      <c r="K37" s="279">
        <f>VLOOKUP(A37,EQUIPOS!A7:D164,4,FALSE)</f>
        <v>186655.39199999999</v>
      </c>
      <c r="L37" s="280"/>
      <c r="M37" s="281">
        <v>35</v>
      </c>
      <c r="N37" s="282">
        <f>K37/M37</f>
        <v>5333.0111999999999</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164970.09899999999</v>
      </c>
      <c r="L38" s="280"/>
      <c r="M38" s="281">
        <v>35</v>
      </c>
      <c r="N38" s="282">
        <f>K38/M38</f>
        <v>4713.4313999999995</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0.02</v>
      </c>
      <c r="N41" s="354">
        <f>N75*M41</f>
        <v>14.590630058885715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12546.301201487457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845</v>
      </c>
      <c r="B48" s="49" t="str">
        <f>VLOOKUP(A48,MATERIALES!A5:D373,3,FALSE)</f>
        <v>Agua</v>
      </c>
      <c r="C48" s="291"/>
      <c r="D48" s="291"/>
      <c r="E48" s="291"/>
      <c r="F48" s="291"/>
      <c r="G48" s="291"/>
      <c r="H48" s="291"/>
      <c r="I48" s="278"/>
      <c r="J48" s="234" t="str">
        <f>VLOOKUP(A48,MATERIALES!A4:D373,2,FALSE)</f>
        <v>lt</v>
      </c>
      <c r="K48" s="292">
        <v>25</v>
      </c>
      <c r="L48" s="277"/>
      <c r="M48" s="412">
        <f>VLOOKUP(A48,MATERIALES!A5:D396,4,FALSE)</f>
        <v>70</v>
      </c>
      <c r="N48" s="282">
        <f>K48*M48</f>
        <v>1750</v>
      </c>
    </row>
    <row r="49" spans="1:14">
      <c r="A49" s="114"/>
      <c r="B49" s="49"/>
      <c r="C49" s="291"/>
      <c r="D49" s="291"/>
      <c r="E49" s="291"/>
      <c r="F49" s="291"/>
      <c r="G49" s="291"/>
      <c r="H49" s="291"/>
      <c r="I49" s="278"/>
      <c r="J49" s="234"/>
      <c r="K49" s="292"/>
      <c r="L49" s="277"/>
      <c r="M49" s="293"/>
      <c r="N49" s="282"/>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1750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B58" s="52"/>
      <c r="C58" s="327"/>
      <c r="D58" s="327"/>
      <c r="E58" s="327"/>
      <c r="F58" s="327"/>
      <c r="G58" s="327"/>
      <c r="H58" s="321"/>
      <c r="I58" s="289"/>
      <c r="J58" s="296"/>
      <c r="K58" s="289"/>
      <c r="L58" s="908"/>
      <c r="M58" s="909"/>
      <c r="N58" s="297"/>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319"/>
      <c r="C63" s="320"/>
      <c r="D63" s="320"/>
      <c r="E63" s="320"/>
      <c r="F63" s="320"/>
      <c r="G63" s="320"/>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280</v>
      </c>
      <c r="N69" s="405">
        <f>K69/M69</f>
        <v>364.76575147214288</v>
      </c>
      <c r="O69" s="112"/>
    </row>
    <row r="70" spans="1:15">
      <c r="A70" t="s">
        <v>7</v>
      </c>
      <c r="B70" s="55" t="str">
        <f>VLOOKUP(A70,'MANO DE OBRA'!A8:D69,3,FALSE)</f>
        <v>Obrero (2)</v>
      </c>
      <c r="C70" s="53"/>
      <c r="D70" s="53"/>
      <c r="E70" s="53"/>
      <c r="F70" s="53"/>
      <c r="G70" s="53"/>
      <c r="H70" s="53"/>
      <c r="I70" s="302">
        <f>K70/J70*100</f>
        <v>55207.789411999998</v>
      </c>
      <c r="J70" s="303">
        <v>185</v>
      </c>
      <c r="K70" s="304">
        <f>VLOOKUP(A70,'MANO DE OBRA'!A8:D100,4,FALSE)</f>
        <v>102134.4104122</v>
      </c>
      <c r="L70" s="56"/>
      <c r="M70" s="309">
        <v>280</v>
      </c>
      <c r="N70" s="405">
        <f>K70/M70</f>
        <v>364.76575147214288</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51"/>
    </row>
    <row r="75" spans="1:15" ht="15" thickBot="1">
      <c r="B75" s="821" t="s">
        <v>1037</v>
      </c>
      <c r="C75" s="822"/>
      <c r="D75" s="822"/>
      <c r="E75" s="822"/>
      <c r="F75" s="822"/>
      <c r="G75" s="822"/>
      <c r="H75" s="822"/>
      <c r="I75" s="864"/>
      <c r="J75" s="864"/>
      <c r="K75" s="864"/>
      <c r="L75" s="864"/>
      <c r="M75" s="865"/>
      <c r="N75" s="311">
        <f>SUM(N69:N74)</f>
        <v>729.53150294428576</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15025.832704431743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3005.1665408863487</v>
      </c>
      <c r="M82" s="857"/>
      <c r="N82" s="57"/>
    </row>
    <row r="83" spans="1:14">
      <c r="B83" s="95" t="s">
        <v>1057</v>
      </c>
      <c r="C83" s="96"/>
      <c r="D83" s="96"/>
      <c r="E83" s="96"/>
      <c r="F83" s="96"/>
      <c r="G83" s="96"/>
      <c r="H83" s="96"/>
      <c r="I83" s="93"/>
      <c r="J83" s="94"/>
      <c r="K83" s="314">
        <v>0.05</v>
      </c>
      <c r="L83" s="856">
        <f>N77*K83</f>
        <v>751.29163522158717</v>
      </c>
      <c r="M83" s="857"/>
      <c r="N83" s="57"/>
    </row>
    <row r="84" spans="1:14" ht="15" thickBot="1">
      <c r="B84" s="97" t="s">
        <v>1058</v>
      </c>
      <c r="C84" s="98"/>
      <c r="D84" s="98"/>
      <c r="E84" s="98"/>
      <c r="F84" s="98"/>
      <c r="G84" s="98"/>
      <c r="H84" s="98"/>
      <c r="I84" s="99"/>
      <c r="J84" s="100"/>
      <c r="K84" s="315">
        <v>0.05</v>
      </c>
      <c r="L84" s="858">
        <f>N77*K84</f>
        <v>751.29163522158717</v>
      </c>
      <c r="M84" s="859"/>
      <c r="N84" s="57"/>
    </row>
    <row r="85" spans="1:14" ht="15" thickBot="1">
      <c r="B85" s="821" t="s">
        <v>1037</v>
      </c>
      <c r="C85" s="822"/>
      <c r="D85" s="822"/>
      <c r="E85" s="822"/>
      <c r="F85" s="822"/>
      <c r="G85" s="822"/>
      <c r="H85" s="822"/>
      <c r="I85" s="822"/>
      <c r="J85" s="822"/>
      <c r="K85" s="822"/>
      <c r="L85" s="822"/>
      <c r="M85" s="823"/>
      <c r="N85" s="58">
        <f>L82+L83+L84</f>
        <v>4507.7498113295233</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19533.582515761267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4" t="s">
        <v>2324</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2325</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7"/>
      <c r="K117" s="887"/>
      <c r="L117" s="887"/>
      <c r="M117" s="887"/>
      <c r="N117" s="888"/>
    </row>
    <row r="118" spans="2:14" ht="15" thickBot="1">
      <c r="B118" s="271" t="s">
        <v>2327</v>
      </c>
      <c r="C118" s="403"/>
      <c r="D118" s="403"/>
      <c r="E118" s="63"/>
      <c r="F118" s="63"/>
      <c r="G118" s="63"/>
      <c r="H118" s="63"/>
      <c r="I118" s="63"/>
      <c r="J118" s="889"/>
      <c r="K118" s="889"/>
      <c r="L118" s="889"/>
      <c r="M118" s="889"/>
      <c r="N118" s="890"/>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ht="21" customHeight="1">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1550</v>
      </c>
      <c r="C31" s="87" t="s">
        <v>1551</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404</v>
      </c>
      <c r="B48" s="49" t="str">
        <f>VLOOKUP(A48,MATERIALES!A4:D373,3,FALSE)</f>
        <v>Cal</v>
      </c>
      <c r="C48" s="291"/>
      <c r="D48" s="291"/>
      <c r="E48" s="291"/>
      <c r="F48" s="291"/>
      <c r="G48" s="291"/>
      <c r="H48" s="291"/>
      <c r="I48" s="278"/>
      <c r="J48" s="234" t="str">
        <f>VLOOKUP(A48,MATERIALES!A4:D373,2,FALSE)</f>
        <v>kg</v>
      </c>
      <c r="K48" s="292">
        <v>1</v>
      </c>
      <c r="L48" s="277"/>
      <c r="M48" s="412">
        <f>VLOOKUP(A48,MATERIALES!A4:D395,4,FALSE)</f>
        <v>950</v>
      </c>
      <c r="N48" s="282">
        <f>K48*M48</f>
        <v>950</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950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821" t="s">
        <v>1037</v>
      </c>
      <c r="C76" s="822"/>
      <c r="D76" s="822"/>
      <c r="E76" s="822"/>
      <c r="F76" s="822"/>
      <c r="G76" s="822"/>
      <c r="H76" s="822"/>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950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190</v>
      </c>
      <c r="M83" s="857"/>
      <c r="N83" s="57"/>
    </row>
    <row r="84" spans="1:14">
      <c r="B84" s="95" t="s">
        <v>1057</v>
      </c>
      <c r="C84" s="96"/>
      <c r="D84" s="96"/>
      <c r="E84" s="96"/>
      <c r="F84" s="96"/>
      <c r="G84" s="96"/>
      <c r="H84" s="96"/>
      <c r="I84" s="93"/>
      <c r="J84" s="94"/>
      <c r="K84" s="314">
        <v>0.05</v>
      </c>
      <c r="L84" s="856">
        <f>N78*K84</f>
        <v>47.5</v>
      </c>
      <c r="M84" s="857"/>
      <c r="N84" s="57"/>
    </row>
    <row r="85" spans="1:14" ht="15" thickBot="1">
      <c r="B85" s="97" t="s">
        <v>1058</v>
      </c>
      <c r="C85" s="98"/>
      <c r="D85" s="98"/>
      <c r="E85" s="98"/>
      <c r="F85" s="98"/>
      <c r="G85" s="98"/>
      <c r="H85" s="98"/>
      <c r="I85" s="99"/>
      <c r="J85" s="100"/>
      <c r="K85" s="315">
        <v>0.05</v>
      </c>
      <c r="L85" s="858">
        <f>N78*K85</f>
        <v>47.5</v>
      </c>
      <c r="M85" s="859"/>
      <c r="N85" s="57"/>
    </row>
    <row r="86" spans="1:14" ht="15" thickBot="1">
      <c r="B86" s="821" t="s">
        <v>1037</v>
      </c>
      <c r="C86" s="822"/>
      <c r="D86" s="822"/>
      <c r="E86" s="822"/>
      <c r="F86" s="822"/>
      <c r="G86" s="822"/>
      <c r="H86" s="822"/>
      <c r="I86" s="822"/>
      <c r="J86" s="822"/>
      <c r="K86" s="822"/>
      <c r="L86" s="822"/>
      <c r="M86" s="823"/>
      <c r="N86" s="58">
        <f>L83+L84+L85</f>
        <v>285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1235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7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1107</v>
      </c>
      <c r="C31" s="87" t="s">
        <v>1283</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152</v>
      </c>
      <c r="B36" s="870" t="str">
        <f>VLOOKUP(A36,EQUIPOS!A6:D154,3,FALSE)</f>
        <v xml:space="preserve">Carrotanque de agua(1000 Galones) </v>
      </c>
      <c r="C36" s="871"/>
      <c r="D36" s="871"/>
      <c r="E36" s="871"/>
      <c r="F36" s="871"/>
      <c r="G36" s="871"/>
      <c r="H36" s="872"/>
      <c r="I36" s="277"/>
      <c r="J36" s="278"/>
      <c r="K36" s="279">
        <f>VLOOKUP(A36,EQUIPOS!A6:D163,4,FALSE)</f>
        <v>86984.379000000001</v>
      </c>
      <c r="L36" s="280"/>
      <c r="M36" s="281">
        <v>600</v>
      </c>
      <c r="N36" s="282">
        <f>K36/M36</f>
        <v>144.97396499999999</v>
      </c>
    </row>
    <row r="37" spans="1:14">
      <c r="A37" s="119" t="s">
        <v>269</v>
      </c>
      <c r="B37" s="870" t="str">
        <f>VLOOKUP(A37,EQUIPOS!A7:D154,3,FALSE)</f>
        <v>Motoniveladora  potencia 215 HP, ancho de cuchilla 4,27 m, peso 18 ton.</v>
      </c>
      <c r="C37" s="871"/>
      <c r="D37" s="871"/>
      <c r="E37" s="871"/>
      <c r="F37" s="871"/>
      <c r="G37" s="871"/>
      <c r="H37" s="872"/>
      <c r="I37" s="277"/>
      <c r="J37" s="278"/>
      <c r="K37" s="279">
        <f>VLOOKUP(A37,EQUIPOS!A7:D164,4,FALSE)</f>
        <v>186655.39199999999</v>
      </c>
      <c r="L37" s="280"/>
      <c r="M37" s="281">
        <v>600</v>
      </c>
      <c r="N37" s="282">
        <f>K37/M37</f>
        <v>311.09231999999997</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164970.09899999999</v>
      </c>
      <c r="L38" s="280"/>
      <c r="M38" s="281">
        <v>600</v>
      </c>
      <c r="N38" s="282">
        <f>K38/M38</f>
        <v>274.95016499999997</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N75*M41</f>
        <v>0.42556004338416664</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731.44201004338413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845</v>
      </c>
      <c r="B48" s="49" t="str">
        <f>VLOOKUP(A48,MATERIALES!A5:D373,3,FALSE)</f>
        <v>Agua</v>
      </c>
      <c r="C48" s="291"/>
      <c r="D48" s="291"/>
      <c r="E48" s="291"/>
      <c r="F48" s="291"/>
      <c r="G48" s="291"/>
      <c r="H48" s="291"/>
      <c r="I48" s="278"/>
      <c r="J48" s="234" t="str">
        <f>VLOOKUP(A48,MATERIALES!A4:D373,2,FALSE)</f>
        <v>lt</v>
      </c>
      <c r="K48" s="292">
        <v>3</v>
      </c>
      <c r="L48" s="277"/>
      <c r="M48" s="412">
        <f>VLOOKUP(A48,MATERIALES!A5:D396,4,FALSE)</f>
        <v>70</v>
      </c>
      <c r="N48" s="282">
        <f>K48*M48</f>
        <v>210</v>
      </c>
    </row>
    <row r="49" spans="1:14">
      <c r="A49" s="114"/>
      <c r="B49" s="49"/>
      <c r="C49" s="291"/>
      <c r="D49" s="291"/>
      <c r="E49" s="291"/>
      <c r="F49" s="291"/>
      <c r="G49" s="291"/>
      <c r="H49" s="291"/>
      <c r="I49" s="278"/>
      <c r="J49" s="234"/>
      <c r="K49" s="292"/>
      <c r="L49" s="277"/>
      <c r="M49" s="293"/>
      <c r="N49" s="282"/>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210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B58" s="52"/>
      <c r="C58" s="327"/>
      <c r="D58" s="327"/>
      <c r="E58" s="327"/>
      <c r="F58" s="327"/>
      <c r="G58" s="327"/>
      <c r="H58" s="321"/>
      <c r="I58" s="289"/>
      <c r="J58" s="296"/>
      <c r="K58" s="289"/>
      <c r="L58" s="908"/>
      <c r="M58" s="909"/>
      <c r="N58" s="297"/>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319"/>
      <c r="C63" s="320"/>
      <c r="D63" s="320"/>
      <c r="E63" s="320"/>
      <c r="F63" s="320"/>
      <c r="G63" s="320"/>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4800</v>
      </c>
      <c r="N69" s="405">
        <f>K69/M69</f>
        <v>21.278002169208332</v>
      </c>
      <c r="O69" s="112"/>
    </row>
    <row r="70" spans="1:15">
      <c r="A70" t="s">
        <v>7</v>
      </c>
      <c r="B70" s="55" t="str">
        <f>VLOOKUP(A70,'MANO DE OBRA'!A8:D69,3,FALSE)</f>
        <v>Obrero (2)</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51"/>
    </row>
    <row r="75" spans="1:15" ht="15" thickBot="1">
      <c r="B75" s="821" t="s">
        <v>1037</v>
      </c>
      <c r="C75" s="822"/>
      <c r="D75" s="822"/>
      <c r="E75" s="822"/>
      <c r="F75" s="822"/>
      <c r="G75" s="822"/>
      <c r="H75" s="822"/>
      <c r="I75" s="864"/>
      <c r="J75" s="864"/>
      <c r="K75" s="864"/>
      <c r="L75" s="864"/>
      <c r="M75" s="865"/>
      <c r="N75" s="311">
        <f>SUM(N69:N74)</f>
        <v>42.556004338416663</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983.99801438180077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196.79960287636015</v>
      </c>
      <c r="M82" s="857"/>
      <c r="N82" s="57"/>
    </row>
    <row r="83" spans="1:14">
      <c r="B83" s="95" t="s">
        <v>1057</v>
      </c>
      <c r="C83" s="96"/>
      <c r="D83" s="96"/>
      <c r="E83" s="96"/>
      <c r="F83" s="96"/>
      <c r="G83" s="96"/>
      <c r="H83" s="96"/>
      <c r="I83" s="93"/>
      <c r="J83" s="94"/>
      <c r="K83" s="314">
        <v>0.05</v>
      </c>
      <c r="L83" s="856">
        <f>N77*K83</f>
        <v>49.199900719090039</v>
      </c>
      <c r="M83" s="857"/>
      <c r="N83" s="57"/>
    </row>
    <row r="84" spans="1:14" ht="15" thickBot="1">
      <c r="B84" s="97" t="s">
        <v>1058</v>
      </c>
      <c r="C84" s="98"/>
      <c r="D84" s="98"/>
      <c r="E84" s="98"/>
      <c r="F84" s="98"/>
      <c r="G84" s="98"/>
      <c r="H84" s="98"/>
      <c r="I84" s="99"/>
      <c r="J84" s="100"/>
      <c r="K84" s="315">
        <v>0.05</v>
      </c>
      <c r="L84" s="858">
        <f>N77*K84</f>
        <v>49.199900719090039</v>
      </c>
      <c r="M84" s="859"/>
      <c r="N84" s="57"/>
    </row>
    <row r="85" spans="1:14" ht="15" thickBot="1">
      <c r="B85" s="821" t="s">
        <v>1037</v>
      </c>
      <c r="C85" s="822"/>
      <c r="D85" s="822"/>
      <c r="E85" s="822"/>
      <c r="F85" s="822"/>
      <c r="G85" s="822"/>
      <c r="H85" s="822"/>
      <c r="I85" s="822"/>
      <c r="J85" s="822"/>
      <c r="K85" s="822"/>
      <c r="L85" s="822"/>
      <c r="M85" s="823"/>
      <c r="N85" s="58">
        <f>L82+L83+L84</f>
        <v>295.19940431454023</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1279.1974186963409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4" t="s">
        <v>2324</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2325</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7"/>
      <c r="K117" s="887"/>
      <c r="L117" s="887"/>
      <c r="M117" s="887"/>
      <c r="N117" s="888"/>
    </row>
    <row r="118" spans="2:14" ht="15" thickBot="1">
      <c r="B118" s="271" t="s">
        <v>2327</v>
      </c>
      <c r="C118" s="403"/>
      <c r="D118" s="403"/>
      <c r="E118" s="63"/>
      <c r="F118" s="63"/>
      <c r="G118" s="63"/>
      <c r="H118" s="63"/>
      <c r="I118" s="63"/>
      <c r="J118" s="889"/>
      <c r="K118" s="889"/>
      <c r="L118" s="889"/>
      <c r="M118" s="889"/>
      <c r="N118" s="890"/>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1108</v>
      </c>
      <c r="C31" s="87" t="s">
        <v>1284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152</v>
      </c>
      <c r="B36" s="870" t="str">
        <f>VLOOKUP(A36,EQUIPOS!A6:D154,3,FALSE)</f>
        <v xml:space="preserve">Carrotanque de agua(1000 Galones) </v>
      </c>
      <c r="C36" s="871"/>
      <c r="D36" s="871"/>
      <c r="E36" s="871"/>
      <c r="F36" s="871"/>
      <c r="G36" s="871"/>
      <c r="H36" s="872"/>
      <c r="I36" s="277"/>
      <c r="J36" s="278"/>
      <c r="K36" s="279">
        <f>VLOOKUP(A36,EQUIPOS!A6:D163,4,FALSE)</f>
        <v>86984.379000000001</v>
      </c>
      <c r="L36" s="280"/>
      <c r="M36" s="281">
        <v>45</v>
      </c>
      <c r="N36" s="282">
        <f>K36/M36</f>
        <v>1932.9862000000001</v>
      </c>
    </row>
    <row r="37" spans="1:14">
      <c r="A37" s="119" t="s">
        <v>269</v>
      </c>
      <c r="B37" s="870" t="str">
        <f>VLOOKUP(A37,EQUIPOS!A7:D154,3,FALSE)</f>
        <v>Motoniveladora  potencia 215 HP, ancho de cuchilla 4,27 m, peso 18 ton.</v>
      </c>
      <c r="C37" s="871"/>
      <c r="D37" s="871"/>
      <c r="E37" s="871"/>
      <c r="F37" s="871"/>
      <c r="G37" s="871"/>
      <c r="H37" s="872"/>
      <c r="I37" s="277"/>
      <c r="J37" s="278"/>
      <c r="K37" s="279">
        <f>VLOOKUP(A37,EQUIPOS!A7:D164,4,FALSE)</f>
        <v>186655.39199999999</v>
      </c>
      <c r="L37" s="280"/>
      <c r="M37" s="281">
        <v>45</v>
      </c>
      <c r="N37" s="282">
        <f>K37/M37</f>
        <v>4147.8976000000002</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164970.09899999999</v>
      </c>
      <c r="L38" s="280"/>
      <c r="M38" s="281">
        <v>45</v>
      </c>
      <c r="N38" s="282">
        <f>K38/M38</f>
        <v>3666.0021999999999</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0.02</v>
      </c>
      <c r="N41" s="354">
        <f>N75*M41</f>
        <v>11.348267823577778</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9758.2342678235782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845</v>
      </c>
      <c r="B48" s="49" t="str">
        <f>VLOOKUP(A48,MATERIALES!A5:D373,3,FALSE)</f>
        <v>Agua</v>
      </c>
      <c r="C48" s="291"/>
      <c r="D48" s="291"/>
      <c r="E48" s="291"/>
      <c r="F48" s="291"/>
      <c r="G48" s="291"/>
      <c r="H48" s="291"/>
      <c r="I48" s="278"/>
      <c r="J48" s="234" t="str">
        <f>VLOOKUP(A48,MATERIALES!A4:D373,2,FALSE)</f>
        <v>lt</v>
      </c>
      <c r="K48" s="292">
        <v>25</v>
      </c>
      <c r="L48" s="277"/>
      <c r="M48" s="412">
        <f>VLOOKUP(A48,MATERIALES!A5:D396,4,FALSE)</f>
        <v>70</v>
      </c>
      <c r="N48" s="282">
        <f>K48*M48</f>
        <v>1750</v>
      </c>
    </row>
    <row r="49" spans="1:14">
      <c r="A49" s="114" t="s">
        <v>529</v>
      </c>
      <c r="B49" s="49" t="str">
        <f>VLOOKUP(A49,MATERIALES!A6:D373,3,FALSE)</f>
        <v xml:space="preserve">Material  de afirmado de la Zona </v>
      </c>
      <c r="C49" s="291"/>
      <c r="D49" s="291"/>
      <c r="E49" s="291"/>
      <c r="F49" s="291"/>
      <c r="G49" s="291"/>
      <c r="H49" s="291"/>
      <c r="I49" s="278"/>
      <c r="J49" s="234" t="str">
        <f>VLOOKUP(A49,MATERIALES!A5:D373,2,FALSE)</f>
        <v>m3</v>
      </c>
      <c r="K49" s="292">
        <v>1.25</v>
      </c>
      <c r="L49" s="277"/>
      <c r="M49" s="412">
        <f>VLOOKUP(A49,MATERIALES!A6:D397,4,FALSE)</f>
        <v>40000</v>
      </c>
      <c r="N49" s="282">
        <f>K49*M49</f>
        <v>50000</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51750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1387</v>
      </c>
      <c r="B58" s="52" t="str">
        <f>VLOOKUP(A58,TRANSPORTE!A5:D117,3,FALSE)</f>
        <v xml:space="preserve">Transporte de Material de Afirmado de la Zona </v>
      </c>
      <c r="C58" s="327"/>
      <c r="D58" s="327"/>
      <c r="E58" s="327"/>
      <c r="F58" s="327"/>
      <c r="G58" s="327"/>
      <c r="H58" s="321" t="s">
        <v>1552</v>
      </c>
      <c r="I58" s="289">
        <v>1.25</v>
      </c>
      <c r="J58" s="296">
        <v>1</v>
      </c>
      <c r="K58" s="289">
        <f>I58*J58</f>
        <v>1.25</v>
      </c>
      <c r="L58" s="908">
        <f>VLOOKUP(A58,TRANSPORTE!A5:D117,4,FALSE)</f>
        <v>958</v>
      </c>
      <c r="M58" s="909"/>
      <c r="N58" s="297">
        <f>K58*L58</f>
        <v>1197.5</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319"/>
      <c r="C63" s="320"/>
      <c r="D63" s="320"/>
      <c r="E63" s="320"/>
      <c r="F63" s="320"/>
      <c r="G63" s="320"/>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1197.5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360</v>
      </c>
      <c r="N69" s="405">
        <f>K69/M69</f>
        <v>283.70669558944445</v>
      </c>
      <c r="O69" s="112"/>
    </row>
    <row r="70" spans="1:15">
      <c r="A70" t="s">
        <v>7</v>
      </c>
      <c r="B70" s="55" t="str">
        <f>VLOOKUP(A70,'MANO DE OBRA'!A8:D69,3,FALSE)</f>
        <v>Obrero (2)</v>
      </c>
      <c r="C70" s="53"/>
      <c r="D70" s="53"/>
      <c r="E70" s="53"/>
      <c r="F70" s="53"/>
      <c r="G70" s="53"/>
      <c r="H70" s="53"/>
      <c r="I70" s="302">
        <f>K70/J70*100</f>
        <v>55207.789411999998</v>
      </c>
      <c r="J70" s="303">
        <v>185</v>
      </c>
      <c r="K70" s="304">
        <f>VLOOKUP(A70,'MANO DE OBRA'!A8:D100,4,FALSE)</f>
        <v>102134.4104122</v>
      </c>
      <c r="L70" s="56"/>
      <c r="M70" s="309">
        <v>360</v>
      </c>
      <c r="N70" s="405">
        <f>K70/M70</f>
        <v>283.70669558944445</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51"/>
    </row>
    <row r="75" spans="1:15" ht="15" thickBot="1">
      <c r="B75" s="821" t="s">
        <v>1037</v>
      </c>
      <c r="C75" s="822"/>
      <c r="D75" s="822"/>
      <c r="E75" s="822"/>
      <c r="F75" s="822"/>
      <c r="G75" s="822"/>
      <c r="H75" s="822"/>
      <c r="I75" s="864"/>
      <c r="J75" s="864"/>
      <c r="K75" s="864"/>
      <c r="L75" s="864"/>
      <c r="M75" s="865"/>
      <c r="N75" s="311">
        <f>SUM(N69:N74)</f>
        <v>567.4133911788889</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63273.147659002469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12654.629531800494</v>
      </c>
      <c r="M82" s="857"/>
      <c r="N82" s="57"/>
    </row>
    <row r="83" spans="1:14">
      <c r="B83" s="95" t="s">
        <v>1057</v>
      </c>
      <c r="C83" s="96"/>
      <c r="D83" s="96"/>
      <c r="E83" s="96"/>
      <c r="F83" s="96"/>
      <c r="G83" s="96"/>
      <c r="H83" s="96"/>
      <c r="I83" s="93"/>
      <c r="J83" s="94"/>
      <c r="K83" s="314">
        <v>0.05</v>
      </c>
      <c r="L83" s="856">
        <f>N77*K83</f>
        <v>3163.6573829501235</v>
      </c>
      <c r="M83" s="857"/>
      <c r="N83" s="57"/>
    </row>
    <row r="84" spans="1:14" ht="15" thickBot="1">
      <c r="B84" s="97" t="s">
        <v>1058</v>
      </c>
      <c r="C84" s="98"/>
      <c r="D84" s="98"/>
      <c r="E84" s="98"/>
      <c r="F84" s="98"/>
      <c r="G84" s="98"/>
      <c r="H84" s="98"/>
      <c r="I84" s="99"/>
      <c r="J84" s="100"/>
      <c r="K84" s="315">
        <v>0.05</v>
      </c>
      <c r="L84" s="858">
        <f>N77*K84</f>
        <v>3163.6573829501235</v>
      </c>
      <c r="M84" s="859"/>
      <c r="N84" s="57"/>
    </row>
    <row r="85" spans="1:14" ht="15" thickBot="1">
      <c r="B85" s="821" t="s">
        <v>1037</v>
      </c>
      <c r="C85" s="822"/>
      <c r="D85" s="822"/>
      <c r="E85" s="822"/>
      <c r="F85" s="822"/>
      <c r="G85" s="822"/>
      <c r="H85" s="822"/>
      <c r="I85" s="822"/>
      <c r="J85" s="822"/>
      <c r="K85" s="822"/>
      <c r="L85" s="822"/>
      <c r="M85" s="823"/>
      <c r="N85" s="58">
        <f>L82+L83+L84</f>
        <v>18981.944297700742</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82255.091956703211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4" t="s">
        <v>2324</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29.25" customHeight="1">
      <c r="B106" s="827" t="s">
        <v>2325</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7"/>
      <c r="K117" s="887"/>
      <c r="L117" s="887"/>
      <c r="M117" s="887"/>
      <c r="N117" s="888"/>
    </row>
    <row r="118" spans="2:14" ht="15" thickBot="1">
      <c r="B118" s="271" t="s">
        <v>2327</v>
      </c>
      <c r="C118" s="403"/>
      <c r="D118" s="403"/>
      <c r="E118" s="63"/>
      <c r="F118" s="63"/>
      <c r="G118" s="63"/>
      <c r="H118" s="63"/>
      <c r="I118" s="63"/>
      <c r="J118" s="889"/>
      <c r="K118" s="889"/>
      <c r="L118" s="889"/>
      <c r="M118" s="889"/>
      <c r="N118" s="890"/>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1109</v>
      </c>
      <c r="C31" s="87" t="s">
        <v>1285</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439</v>
      </c>
      <c r="B48" s="49" t="str">
        <f>VLOOKUP(A48,MATERIALES!A4:D373,3,FALSE)</f>
        <v>Cloruro De Calcio En Hojuelas (Flakes)</v>
      </c>
      <c r="C48" s="291"/>
      <c r="D48" s="291"/>
      <c r="E48" s="291"/>
      <c r="F48" s="291"/>
      <c r="G48" s="291"/>
      <c r="H48" s="291"/>
      <c r="I48" s="278"/>
      <c r="J48" s="234" t="str">
        <f>VLOOKUP(A48,MATERIALES!A4:D373,2,FALSE)</f>
        <v>kg</v>
      </c>
      <c r="K48" s="292">
        <v>1</v>
      </c>
      <c r="L48" s="277"/>
      <c r="M48" s="412">
        <f>VLOOKUP(A48,MATERIALES!A4:D395,4,FALSE)</f>
        <v>6699</v>
      </c>
      <c r="N48" s="282">
        <f>K48*M48</f>
        <v>6699</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6699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821" t="s">
        <v>1037</v>
      </c>
      <c r="C76" s="822"/>
      <c r="D76" s="822"/>
      <c r="E76" s="822"/>
      <c r="F76" s="822"/>
      <c r="G76" s="822"/>
      <c r="H76" s="822"/>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6699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1339.8000000000002</v>
      </c>
      <c r="M83" s="857"/>
      <c r="N83" s="57"/>
    </row>
    <row r="84" spans="1:14">
      <c r="B84" s="95" t="s">
        <v>1057</v>
      </c>
      <c r="C84" s="96"/>
      <c r="D84" s="96"/>
      <c r="E84" s="96"/>
      <c r="F84" s="96"/>
      <c r="G84" s="96"/>
      <c r="H84" s="96"/>
      <c r="I84" s="93"/>
      <c r="J84" s="94"/>
      <c r="K84" s="314">
        <v>0.05</v>
      </c>
      <c r="L84" s="856">
        <f>N78*K84</f>
        <v>334.95000000000005</v>
      </c>
      <c r="M84" s="857"/>
      <c r="N84" s="57"/>
    </row>
    <row r="85" spans="1:14" ht="15" thickBot="1">
      <c r="B85" s="97" t="s">
        <v>1058</v>
      </c>
      <c r="C85" s="98"/>
      <c r="D85" s="98"/>
      <c r="E85" s="98"/>
      <c r="F85" s="98"/>
      <c r="G85" s="98"/>
      <c r="H85" s="98"/>
      <c r="I85" s="99"/>
      <c r="J85" s="100"/>
      <c r="K85" s="315">
        <v>0.05</v>
      </c>
      <c r="L85" s="858">
        <f>N78*K85</f>
        <v>334.95000000000005</v>
      </c>
      <c r="M85" s="859"/>
      <c r="N85" s="57"/>
    </row>
    <row r="86" spans="1:14" ht="15" thickBot="1">
      <c r="B86" s="821" t="s">
        <v>1037</v>
      </c>
      <c r="C86" s="822"/>
      <c r="D86" s="822"/>
      <c r="E86" s="822"/>
      <c r="F86" s="822"/>
      <c r="G86" s="822"/>
      <c r="H86" s="822"/>
      <c r="I86" s="822"/>
      <c r="J86" s="822"/>
      <c r="K86" s="822"/>
      <c r="L86" s="822"/>
      <c r="M86" s="823"/>
      <c r="N86" s="58">
        <f>L83+L84+L85</f>
        <v>2009.7000000000003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8708.7000000000007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7"/>
      <c r="K118" s="887"/>
      <c r="L118" s="887"/>
      <c r="M118" s="887"/>
      <c r="N118" s="888"/>
    </row>
    <row r="119" spans="2:14" ht="15.75" customHeight="1"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8.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1110</v>
      </c>
      <c r="C31" s="87" t="s">
        <v>1286</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441</v>
      </c>
      <c r="B48" s="49" t="str">
        <f>VLOOKUP(A48,MATERIALES!A4:D373,3,FALSE)</f>
        <v>Cloruro De Calcio En Esferas (Pellets)</v>
      </c>
      <c r="C48" s="291"/>
      <c r="D48" s="291"/>
      <c r="E48" s="291"/>
      <c r="F48" s="291"/>
      <c r="G48" s="291"/>
      <c r="H48" s="291"/>
      <c r="I48" s="278"/>
      <c r="J48" s="234" t="str">
        <f>VLOOKUP(A48,MATERIALES!A4:D373,2,FALSE)</f>
        <v>kg</v>
      </c>
      <c r="K48" s="292">
        <v>1</v>
      </c>
      <c r="L48" s="277"/>
      <c r="M48" s="412">
        <f>VLOOKUP(A48,MATERIALES!A4:D395,4,FALSE)</f>
        <v>4250</v>
      </c>
      <c r="N48" s="282">
        <f>K48*M48</f>
        <v>4250</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4250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821" t="s">
        <v>1037</v>
      </c>
      <c r="C76" s="822"/>
      <c r="D76" s="822"/>
      <c r="E76" s="822"/>
      <c r="F76" s="822"/>
      <c r="G76" s="822"/>
      <c r="H76" s="822"/>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4250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850</v>
      </c>
      <c r="M83" s="857"/>
      <c r="N83" s="57"/>
    </row>
    <row r="84" spans="1:14">
      <c r="B84" s="95" t="s">
        <v>1057</v>
      </c>
      <c r="C84" s="96"/>
      <c r="D84" s="96"/>
      <c r="E84" s="96"/>
      <c r="F84" s="96"/>
      <c r="G84" s="96"/>
      <c r="H84" s="96"/>
      <c r="I84" s="93"/>
      <c r="J84" s="94"/>
      <c r="K84" s="314">
        <v>0.05</v>
      </c>
      <c r="L84" s="856">
        <f>N78*K84</f>
        <v>212.5</v>
      </c>
      <c r="M84" s="857"/>
      <c r="N84" s="57"/>
    </row>
    <row r="85" spans="1:14" ht="15" thickBot="1">
      <c r="B85" s="97" t="s">
        <v>1058</v>
      </c>
      <c r="C85" s="98"/>
      <c r="D85" s="98"/>
      <c r="E85" s="98"/>
      <c r="F85" s="98"/>
      <c r="G85" s="98"/>
      <c r="H85" s="98"/>
      <c r="I85" s="99"/>
      <c r="J85" s="100"/>
      <c r="K85" s="315">
        <v>0.05</v>
      </c>
      <c r="L85" s="858">
        <f>N78*K85</f>
        <v>212.5</v>
      </c>
      <c r="M85" s="859"/>
      <c r="N85" s="57"/>
    </row>
    <row r="86" spans="1:14" ht="15" thickBot="1">
      <c r="B86" s="821" t="s">
        <v>1037</v>
      </c>
      <c r="C86" s="822"/>
      <c r="D86" s="822"/>
      <c r="E86" s="822"/>
      <c r="F86" s="822"/>
      <c r="G86" s="822"/>
      <c r="H86" s="822"/>
      <c r="I86" s="822"/>
      <c r="J86" s="822"/>
      <c r="K86" s="822"/>
      <c r="L86" s="822"/>
      <c r="M86" s="823"/>
      <c r="N86" s="58">
        <f>L83+L84+L85</f>
        <v>1275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5525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9.25" customHeight="1">
      <c r="B1" s="915"/>
      <c r="C1" s="927"/>
      <c r="D1" s="928"/>
      <c r="E1" s="928"/>
      <c r="F1" s="928"/>
      <c r="G1" s="928"/>
      <c r="H1" s="928"/>
      <c r="I1" s="928"/>
      <c r="J1" s="929"/>
      <c r="K1" s="930" t="s">
        <v>1017</v>
      </c>
      <c r="L1" s="932" t="s">
        <v>2304</v>
      </c>
      <c r="M1" s="933"/>
      <c r="N1" s="934"/>
    </row>
    <row r="2" spans="2:14" ht="18.75" customHeight="1">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1111</v>
      </c>
      <c r="C31" s="87" t="s">
        <v>1287</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845</v>
      </c>
      <c r="B48" s="49" t="str">
        <f>VLOOKUP(A48,MATERIALES!A5:D373,3,FALSE)</f>
        <v>Agua</v>
      </c>
      <c r="C48" s="291"/>
      <c r="D48" s="291"/>
      <c r="E48" s="291"/>
      <c r="F48" s="291"/>
      <c r="G48" s="291"/>
      <c r="H48" s="291"/>
      <c r="I48" s="278"/>
      <c r="J48" s="234" t="str">
        <f>VLOOKUP(A48,MATERIALES!A4:D373,2,FALSE)</f>
        <v>lt</v>
      </c>
      <c r="K48" s="292">
        <v>1</v>
      </c>
      <c r="L48" s="277"/>
      <c r="M48" s="412">
        <f>VLOOKUP(A48,MATERIALES!A5:D396,4,FALSE)</f>
        <v>70</v>
      </c>
      <c r="N48" s="282">
        <f>K48*M48</f>
        <v>70</v>
      </c>
    </row>
    <row r="49" spans="1:14">
      <c r="A49" s="114" t="s">
        <v>441</v>
      </c>
      <c r="B49" s="49" t="str">
        <f>VLOOKUP(A49,MATERIALES!A6:D373,3,FALSE)</f>
        <v>Cloruro De Calcio En Esferas (Pellets)</v>
      </c>
      <c r="C49" s="291"/>
      <c r="D49" s="291"/>
      <c r="E49" s="291"/>
      <c r="F49" s="291"/>
      <c r="G49" s="291"/>
      <c r="H49" s="291"/>
      <c r="I49" s="278"/>
      <c r="J49" s="234" t="str">
        <f>VLOOKUP(A49,MATERIALES!A5:D373,2,FALSE)</f>
        <v>kg</v>
      </c>
      <c r="K49" s="292">
        <v>0.36</v>
      </c>
      <c r="L49" s="277"/>
      <c r="M49" s="412">
        <f>VLOOKUP(A49,MATERIALES!A6:D397,4,FALSE)</f>
        <v>4250</v>
      </c>
      <c r="N49" s="282">
        <f>K49*M49</f>
        <v>1530</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1600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B58" s="52"/>
      <c r="C58" s="327"/>
      <c r="D58" s="327"/>
      <c r="E58" s="327"/>
      <c r="F58" s="327"/>
      <c r="G58" s="327"/>
      <c r="H58" s="321"/>
      <c r="I58" s="289"/>
      <c r="J58" s="296"/>
      <c r="K58" s="289"/>
      <c r="L58" s="908"/>
      <c r="M58" s="909"/>
      <c r="N58" s="297"/>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319"/>
      <c r="C63" s="320"/>
      <c r="D63" s="320"/>
      <c r="E63" s="320"/>
      <c r="F63" s="320"/>
      <c r="G63" s="320"/>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 thickBot="1">
      <c r="B67" s="74"/>
      <c r="C67" s="67"/>
      <c r="D67" s="67"/>
      <c r="E67" s="67"/>
      <c r="F67" s="67"/>
      <c r="G67" s="67"/>
      <c r="H67" s="67"/>
      <c r="I67" s="67"/>
      <c r="J67" s="67"/>
      <c r="K67" s="67"/>
      <c r="L67" s="67"/>
      <c r="M67" s="67"/>
      <c r="N67" s="69"/>
    </row>
    <row r="68" spans="2:15" ht="26.4">
      <c r="B68" s="860" t="s">
        <v>1047</v>
      </c>
      <c r="C68" s="861"/>
      <c r="D68" s="861"/>
      <c r="E68" s="861"/>
      <c r="F68" s="861"/>
      <c r="G68" s="861"/>
      <c r="H68" s="861"/>
      <c r="I68" s="79" t="s">
        <v>1048</v>
      </c>
      <c r="J68" s="81" t="s">
        <v>1494</v>
      </c>
      <c r="K68" s="80" t="s">
        <v>1050</v>
      </c>
      <c r="L68" s="862" t="s">
        <v>1034</v>
      </c>
      <c r="M68" s="863"/>
      <c r="N68" s="104" t="s">
        <v>1035</v>
      </c>
    </row>
    <row r="69" spans="2:15">
      <c r="B69" s="55"/>
      <c r="C69" s="53"/>
      <c r="D69" s="53"/>
      <c r="E69" s="53"/>
      <c r="F69" s="53"/>
      <c r="G69" s="53"/>
      <c r="H69" s="53"/>
      <c r="I69" s="302"/>
      <c r="J69" s="303"/>
      <c r="K69" s="304"/>
      <c r="L69" s="56"/>
      <c r="M69" s="305"/>
      <c r="N69" s="405"/>
      <c r="O69" s="112"/>
    </row>
    <row r="70" spans="2:15">
      <c r="B70" s="55"/>
      <c r="C70" s="53"/>
      <c r="D70" s="53"/>
      <c r="E70" s="53"/>
      <c r="F70" s="53"/>
      <c r="G70" s="53"/>
      <c r="H70" s="53"/>
      <c r="I70" s="302"/>
      <c r="J70" s="303"/>
      <c r="K70" s="304"/>
      <c r="L70" s="56"/>
      <c r="M70" s="309"/>
      <c r="N70" s="405"/>
    </row>
    <row r="71" spans="2:15">
      <c r="B71" s="55"/>
      <c r="C71" s="53"/>
      <c r="D71" s="53"/>
      <c r="E71" s="53"/>
      <c r="F71" s="53"/>
      <c r="G71" s="53"/>
      <c r="H71" s="53"/>
      <c r="I71" s="289"/>
      <c r="J71" s="307"/>
      <c r="K71" s="308"/>
      <c r="L71" s="56"/>
      <c r="M71" s="310"/>
      <c r="N71" s="306"/>
    </row>
    <row r="72" spans="2:15">
      <c r="B72" s="55"/>
      <c r="C72" s="53"/>
      <c r="D72" s="53"/>
      <c r="E72" s="53"/>
      <c r="F72" s="53"/>
      <c r="G72" s="53"/>
      <c r="H72" s="53"/>
      <c r="I72" s="289"/>
      <c r="J72" s="307"/>
      <c r="K72" s="308"/>
      <c r="L72" s="328"/>
      <c r="M72" s="310"/>
      <c r="N72" s="306"/>
    </row>
    <row r="73" spans="2:15">
      <c r="B73" s="55"/>
      <c r="C73" s="53"/>
      <c r="D73" s="53"/>
      <c r="E73" s="53"/>
      <c r="F73" s="53"/>
      <c r="G73" s="53"/>
      <c r="H73" s="53"/>
      <c r="I73" s="289"/>
      <c r="J73" s="307"/>
      <c r="K73" s="308"/>
      <c r="L73" s="328"/>
      <c r="M73" s="310"/>
      <c r="N73" s="306"/>
    </row>
    <row r="74" spans="2:15" ht="15" thickBot="1">
      <c r="B74" s="897"/>
      <c r="C74" s="898"/>
      <c r="D74" s="898"/>
      <c r="E74" s="898"/>
      <c r="F74" s="898"/>
      <c r="G74" s="898"/>
      <c r="H74" s="898"/>
      <c r="I74" s="132"/>
      <c r="J74" s="132"/>
      <c r="K74" s="132"/>
      <c r="L74" s="911"/>
      <c r="M74" s="911"/>
      <c r="N74" s="51"/>
    </row>
    <row r="75" spans="2:15" ht="15" thickBot="1">
      <c r="B75" s="821" t="s">
        <v>1037</v>
      </c>
      <c r="C75" s="822"/>
      <c r="D75" s="822"/>
      <c r="E75" s="822"/>
      <c r="F75" s="822"/>
      <c r="G75" s="822"/>
      <c r="H75" s="822"/>
      <c r="I75" s="864"/>
      <c r="J75" s="864"/>
      <c r="K75" s="864"/>
      <c r="L75" s="864"/>
      <c r="M75" s="865"/>
      <c r="N75" s="311"/>
    </row>
    <row r="76" spans="2:15" ht="15" thickBot="1">
      <c r="B76" s="39"/>
      <c r="C76" s="40"/>
      <c r="D76" s="40"/>
      <c r="E76" s="40"/>
      <c r="F76" s="40"/>
      <c r="G76" s="40"/>
      <c r="H76" s="40"/>
      <c r="I76" s="40"/>
      <c r="J76" s="40"/>
      <c r="K76" s="40"/>
      <c r="L76" s="40"/>
      <c r="M76" s="40"/>
      <c r="N76" s="41"/>
    </row>
    <row r="77" spans="2:15" ht="15" thickBot="1">
      <c r="B77" s="821" t="s">
        <v>1051</v>
      </c>
      <c r="C77" s="822"/>
      <c r="D77" s="822"/>
      <c r="E77" s="822"/>
      <c r="F77" s="822"/>
      <c r="G77" s="822"/>
      <c r="H77" s="822"/>
      <c r="I77" s="822"/>
      <c r="J77" s="822"/>
      <c r="K77" s="822"/>
      <c r="L77" s="822"/>
      <c r="M77" s="823"/>
      <c r="N77" s="105">
        <f>N43+N53+N64+N75</f>
        <v>1600</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320</v>
      </c>
      <c r="M82" s="857"/>
      <c r="N82" s="57"/>
    </row>
    <row r="83" spans="1:14">
      <c r="B83" s="95" t="s">
        <v>1057</v>
      </c>
      <c r="C83" s="96"/>
      <c r="D83" s="96"/>
      <c r="E83" s="96"/>
      <c r="F83" s="96"/>
      <c r="G83" s="96"/>
      <c r="H83" s="96"/>
      <c r="I83" s="93"/>
      <c r="J83" s="94"/>
      <c r="K83" s="314">
        <v>0.05</v>
      </c>
      <c r="L83" s="856">
        <f>N77*K83</f>
        <v>80</v>
      </c>
      <c r="M83" s="857"/>
      <c r="N83" s="57"/>
    </row>
    <row r="84" spans="1:14" ht="15" thickBot="1">
      <c r="B84" s="97" t="s">
        <v>1058</v>
      </c>
      <c r="C84" s="98"/>
      <c r="D84" s="98"/>
      <c r="E84" s="98"/>
      <c r="F84" s="98"/>
      <c r="G84" s="98"/>
      <c r="H84" s="98"/>
      <c r="I84" s="99"/>
      <c r="J84" s="100"/>
      <c r="K84" s="315">
        <v>0.05</v>
      </c>
      <c r="L84" s="858">
        <f>N77*K84</f>
        <v>80</v>
      </c>
      <c r="M84" s="859"/>
      <c r="N84" s="57"/>
    </row>
    <row r="85" spans="1:14" ht="15" thickBot="1">
      <c r="B85" s="821" t="s">
        <v>1037</v>
      </c>
      <c r="C85" s="822"/>
      <c r="D85" s="822"/>
      <c r="E85" s="822"/>
      <c r="F85" s="822"/>
      <c r="G85" s="822"/>
      <c r="H85" s="822"/>
      <c r="I85" s="822"/>
      <c r="J85" s="822"/>
      <c r="K85" s="822"/>
      <c r="L85" s="822"/>
      <c r="M85" s="823"/>
      <c r="N85" s="58">
        <f>L82+L83+L84</f>
        <v>480</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2080</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4" t="s">
        <v>2324</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2325</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7"/>
      <c r="K117" s="887"/>
      <c r="L117" s="887"/>
      <c r="M117" s="887"/>
      <c r="N117" s="888"/>
    </row>
    <row r="118" spans="2:14" ht="15" thickBot="1">
      <c r="B118" s="271" t="s">
        <v>2327</v>
      </c>
      <c r="C118" s="403"/>
      <c r="D118" s="403"/>
      <c r="E118" s="63"/>
      <c r="F118" s="63"/>
      <c r="G118" s="63"/>
      <c r="H118" s="63"/>
      <c r="I118" s="63"/>
      <c r="J118" s="889"/>
      <c r="K118" s="889"/>
      <c r="L118" s="889"/>
      <c r="M118" s="889"/>
      <c r="N118" s="890"/>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1112</v>
      </c>
      <c r="C31" s="87" t="s">
        <v>1288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152</v>
      </c>
      <c r="B36" s="870" t="str">
        <f>VLOOKUP(A36,EQUIPOS!A6:D154,3,FALSE)</f>
        <v xml:space="preserve">Carrotanque de agua(1000 Galones) </v>
      </c>
      <c r="C36" s="871"/>
      <c r="D36" s="871"/>
      <c r="E36" s="871"/>
      <c r="F36" s="871"/>
      <c r="G36" s="871"/>
      <c r="H36" s="872"/>
      <c r="I36" s="277"/>
      <c r="J36" s="278"/>
      <c r="K36" s="279">
        <f>VLOOKUP(A36,EQUIPOS!A6:D163,4,FALSE)</f>
        <v>86984.379000000001</v>
      </c>
      <c r="L36" s="280"/>
      <c r="M36" s="281">
        <v>45</v>
      </c>
      <c r="N36" s="282">
        <f>K36/M36</f>
        <v>1932.9862000000001</v>
      </c>
    </row>
    <row r="37" spans="1:14">
      <c r="A37" s="119" t="s">
        <v>269</v>
      </c>
      <c r="B37" s="870" t="str">
        <f>VLOOKUP(A37,EQUIPOS!A7:D154,3,FALSE)</f>
        <v>Motoniveladora  potencia 215 HP, ancho de cuchilla 4,27 m, peso 18 ton.</v>
      </c>
      <c r="C37" s="871"/>
      <c r="D37" s="871"/>
      <c r="E37" s="871"/>
      <c r="F37" s="871"/>
      <c r="G37" s="871"/>
      <c r="H37" s="872"/>
      <c r="I37" s="277"/>
      <c r="J37" s="278"/>
      <c r="K37" s="279">
        <f>VLOOKUP(A37,EQUIPOS!A7:D164,4,FALSE)</f>
        <v>186655.39199999999</v>
      </c>
      <c r="L37" s="280"/>
      <c r="M37" s="281">
        <v>45</v>
      </c>
      <c r="N37" s="282">
        <f>K37/M37</f>
        <v>4147.8976000000002</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164970.09899999999</v>
      </c>
      <c r="L38" s="280"/>
      <c r="M38" s="281">
        <v>45</v>
      </c>
      <c r="N38" s="282">
        <f>K38/M38</f>
        <v>3666.0021999999999</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5.6741339117888892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9752.5601339117893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529</v>
      </c>
      <c r="B48" s="49" t="str">
        <f>VLOOKUP(A48,MATERIALES!A4:D373,3,FALSE)</f>
        <v xml:space="preserve">Material  de afirmado de la Zona </v>
      </c>
      <c r="C48" s="291"/>
      <c r="D48" s="291"/>
      <c r="E48" s="291"/>
      <c r="F48" s="291"/>
      <c r="G48" s="291"/>
      <c r="H48" s="291"/>
      <c r="I48" s="278"/>
      <c r="J48" s="234" t="str">
        <f>VLOOKUP(A48,MATERIALES!A4:D373,2,FALSE)</f>
        <v>m3</v>
      </c>
      <c r="K48" s="292">
        <v>1.25</v>
      </c>
      <c r="L48" s="277"/>
      <c r="M48" s="412">
        <f>VLOOKUP(A48,MATERIALES!A4:D395,4,FALSE)</f>
        <v>40000</v>
      </c>
      <c r="N48" s="282">
        <f>K48*M48</f>
        <v>50000</v>
      </c>
    </row>
    <row r="49" spans="1:14">
      <c r="A49" t="s">
        <v>845</v>
      </c>
      <c r="B49" s="49" t="str">
        <f>VLOOKUP(A49,MATERIALES!A5:D373,3,FALSE)</f>
        <v>Agua</v>
      </c>
      <c r="C49" s="291"/>
      <c r="D49" s="291"/>
      <c r="E49" s="291"/>
      <c r="F49" s="291"/>
      <c r="G49" s="291"/>
      <c r="H49" s="291"/>
      <c r="I49" s="278"/>
      <c r="J49" s="234" t="str">
        <f>VLOOKUP(A49,MATERIALES!A5:D373,2,FALSE)</f>
        <v>lt</v>
      </c>
      <c r="K49" s="292">
        <v>25</v>
      </c>
      <c r="L49" s="277"/>
      <c r="M49" s="412">
        <f>VLOOKUP(A49,MATERIALES!A5:D396,4,FALSE)</f>
        <v>70</v>
      </c>
      <c r="N49" s="282">
        <f>K49*M49</f>
        <v>1750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51750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1325</v>
      </c>
      <c r="B59" s="52" t="str">
        <f>VLOOKUP(A59,TRANSPORTE!A5:D104,3,FALSE)</f>
        <v>Transporte de material de afirmado</v>
      </c>
      <c r="C59" s="327"/>
      <c r="D59" s="327"/>
      <c r="E59" s="327"/>
      <c r="F59" s="327"/>
      <c r="G59" s="327"/>
      <c r="H59" s="321" t="s">
        <v>339</v>
      </c>
      <c r="I59" s="289">
        <v>1.25</v>
      </c>
      <c r="J59" s="296">
        <v>1</v>
      </c>
      <c r="K59" s="289">
        <f>I59*J59</f>
        <v>1.25</v>
      </c>
      <c r="L59" s="908">
        <f>VLOOKUP(A59,TRANSPORTE!A5:D123,4,FALSE)</f>
        <v>958</v>
      </c>
      <c r="M59" s="909"/>
      <c r="N59" s="297">
        <f>K59*L59</f>
        <v>1197.5</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1197.5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63267.473525090674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12653.494705018136</v>
      </c>
      <c r="M83" s="857"/>
      <c r="N83" s="57"/>
    </row>
    <row r="84" spans="1:14">
      <c r="B84" s="95" t="s">
        <v>1057</v>
      </c>
      <c r="C84" s="96"/>
      <c r="D84" s="96"/>
      <c r="E84" s="96"/>
      <c r="F84" s="96"/>
      <c r="G84" s="96"/>
      <c r="H84" s="96"/>
      <c r="I84" s="93"/>
      <c r="J84" s="94"/>
      <c r="K84" s="314">
        <v>0.05</v>
      </c>
      <c r="L84" s="856">
        <f>N78*K84</f>
        <v>3163.3736762545341</v>
      </c>
      <c r="M84" s="857"/>
      <c r="N84" s="57"/>
    </row>
    <row r="85" spans="1:14" ht="15" thickBot="1">
      <c r="B85" s="97" t="s">
        <v>1058</v>
      </c>
      <c r="C85" s="98"/>
      <c r="D85" s="98"/>
      <c r="E85" s="98"/>
      <c r="F85" s="98"/>
      <c r="G85" s="98"/>
      <c r="H85" s="98"/>
      <c r="I85" s="99"/>
      <c r="J85" s="100"/>
      <c r="K85" s="315">
        <v>0.05</v>
      </c>
      <c r="L85" s="858">
        <f>N78*K85</f>
        <v>3163.3736762545341</v>
      </c>
      <c r="M85" s="859"/>
      <c r="N85" s="57"/>
    </row>
    <row r="86" spans="1:14" ht="15" thickBot="1">
      <c r="B86" s="821" t="s">
        <v>1037</v>
      </c>
      <c r="C86" s="822"/>
      <c r="D86" s="822"/>
      <c r="E86" s="822"/>
      <c r="F86" s="822"/>
      <c r="G86" s="822"/>
      <c r="H86" s="822"/>
      <c r="I86" s="822"/>
      <c r="J86" s="822"/>
      <c r="K86" s="822"/>
      <c r="L86" s="822"/>
      <c r="M86" s="823"/>
      <c r="N86" s="58">
        <f>L83+L84+L85</f>
        <v>18980.242057527204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82247.715582617879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1113</v>
      </c>
      <c r="C31" s="87" t="s">
        <v>1556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152</v>
      </c>
      <c r="B36" s="870" t="str">
        <f>VLOOKUP(A36,EQUIPOS!A6:D154,3,FALSE)</f>
        <v xml:space="preserve">Carrotanque de agua(1000 Galones) </v>
      </c>
      <c r="C36" s="871"/>
      <c r="D36" s="871"/>
      <c r="E36" s="871"/>
      <c r="F36" s="871"/>
      <c r="G36" s="871"/>
      <c r="H36" s="872"/>
      <c r="I36" s="277"/>
      <c r="J36" s="278"/>
      <c r="K36" s="279">
        <f>VLOOKUP(A36,EQUIPOS!A6:D163,4,FALSE)</f>
        <v>86984.379000000001</v>
      </c>
      <c r="L36" s="280"/>
      <c r="M36" s="281">
        <v>45</v>
      </c>
      <c r="N36" s="282">
        <f>K36/M36</f>
        <v>1932.9862000000001</v>
      </c>
    </row>
    <row r="37" spans="1:14">
      <c r="A37" s="119" t="s">
        <v>269</v>
      </c>
      <c r="B37" s="870" t="str">
        <f>VLOOKUP(A37,EQUIPOS!A7:D154,3,FALSE)</f>
        <v>Motoniveladora  potencia 215 HP, ancho de cuchilla 4,27 m, peso 18 ton.</v>
      </c>
      <c r="C37" s="871"/>
      <c r="D37" s="871"/>
      <c r="E37" s="871"/>
      <c r="F37" s="871"/>
      <c r="G37" s="871"/>
      <c r="H37" s="872"/>
      <c r="I37" s="277"/>
      <c r="J37" s="278"/>
      <c r="K37" s="279">
        <f>VLOOKUP(A37,EQUIPOS!A7:D164,4,FALSE)</f>
        <v>186655.39199999999</v>
      </c>
      <c r="L37" s="280"/>
      <c r="M37" s="281">
        <v>45</v>
      </c>
      <c r="N37" s="282">
        <f>K37/M37</f>
        <v>4147.8976000000002</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164970.09899999999</v>
      </c>
      <c r="L38" s="280"/>
      <c r="M38" s="281">
        <v>45</v>
      </c>
      <c r="N38" s="282">
        <f>K38/M38</f>
        <v>3666.0021999999999</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5.6741339117888892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9752.5601339117893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545</v>
      </c>
      <c r="B48" s="49" t="str">
        <f>VLOOKUP(A48,MATERIALES!A4:D373,3,FALSE)</f>
        <v xml:space="preserve">Material de Sub- Base CBR=20%
</v>
      </c>
      <c r="C48" s="291"/>
      <c r="D48" s="291"/>
      <c r="E48" s="291"/>
      <c r="F48" s="291"/>
      <c r="G48" s="291"/>
      <c r="H48" s="291"/>
      <c r="I48" s="278"/>
      <c r="J48" s="234" t="str">
        <f>VLOOKUP(A48,MATERIALES!A4:D373,2,FALSE)</f>
        <v>m3</v>
      </c>
      <c r="K48" s="292">
        <v>1.3</v>
      </c>
      <c r="L48" s="277"/>
      <c r="M48" s="412">
        <f>VLOOKUP(A48,MATERIALES!A4:D395,4,FALSE)</f>
        <v>68053</v>
      </c>
      <c r="N48" s="282">
        <f>K48*M48</f>
        <v>88468.900000000009</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70</v>
      </c>
      <c r="N49" s="282">
        <f>K49*M49</f>
        <v>1680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90148.900000000009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8">
        <f>VLOOKUP(A59,TRANSPORTE!A5:D123,4,FALSE)</f>
        <v>958</v>
      </c>
      <c r="M59" s="909"/>
      <c r="N59" s="297">
        <f>K59*L59</f>
        <v>1245.4000000000001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1245.4000000000001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101714.27352509068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20342.854705018137</v>
      </c>
      <c r="M83" s="857"/>
      <c r="N83" s="57"/>
    </row>
    <row r="84" spans="1:14">
      <c r="B84" s="95" t="s">
        <v>1057</v>
      </c>
      <c r="C84" s="96"/>
      <c r="D84" s="96"/>
      <c r="E84" s="96"/>
      <c r="F84" s="96"/>
      <c r="G84" s="96"/>
      <c r="H84" s="96"/>
      <c r="I84" s="93"/>
      <c r="J84" s="94"/>
      <c r="K84" s="314">
        <v>0.05</v>
      </c>
      <c r="L84" s="856">
        <f>N78*K84</f>
        <v>5085.7136762545342</v>
      </c>
      <c r="M84" s="857"/>
      <c r="N84" s="57"/>
    </row>
    <row r="85" spans="1:14" ht="15" thickBot="1">
      <c r="B85" s="97" t="s">
        <v>1058</v>
      </c>
      <c r="C85" s="98"/>
      <c r="D85" s="98"/>
      <c r="E85" s="98"/>
      <c r="F85" s="98"/>
      <c r="G85" s="98"/>
      <c r="H85" s="98"/>
      <c r="I85" s="99"/>
      <c r="J85" s="100"/>
      <c r="K85" s="315">
        <v>0.05</v>
      </c>
      <c r="L85" s="858">
        <f>N78*K85</f>
        <v>5085.7136762545342</v>
      </c>
      <c r="M85" s="859"/>
      <c r="N85" s="57"/>
    </row>
    <row r="86" spans="1:14" ht="15" thickBot="1">
      <c r="B86" s="821" t="s">
        <v>1037</v>
      </c>
      <c r="C86" s="822"/>
      <c r="D86" s="822"/>
      <c r="E86" s="822"/>
      <c r="F86" s="822"/>
      <c r="G86" s="822"/>
      <c r="H86" s="822"/>
      <c r="I86" s="822"/>
      <c r="J86" s="822"/>
      <c r="K86" s="822"/>
      <c r="L86" s="822"/>
      <c r="M86" s="823"/>
      <c r="N86" s="58">
        <f>L83+L84+L85</f>
        <v>30514.282057527205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132228.55558261788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1114</v>
      </c>
      <c r="C31" s="87" t="s">
        <v>1555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152</v>
      </c>
      <c r="B36" s="870" t="str">
        <f>VLOOKUP(A36,EQUIPOS!A6:D154,3,FALSE)</f>
        <v xml:space="preserve">Carrotanque de agua(1000 Galones) </v>
      </c>
      <c r="C36" s="871"/>
      <c r="D36" s="871"/>
      <c r="E36" s="871"/>
      <c r="F36" s="871"/>
      <c r="G36" s="871"/>
      <c r="H36" s="872"/>
      <c r="I36" s="277"/>
      <c r="J36" s="278"/>
      <c r="K36" s="279">
        <f>VLOOKUP(A36,EQUIPOS!A6:D163,4,FALSE)</f>
        <v>86984.379000000001</v>
      </c>
      <c r="L36" s="280"/>
      <c r="M36" s="281">
        <v>45</v>
      </c>
      <c r="N36" s="282">
        <f>K36/M36</f>
        <v>1932.9862000000001</v>
      </c>
    </row>
    <row r="37" spans="1:14">
      <c r="A37" s="119" t="s">
        <v>269</v>
      </c>
      <c r="B37" s="870" t="str">
        <f>VLOOKUP(A37,EQUIPOS!A7:D154,3,FALSE)</f>
        <v>Motoniveladora  potencia 215 HP, ancho de cuchilla 4,27 m, peso 18 ton.</v>
      </c>
      <c r="C37" s="871"/>
      <c r="D37" s="871"/>
      <c r="E37" s="871"/>
      <c r="F37" s="871"/>
      <c r="G37" s="871"/>
      <c r="H37" s="872"/>
      <c r="I37" s="277"/>
      <c r="J37" s="278"/>
      <c r="K37" s="279">
        <f>VLOOKUP(A37,EQUIPOS!A7:D164,4,FALSE)</f>
        <v>186655.39199999999</v>
      </c>
      <c r="L37" s="280"/>
      <c r="M37" s="281">
        <v>45</v>
      </c>
      <c r="N37" s="282">
        <f>K37/M37</f>
        <v>4147.8976000000002</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164970.09899999999</v>
      </c>
      <c r="L38" s="280"/>
      <c r="M38" s="281">
        <v>45</v>
      </c>
      <c r="N38" s="282">
        <f>K38/M38</f>
        <v>3666.0021999999999</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5.6741339117888892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9752.5601339117893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547</v>
      </c>
      <c r="B48" s="49" t="str">
        <f>VLOOKUP(A48,MATERIALES!A4:D373,3,FALSE)</f>
        <v xml:space="preserve">Material de Sub- Base CBR=30%
</v>
      </c>
      <c r="C48" s="291"/>
      <c r="D48" s="291"/>
      <c r="E48" s="291"/>
      <c r="F48" s="291"/>
      <c r="G48" s="291"/>
      <c r="H48" s="291"/>
      <c r="I48" s="278"/>
      <c r="J48" s="234" t="str">
        <f>VLOOKUP(A48,MATERIALES!A4:D373,2,FALSE)</f>
        <v>m3</v>
      </c>
      <c r="K48" s="292">
        <v>1.3</v>
      </c>
      <c r="L48" s="277"/>
      <c r="M48" s="412">
        <f>VLOOKUP(A48,MATERIALES!A4:D395,4,FALSE)</f>
        <v>52207</v>
      </c>
      <c r="N48" s="282">
        <f>K48*M48</f>
        <v>67869.100000000006</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70</v>
      </c>
      <c r="N49" s="282">
        <f>K49*M49</f>
        <v>1680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69549.100000000006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8">
        <f>VLOOKUP(A59,TRANSPORTE!A5:D123,4,FALSE)</f>
        <v>958</v>
      </c>
      <c r="M59" s="909"/>
      <c r="N59" s="297">
        <f>K59*L59</f>
        <v>1245.4000000000001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1245.4000000000001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81114.473525090682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16222.894705018138</v>
      </c>
      <c r="M83" s="857"/>
      <c r="N83" s="57"/>
    </row>
    <row r="84" spans="1:14">
      <c r="B84" s="95" t="s">
        <v>1057</v>
      </c>
      <c r="C84" s="96"/>
      <c r="D84" s="96"/>
      <c r="E84" s="96"/>
      <c r="F84" s="96"/>
      <c r="G84" s="96"/>
      <c r="H84" s="96"/>
      <c r="I84" s="93"/>
      <c r="J84" s="94"/>
      <c r="K84" s="314">
        <v>0.05</v>
      </c>
      <c r="L84" s="856">
        <f>N78*K84</f>
        <v>4055.7236762545344</v>
      </c>
      <c r="M84" s="857"/>
      <c r="N84" s="57"/>
    </row>
    <row r="85" spans="1:14" ht="15" thickBot="1">
      <c r="B85" s="97" t="s">
        <v>1058</v>
      </c>
      <c r="C85" s="98"/>
      <c r="D85" s="98"/>
      <c r="E85" s="98"/>
      <c r="F85" s="98"/>
      <c r="G85" s="98"/>
      <c r="H85" s="98"/>
      <c r="I85" s="99"/>
      <c r="J85" s="100"/>
      <c r="K85" s="315">
        <v>0.05</v>
      </c>
      <c r="L85" s="858">
        <f>N78*K85</f>
        <v>4055.7236762545344</v>
      </c>
      <c r="M85" s="859"/>
      <c r="N85" s="57"/>
    </row>
    <row r="86" spans="1:14" ht="15" thickBot="1">
      <c r="B86" s="821" t="s">
        <v>1037</v>
      </c>
      <c r="C86" s="822"/>
      <c r="D86" s="822"/>
      <c r="E86" s="822"/>
      <c r="F86" s="822"/>
      <c r="G86" s="822"/>
      <c r="H86" s="822"/>
      <c r="I86" s="822"/>
      <c r="J86" s="822"/>
      <c r="K86" s="822"/>
      <c r="L86" s="822"/>
      <c r="M86" s="823"/>
      <c r="N86" s="58">
        <f>L83+L84+L85</f>
        <v>24334.34205752721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105448.81558261788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1557</v>
      </c>
      <c r="C31" s="87" t="s">
        <v>1558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152</v>
      </c>
      <c r="B36" s="870" t="str">
        <f>VLOOKUP(A36,EQUIPOS!A6:D154,3,FALSE)</f>
        <v xml:space="preserve">Carrotanque de agua(1000 Galones) </v>
      </c>
      <c r="C36" s="871"/>
      <c r="D36" s="871"/>
      <c r="E36" s="871"/>
      <c r="F36" s="871"/>
      <c r="G36" s="871"/>
      <c r="H36" s="872"/>
      <c r="I36" s="277"/>
      <c r="J36" s="278"/>
      <c r="K36" s="279">
        <f>VLOOKUP(A36,EQUIPOS!A6:D163,4,FALSE)</f>
        <v>86984.379000000001</v>
      </c>
      <c r="L36" s="280"/>
      <c r="M36" s="281">
        <v>45</v>
      </c>
      <c r="N36" s="282">
        <f>K36/M36</f>
        <v>1932.9862000000001</v>
      </c>
    </row>
    <row r="37" spans="1:14">
      <c r="A37" s="119" t="s">
        <v>269</v>
      </c>
      <c r="B37" s="870" t="str">
        <f>VLOOKUP(A37,EQUIPOS!A7:D154,3,FALSE)</f>
        <v>Motoniveladora  potencia 215 HP, ancho de cuchilla 4,27 m, peso 18 ton.</v>
      </c>
      <c r="C37" s="871"/>
      <c r="D37" s="871"/>
      <c r="E37" s="871"/>
      <c r="F37" s="871"/>
      <c r="G37" s="871"/>
      <c r="H37" s="872"/>
      <c r="I37" s="277"/>
      <c r="J37" s="278"/>
      <c r="K37" s="279">
        <f>VLOOKUP(A37,EQUIPOS!A7:D164,4,FALSE)</f>
        <v>186655.39199999999</v>
      </c>
      <c r="L37" s="280"/>
      <c r="M37" s="281">
        <v>45</v>
      </c>
      <c r="N37" s="282">
        <f>K37/M37</f>
        <v>4147.8976000000002</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164970.09899999999</v>
      </c>
      <c r="L38" s="280"/>
      <c r="M38" s="281">
        <v>45</v>
      </c>
      <c r="N38" s="282">
        <f>K38/M38</f>
        <v>3666.0021999999999</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5.6741339117888892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9752.5601339117893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549</v>
      </c>
      <c r="B48" s="49" t="str">
        <f>VLOOKUP(A48,MATERIALES!A4:D373,3,FALSE)</f>
        <v xml:space="preserve">Material de Sub Base CBR=40% </v>
      </c>
      <c r="C48" s="291"/>
      <c r="D48" s="291"/>
      <c r="E48" s="291"/>
      <c r="F48" s="291"/>
      <c r="G48" s="291"/>
      <c r="H48" s="291"/>
      <c r="I48" s="278"/>
      <c r="J48" s="234" t="str">
        <f>VLOOKUP(A48,MATERIALES!A4:D373,2,FALSE)</f>
        <v>m3</v>
      </c>
      <c r="K48" s="292">
        <v>1.3</v>
      </c>
      <c r="L48" s="277"/>
      <c r="M48" s="412">
        <f>VLOOKUP(A48,MATERIALES!A4:D395,4,FALSE)</f>
        <v>51448</v>
      </c>
      <c r="N48" s="282">
        <f>K48*M48</f>
        <v>66882.400000000009</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70</v>
      </c>
      <c r="N49" s="282">
        <f>K49*M49</f>
        <v>1680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68562.400000000009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8">
        <f>VLOOKUP(A59,TRANSPORTE!A5:D123,4,FALSE)</f>
        <v>958</v>
      </c>
      <c r="M59" s="909"/>
      <c r="N59" s="297">
        <f>K59*L59</f>
        <v>1245.4000000000001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1245.4000000000001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80127.773525090684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16025.554705018138</v>
      </c>
      <c r="M83" s="857"/>
      <c r="N83" s="57"/>
    </row>
    <row r="84" spans="1:14">
      <c r="B84" s="95" t="s">
        <v>1057</v>
      </c>
      <c r="C84" s="96"/>
      <c r="D84" s="96"/>
      <c r="E84" s="96"/>
      <c r="F84" s="96"/>
      <c r="G84" s="96"/>
      <c r="H84" s="96"/>
      <c r="I84" s="93"/>
      <c r="J84" s="94"/>
      <c r="K84" s="314">
        <v>0.05</v>
      </c>
      <c r="L84" s="856">
        <f>N78*K84</f>
        <v>4006.3886762545344</v>
      </c>
      <c r="M84" s="857"/>
      <c r="N84" s="57"/>
    </row>
    <row r="85" spans="1:14" ht="15" thickBot="1">
      <c r="B85" s="97" t="s">
        <v>1058</v>
      </c>
      <c r="C85" s="98"/>
      <c r="D85" s="98"/>
      <c r="E85" s="98"/>
      <c r="F85" s="98"/>
      <c r="G85" s="98"/>
      <c r="H85" s="98"/>
      <c r="I85" s="99"/>
      <c r="J85" s="100"/>
      <c r="K85" s="315">
        <v>0.05</v>
      </c>
      <c r="L85" s="858">
        <f>N78*K85</f>
        <v>4006.3886762545344</v>
      </c>
      <c r="M85" s="859"/>
      <c r="N85" s="57"/>
    </row>
    <row r="86" spans="1:14" ht="15" thickBot="1">
      <c r="B86" s="821" t="s">
        <v>1037</v>
      </c>
      <c r="C86" s="822"/>
      <c r="D86" s="822"/>
      <c r="E86" s="822"/>
      <c r="F86" s="822"/>
      <c r="G86" s="822"/>
      <c r="H86" s="822"/>
      <c r="I86" s="822"/>
      <c r="J86" s="822"/>
      <c r="K86" s="822"/>
      <c r="L86" s="822"/>
      <c r="M86" s="823"/>
      <c r="N86" s="58">
        <f>L83+L84+L85</f>
        <v>24038.332057527205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104166.10558261789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1559</v>
      </c>
      <c r="C31" s="87" t="s">
        <v>1560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162</v>
      </c>
      <c r="B36" s="870" t="str">
        <f>VLOOKUP(A36,EQUIPOS!A6:D154,3,FALSE)</f>
        <v>Compactador manual (SALTARIN) Peso de operación (Kg.) 52, Fuerza de impacto por golpe (KN) 12.</v>
      </c>
      <c r="C36" s="871"/>
      <c r="D36" s="871"/>
      <c r="E36" s="871"/>
      <c r="F36" s="871"/>
      <c r="G36" s="871"/>
      <c r="H36" s="872"/>
      <c r="I36" s="277"/>
      <c r="J36" s="278"/>
      <c r="K36" s="279">
        <f>VLOOKUP(A36,EQUIPOS!A6:D163,4,FALSE)</f>
        <v>17250.419999999998</v>
      </c>
      <c r="L36" s="280"/>
      <c r="M36" s="281">
        <v>2.5</v>
      </c>
      <c r="N36" s="282">
        <f>K36/M36</f>
        <v>6900.1679999999997</v>
      </c>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413"/>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0.05</v>
      </c>
      <c r="N41" s="354">
        <f>N76*M41</f>
        <v>766.00807809150001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7666.1760780914992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545</v>
      </c>
      <c r="B48" s="49" t="str">
        <f>VLOOKUP(A48,MATERIALES!A4:D373,3,FALSE)</f>
        <v xml:space="preserve">Material de Sub- Base CBR=20%
</v>
      </c>
      <c r="C48" s="291"/>
      <c r="D48" s="291"/>
      <c r="E48" s="291"/>
      <c r="F48" s="291"/>
      <c r="G48" s="291"/>
      <c r="H48" s="291"/>
      <c r="I48" s="278"/>
      <c r="J48" s="234" t="str">
        <f>VLOOKUP(A48,MATERIALES!A4:D373,2,FALSE)</f>
        <v>m3</v>
      </c>
      <c r="K48" s="292">
        <v>1.3</v>
      </c>
      <c r="L48" s="277"/>
      <c r="M48" s="412">
        <f>VLOOKUP(A48,MATERIALES!A4:D395,4,FALSE)</f>
        <v>68053</v>
      </c>
      <c r="N48" s="282">
        <f>K48*M48</f>
        <v>88468.900000000009</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70</v>
      </c>
      <c r="N49" s="282">
        <f>K49*M49</f>
        <v>1680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90148.900000000009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8">
        <f>VLOOKUP(A59,TRANSPORTE!A5:D123,4,FALSE)</f>
        <v>958</v>
      </c>
      <c r="M59" s="909"/>
      <c r="N59" s="297">
        <f>K59*L59</f>
        <v>1245.4000000000001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1245.4000000000001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15320.161561829998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114380.63763992151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22876.127527984303</v>
      </c>
      <c r="M83" s="857"/>
      <c r="N83" s="57"/>
    </row>
    <row r="84" spans="1:14">
      <c r="B84" s="95" t="s">
        <v>1057</v>
      </c>
      <c r="C84" s="96"/>
      <c r="D84" s="96"/>
      <c r="E84" s="96"/>
      <c r="F84" s="96"/>
      <c r="G84" s="96"/>
      <c r="H84" s="96"/>
      <c r="I84" s="93"/>
      <c r="J84" s="94"/>
      <c r="K84" s="314">
        <v>0.05</v>
      </c>
      <c r="L84" s="856">
        <f>N78*K84</f>
        <v>5719.0318819960758</v>
      </c>
      <c r="M84" s="857"/>
      <c r="N84" s="57"/>
    </row>
    <row r="85" spans="1:14" ht="15" thickBot="1">
      <c r="B85" s="97" t="s">
        <v>1058</v>
      </c>
      <c r="C85" s="98"/>
      <c r="D85" s="98"/>
      <c r="E85" s="98"/>
      <c r="F85" s="98"/>
      <c r="G85" s="98"/>
      <c r="H85" s="98"/>
      <c r="I85" s="99"/>
      <c r="J85" s="100"/>
      <c r="K85" s="315">
        <v>0.05</v>
      </c>
      <c r="L85" s="858">
        <f>N78*K85</f>
        <v>5719.0318819960758</v>
      </c>
      <c r="M85" s="859"/>
      <c r="N85" s="57"/>
    </row>
    <row r="86" spans="1:14" ht="15" thickBot="1">
      <c r="B86" s="821" t="s">
        <v>1037</v>
      </c>
      <c r="C86" s="822"/>
      <c r="D86" s="822"/>
      <c r="E86" s="822"/>
      <c r="F86" s="822"/>
      <c r="G86" s="822"/>
      <c r="H86" s="822"/>
      <c r="I86" s="822"/>
      <c r="J86" s="822"/>
      <c r="K86" s="822"/>
      <c r="L86" s="822"/>
      <c r="M86" s="823"/>
      <c r="N86" s="58">
        <f>L83+L84+L85</f>
        <v>34314.191291976451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148694.82893189797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1561</v>
      </c>
      <c r="C31" s="87" t="s">
        <v>1562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162</v>
      </c>
      <c r="B36" s="870" t="str">
        <f>VLOOKUP(A36,EQUIPOS!A6:D154,3,FALSE)</f>
        <v>Compactador manual (SALTARIN) Peso de operación (Kg.) 52, Fuerza de impacto por golpe (KN) 12.</v>
      </c>
      <c r="C36" s="871"/>
      <c r="D36" s="871"/>
      <c r="E36" s="871"/>
      <c r="F36" s="871"/>
      <c r="G36" s="871"/>
      <c r="H36" s="872"/>
      <c r="I36" s="277"/>
      <c r="J36" s="278"/>
      <c r="K36" s="279">
        <f>VLOOKUP(A36,EQUIPOS!A6:D163,4,FALSE)</f>
        <v>17250.419999999998</v>
      </c>
      <c r="L36" s="280"/>
      <c r="M36" s="281">
        <v>2.5</v>
      </c>
      <c r="N36" s="282">
        <f>K36/M36</f>
        <v>6900.1679999999997</v>
      </c>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0.05</v>
      </c>
      <c r="N41" s="354">
        <f>N76*M41</f>
        <v>766.00807809150001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7666.1760780914992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547</v>
      </c>
      <c r="B48" s="49" t="str">
        <f>VLOOKUP(A48,MATERIALES!A4:D373,3,FALSE)</f>
        <v xml:space="preserve">Material de Sub- Base CBR=30%
</v>
      </c>
      <c r="C48" s="291"/>
      <c r="D48" s="291"/>
      <c r="E48" s="291"/>
      <c r="F48" s="291"/>
      <c r="G48" s="291"/>
      <c r="H48" s="291"/>
      <c r="I48" s="278"/>
      <c r="J48" s="234" t="str">
        <f>VLOOKUP(A48,MATERIALES!A4:D373,2,FALSE)</f>
        <v>m3</v>
      </c>
      <c r="K48" s="292">
        <v>1.3</v>
      </c>
      <c r="L48" s="277"/>
      <c r="M48" s="412">
        <f>VLOOKUP(A48,MATERIALES!A4:D395,4,FALSE)</f>
        <v>52207</v>
      </c>
      <c r="N48" s="282">
        <f>K48*M48</f>
        <v>67869.100000000006</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70</v>
      </c>
      <c r="N49" s="282">
        <f>K49*M49</f>
        <v>1680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69549.100000000006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8">
        <f>VLOOKUP(A59,TRANSPORTE!A5:D123,4,FALSE)</f>
        <v>958</v>
      </c>
      <c r="M59" s="909"/>
      <c r="N59" s="297">
        <f>K59*L59</f>
        <v>1245.4000000000001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1245.4000000000001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15320.161561829998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93780.83763992149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18756.1675279843</v>
      </c>
      <c r="M83" s="857"/>
      <c r="N83" s="57"/>
    </row>
    <row r="84" spans="1:14">
      <c r="B84" s="95" t="s">
        <v>1057</v>
      </c>
      <c r="C84" s="96"/>
      <c r="D84" s="96"/>
      <c r="E84" s="96"/>
      <c r="F84" s="96"/>
      <c r="G84" s="96"/>
      <c r="H84" s="96"/>
      <c r="I84" s="93"/>
      <c r="J84" s="94"/>
      <c r="K84" s="314">
        <v>0.05</v>
      </c>
      <c r="L84" s="856">
        <f>N78*K84</f>
        <v>4689.0418819960751</v>
      </c>
      <c r="M84" s="857"/>
      <c r="N84" s="57"/>
    </row>
    <row r="85" spans="1:14" ht="15" thickBot="1">
      <c r="B85" s="97" t="s">
        <v>1058</v>
      </c>
      <c r="C85" s="98"/>
      <c r="D85" s="98"/>
      <c r="E85" s="98"/>
      <c r="F85" s="98"/>
      <c r="G85" s="98"/>
      <c r="H85" s="98"/>
      <c r="I85" s="99"/>
      <c r="J85" s="100"/>
      <c r="K85" s="315">
        <v>0.05</v>
      </c>
      <c r="L85" s="858">
        <f>N78*K85</f>
        <v>4689.0418819960751</v>
      </c>
      <c r="M85" s="859"/>
      <c r="N85" s="57"/>
    </row>
    <row r="86" spans="1:14" ht="15" thickBot="1">
      <c r="B86" s="821" t="s">
        <v>1037</v>
      </c>
      <c r="C86" s="822"/>
      <c r="D86" s="822"/>
      <c r="E86" s="822"/>
      <c r="F86" s="822"/>
      <c r="G86" s="822"/>
      <c r="H86" s="822"/>
      <c r="I86" s="822"/>
      <c r="J86" s="822"/>
      <c r="K86" s="822"/>
      <c r="L86" s="822"/>
      <c r="M86" s="823"/>
      <c r="N86" s="58">
        <f>L83+L84+L85</f>
        <v>28134.251291976452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121915.08893189795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1563</v>
      </c>
      <c r="C31" s="87" t="s">
        <v>1564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162</v>
      </c>
      <c r="B36" s="870" t="str">
        <f>VLOOKUP(A36,EQUIPOS!A6:D154,3,FALSE)</f>
        <v>Compactador manual (SALTARIN) Peso de operación (Kg.) 52, Fuerza de impacto por golpe (KN) 12.</v>
      </c>
      <c r="C36" s="871"/>
      <c r="D36" s="871"/>
      <c r="E36" s="871"/>
      <c r="F36" s="871"/>
      <c r="G36" s="871"/>
      <c r="H36" s="872"/>
      <c r="I36" s="277"/>
      <c r="J36" s="278"/>
      <c r="K36" s="279">
        <f>VLOOKUP(A36,EQUIPOS!A6:D163,4,FALSE)</f>
        <v>17250.419999999998</v>
      </c>
      <c r="L36" s="280"/>
      <c r="M36" s="281">
        <v>2.5</v>
      </c>
      <c r="N36" s="282">
        <f>K36/M36</f>
        <v>6900.1679999999997</v>
      </c>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0.05</v>
      </c>
      <c r="N41" s="354">
        <f>N76*M41</f>
        <v>766.00807809150001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7666.1760780914992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549</v>
      </c>
      <c r="B48" s="49" t="str">
        <f>VLOOKUP(A48,MATERIALES!A4:D373,3,FALSE)</f>
        <v xml:space="preserve">Material de Sub Base CBR=40% </v>
      </c>
      <c r="C48" s="291"/>
      <c r="D48" s="291"/>
      <c r="E48" s="291"/>
      <c r="F48" s="291"/>
      <c r="G48" s="291"/>
      <c r="H48" s="291"/>
      <c r="I48" s="278"/>
      <c r="J48" s="234" t="str">
        <f>VLOOKUP(A48,MATERIALES!A4:D373,2,FALSE)</f>
        <v>m3</v>
      </c>
      <c r="K48" s="292">
        <v>1.3</v>
      </c>
      <c r="L48" s="277"/>
      <c r="M48" s="412">
        <f>VLOOKUP(A48,MATERIALES!A4:D395,4,FALSE)</f>
        <v>51448</v>
      </c>
      <c r="N48" s="282">
        <f>K48*M48</f>
        <v>66882.400000000009</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70</v>
      </c>
      <c r="N49" s="282">
        <f>K49*M49</f>
        <v>1680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68562.400000000009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8">
        <f>VLOOKUP(A59,TRANSPORTE!A5:D123,4,FALSE)</f>
        <v>958</v>
      </c>
      <c r="M59" s="909"/>
      <c r="N59" s="297">
        <f>K59*L59</f>
        <v>1245.4000000000001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1245.4000000000001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15320.161561829998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92794.137639921508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18558.827527984304</v>
      </c>
      <c r="M83" s="857"/>
      <c r="N83" s="57"/>
    </row>
    <row r="84" spans="1:14">
      <c r="B84" s="95" t="s">
        <v>1057</v>
      </c>
      <c r="C84" s="96"/>
      <c r="D84" s="96"/>
      <c r="E84" s="96"/>
      <c r="F84" s="96"/>
      <c r="G84" s="96"/>
      <c r="H84" s="96"/>
      <c r="I84" s="93"/>
      <c r="J84" s="94"/>
      <c r="K84" s="314">
        <v>0.05</v>
      </c>
      <c r="L84" s="856">
        <f>N78*K84</f>
        <v>4639.7068819960759</v>
      </c>
      <c r="M84" s="857"/>
      <c r="N84" s="57"/>
    </row>
    <row r="85" spans="1:14" ht="15" thickBot="1">
      <c r="B85" s="97" t="s">
        <v>1058</v>
      </c>
      <c r="C85" s="98"/>
      <c r="D85" s="98"/>
      <c r="E85" s="98"/>
      <c r="F85" s="98"/>
      <c r="G85" s="98"/>
      <c r="H85" s="98"/>
      <c r="I85" s="99"/>
      <c r="J85" s="100"/>
      <c r="K85" s="315">
        <v>0.05</v>
      </c>
      <c r="L85" s="858">
        <f>N78*K85</f>
        <v>4639.7068819960759</v>
      </c>
      <c r="M85" s="859"/>
      <c r="N85" s="57"/>
    </row>
    <row r="86" spans="1:14" ht="15" thickBot="1">
      <c r="B86" s="821" t="s">
        <v>1037</v>
      </c>
      <c r="C86" s="822"/>
      <c r="D86" s="822"/>
      <c r="E86" s="822"/>
      <c r="F86" s="822"/>
      <c r="G86" s="822"/>
      <c r="H86" s="822"/>
      <c r="I86" s="822"/>
      <c r="J86" s="822"/>
      <c r="K86" s="822"/>
      <c r="L86" s="822"/>
      <c r="M86" s="823"/>
      <c r="N86" s="58">
        <f>L83+L84+L85</f>
        <v>27838.241291976457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120632.37893189797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1115</v>
      </c>
      <c r="C31" s="87" t="s">
        <v>1565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152</v>
      </c>
      <c r="B36" s="870" t="str">
        <f>VLOOKUP(A36,EQUIPOS!A6:D154,3,FALSE)</f>
        <v xml:space="preserve">Carrotanque de agua(1000 Galones) </v>
      </c>
      <c r="C36" s="871"/>
      <c r="D36" s="871"/>
      <c r="E36" s="871"/>
      <c r="F36" s="871"/>
      <c r="G36" s="871"/>
      <c r="H36" s="872"/>
      <c r="I36" s="277"/>
      <c r="J36" s="278"/>
      <c r="K36" s="279">
        <f>VLOOKUP(A36,EQUIPOS!A6:D163,4,FALSE)</f>
        <v>86984.379000000001</v>
      </c>
      <c r="L36" s="280"/>
      <c r="M36" s="281">
        <v>45</v>
      </c>
      <c r="N36" s="282">
        <f>K36/M36</f>
        <v>1932.9862000000001</v>
      </c>
    </row>
    <row r="37" spans="1:14">
      <c r="A37" s="119" t="s">
        <v>269</v>
      </c>
      <c r="B37" s="870" t="str">
        <f>VLOOKUP(A37,EQUIPOS!A7:D154,3,FALSE)</f>
        <v>Motoniveladora  potencia 215 HP, ancho de cuchilla 4,27 m, peso 18 ton.</v>
      </c>
      <c r="C37" s="871"/>
      <c r="D37" s="871"/>
      <c r="E37" s="871"/>
      <c r="F37" s="871"/>
      <c r="G37" s="871"/>
      <c r="H37" s="872"/>
      <c r="I37" s="277"/>
      <c r="J37" s="278"/>
      <c r="K37" s="279">
        <f>VLOOKUP(A37,EQUIPOS!A7:D164,4,FALSE)</f>
        <v>186655.39199999999</v>
      </c>
      <c r="L37" s="280"/>
      <c r="M37" s="281">
        <v>45</v>
      </c>
      <c r="N37" s="282">
        <f>K37/M37</f>
        <v>4147.8976000000002</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164970.09899999999</v>
      </c>
      <c r="L38" s="280"/>
      <c r="M38" s="281">
        <v>45</v>
      </c>
      <c r="N38" s="282">
        <f>K38/M38</f>
        <v>3666.0021999999999</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5.6741339117888892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9752.5601339117893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71803</v>
      </c>
      <c r="N48" s="282">
        <f>K48*M48</f>
        <v>93343.900000000009</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70</v>
      </c>
      <c r="N49" s="282">
        <f>K49*M49</f>
        <v>1680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95023.900000000009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8">
        <f>VLOOKUP(A59,TRANSPORTE!A5:D123,4,FALSE)</f>
        <v>958</v>
      </c>
      <c r="M59" s="909"/>
      <c r="N59" s="297">
        <f>K59*L59</f>
        <v>1245.4000000000001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1245.4000000000001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106589.27352509068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21317.854705018137</v>
      </c>
      <c r="M83" s="857"/>
      <c r="N83" s="57"/>
    </row>
    <row r="84" spans="1:14">
      <c r="B84" s="95" t="s">
        <v>1057</v>
      </c>
      <c r="C84" s="96"/>
      <c r="D84" s="96"/>
      <c r="E84" s="96"/>
      <c r="F84" s="96"/>
      <c r="G84" s="96"/>
      <c r="H84" s="96"/>
      <c r="I84" s="93"/>
      <c r="J84" s="94"/>
      <c r="K84" s="314">
        <v>0.05</v>
      </c>
      <c r="L84" s="856">
        <f>N78*K84</f>
        <v>5329.4636762545342</v>
      </c>
      <c r="M84" s="857"/>
      <c r="N84" s="57"/>
    </row>
    <row r="85" spans="1:14" ht="15" thickBot="1">
      <c r="B85" s="97" t="s">
        <v>1058</v>
      </c>
      <c r="C85" s="98"/>
      <c r="D85" s="98"/>
      <c r="E85" s="98"/>
      <c r="F85" s="98"/>
      <c r="G85" s="98"/>
      <c r="H85" s="98"/>
      <c r="I85" s="99"/>
      <c r="J85" s="100"/>
      <c r="K85" s="315">
        <v>0.05</v>
      </c>
      <c r="L85" s="858">
        <f>N78*K85</f>
        <v>5329.4636762545342</v>
      </c>
      <c r="M85" s="859"/>
      <c r="N85" s="57"/>
    </row>
    <row r="86" spans="1:14" ht="15" thickBot="1">
      <c r="B86" s="821" t="s">
        <v>1037</v>
      </c>
      <c r="C86" s="822"/>
      <c r="D86" s="822"/>
      <c r="E86" s="822"/>
      <c r="F86" s="822"/>
      <c r="G86" s="822"/>
      <c r="H86" s="822"/>
      <c r="I86" s="822"/>
      <c r="J86" s="822"/>
      <c r="K86" s="822"/>
      <c r="L86" s="822"/>
      <c r="M86" s="823"/>
      <c r="N86" s="58">
        <f>L83+L84+L85</f>
        <v>31976.782057527205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138566.05558261788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1116</v>
      </c>
      <c r="C31" s="87" t="s">
        <v>1566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152</v>
      </c>
      <c r="B36" s="870" t="str">
        <f>VLOOKUP(A36,EQUIPOS!A6:D154,3,FALSE)</f>
        <v xml:space="preserve">Carrotanque de agua(1000 Galones) </v>
      </c>
      <c r="C36" s="871"/>
      <c r="D36" s="871"/>
      <c r="E36" s="871"/>
      <c r="F36" s="871"/>
      <c r="G36" s="871"/>
      <c r="H36" s="872"/>
      <c r="I36" s="277"/>
      <c r="J36" s="278"/>
      <c r="K36" s="279">
        <f>VLOOKUP(A36,EQUIPOS!A6:D163,4,FALSE)</f>
        <v>86984.379000000001</v>
      </c>
      <c r="L36" s="280"/>
      <c r="M36" s="281">
        <v>45</v>
      </c>
      <c r="N36" s="282">
        <f>K36/M36</f>
        <v>1932.9862000000001</v>
      </c>
    </row>
    <row r="37" spans="1:14">
      <c r="A37" s="119" t="s">
        <v>269</v>
      </c>
      <c r="B37" s="870" t="str">
        <f>VLOOKUP(A37,EQUIPOS!A7:D154,3,FALSE)</f>
        <v>Motoniveladora  potencia 215 HP, ancho de cuchilla 4,27 m, peso 18 ton.</v>
      </c>
      <c r="C37" s="871"/>
      <c r="D37" s="871"/>
      <c r="E37" s="871"/>
      <c r="F37" s="871"/>
      <c r="G37" s="871"/>
      <c r="H37" s="872"/>
      <c r="I37" s="277"/>
      <c r="J37" s="278"/>
      <c r="K37" s="279">
        <f>VLOOKUP(A37,EQUIPOS!A7:D164,4,FALSE)</f>
        <v>186655.39199999999</v>
      </c>
      <c r="L37" s="280"/>
      <c r="M37" s="281">
        <v>45</v>
      </c>
      <c r="N37" s="282">
        <f>K37/M37</f>
        <v>4147.8976000000002</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164970.09899999999</v>
      </c>
      <c r="L38" s="280"/>
      <c r="M38" s="281">
        <v>45</v>
      </c>
      <c r="N38" s="282">
        <f>K38/M38</f>
        <v>3666.0021999999999</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5.6741339117888892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9752.5601339117893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70793</v>
      </c>
      <c r="N48" s="282">
        <f>K48*M48</f>
        <v>92030.900000000009</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70</v>
      </c>
      <c r="N49" s="282">
        <f>K49*M49</f>
        <v>1680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93710.900000000009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8">
        <f>VLOOKUP(A59,TRANSPORTE!A5:D123,4,FALSE)</f>
        <v>958</v>
      </c>
      <c r="M59" s="909"/>
      <c r="N59" s="297">
        <f>K59*L59</f>
        <v>1245.4000000000001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1245.4000000000001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910" t="s">
        <v>1037</v>
      </c>
      <c r="C76" s="864"/>
      <c r="D76" s="864"/>
      <c r="E76" s="864"/>
      <c r="F76" s="864"/>
      <c r="G76" s="864"/>
      <c r="H76" s="864"/>
      <c r="I76" s="864"/>
      <c r="J76" s="864"/>
      <c r="K76" s="864"/>
      <c r="L76" s="864"/>
      <c r="M76" s="865"/>
      <c r="N76" s="47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105276.27352509068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21055.254705018138</v>
      </c>
      <c r="M83" s="857"/>
      <c r="N83" s="57"/>
    </row>
    <row r="84" spans="1:14">
      <c r="B84" s="95" t="s">
        <v>1057</v>
      </c>
      <c r="C84" s="96"/>
      <c r="D84" s="96"/>
      <c r="E84" s="96"/>
      <c r="F84" s="96"/>
      <c r="G84" s="96"/>
      <c r="H84" s="96"/>
      <c r="I84" s="93"/>
      <c r="J84" s="94"/>
      <c r="K84" s="314">
        <v>0.05</v>
      </c>
      <c r="L84" s="856">
        <f>N78*K84</f>
        <v>5263.8136762545346</v>
      </c>
      <c r="M84" s="857"/>
      <c r="N84" s="57"/>
    </row>
    <row r="85" spans="1:14" ht="15" thickBot="1">
      <c r="B85" s="97" t="s">
        <v>1058</v>
      </c>
      <c r="C85" s="98"/>
      <c r="D85" s="98"/>
      <c r="E85" s="98"/>
      <c r="F85" s="98"/>
      <c r="G85" s="98"/>
      <c r="H85" s="98"/>
      <c r="I85" s="99"/>
      <c r="J85" s="100"/>
      <c r="K85" s="315">
        <v>0.05</v>
      </c>
      <c r="L85" s="858">
        <f>N78*K85</f>
        <v>5263.8136762545346</v>
      </c>
      <c r="M85" s="859"/>
      <c r="N85" s="57"/>
    </row>
    <row r="86" spans="1:14" ht="15" thickBot="1">
      <c r="B86" s="821" t="s">
        <v>1037</v>
      </c>
      <c r="C86" s="822"/>
      <c r="D86" s="822"/>
      <c r="E86" s="822"/>
      <c r="F86" s="822"/>
      <c r="G86" s="822"/>
      <c r="H86" s="822"/>
      <c r="I86" s="822"/>
      <c r="J86" s="822"/>
      <c r="K86" s="822"/>
      <c r="L86" s="822"/>
      <c r="M86" s="823"/>
      <c r="N86" s="58">
        <f>L83+L84+L85</f>
        <v>31582.882057527204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136859.15558261788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1567</v>
      </c>
      <c r="C31" s="87" t="s">
        <v>1568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152</v>
      </c>
      <c r="B36" s="870" t="str">
        <f>VLOOKUP(A36,EQUIPOS!A6:D154,3,FALSE)</f>
        <v xml:space="preserve">Carrotanque de agua(1000 Galones) </v>
      </c>
      <c r="C36" s="871"/>
      <c r="D36" s="871"/>
      <c r="E36" s="871"/>
      <c r="F36" s="871"/>
      <c r="G36" s="871"/>
      <c r="H36" s="872"/>
      <c r="I36" s="277"/>
      <c r="J36" s="278"/>
      <c r="K36" s="279">
        <f>VLOOKUP(A36,EQUIPOS!A6:D163,4,FALSE)</f>
        <v>86984.379000000001</v>
      </c>
      <c r="L36" s="280"/>
      <c r="M36" s="281">
        <v>45</v>
      </c>
      <c r="N36" s="282">
        <f>K36/M36</f>
        <v>1932.9862000000001</v>
      </c>
    </row>
    <row r="37" spans="1:14">
      <c r="A37" s="119" t="s">
        <v>269</v>
      </c>
      <c r="B37" s="870" t="str">
        <f>VLOOKUP(A37,EQUIPOS!A7:D154,3,FALSE)</f>
        <v>Motoniveladora  potencia 215 HP, ancho de cuchilla 4,27 m, peso 18 ton.</v>
      </c>
      <c r="C37" s="871"/>
      <c r="D37" s="871"/>
      <c r="E37" s="871"/>
      <c r="F37" s="871"/>
      <c r="G37" s="871"/>
      <c r="H37" s="872"/>
      <c r="I37" s="277"/>
      <c r="J37" s="278"/>
      <c r="K37" s="279">
        <f>VLOOKUP(A37,EQUIPOS!A7:D164,4,FALSE)</f>
        <v>186655.39199999999</v>
      </c>
      <c r="L37" s="280"/>
      <c r="M37" s="281">
        <v>45</v>
      </c>
      <c r="N37" s="282">
        <f>K37/M37</f>
        <v>4147.8976000000002</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164970.09899999999</v>
      </c>
      <c r="L38" s="280"/>
      <c r="M38" s="281">
        <v>45</v>
      </c>
      <c r="N38" s="282">
        <f>K38/M38</f>
        <v>3666.0021999999999</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5.6741339117888892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9752.5601339117893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539</v>
      </c>
      <c r="B48" s="49" t="str">
        <f>VLOOKUP(A48,MATERIALES!A4:D373,3,FALSE)</f>
        <v>Material de base (gradación 3)</v>
      </c>
      <c r="C48" s="291"/>
      <c r="D48" s="291"/>
      <c r="E48" s="291"/>
      <c r="F48" s="291"/>
      <c r="G48" s="291"/>
      <c r="H48" s="291"/>
      <c r="I48" s="278"/>
      <c r="J48" s="234" t="str">
        <f>VLOOKUP(A48,MATERIALES!A4:D373,2,FALSE)</f>
        <v>m3</v>
      </c>
      <c r="K48" s="292">
        <v>1.3</v>
      </c>
      <c r="L48" s="277"/>
      <c r="M48" s="412">
        <f>VLOOKUP(A48,MATERIALES!A4:D395,4,FALSE)</f>
        <v>69951</v>
      </c>
      <c r="N48" s="282">
        <f>K48*M48</f>
        <v>90936.3</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70</v>
      </c>
      <c r="N49" s="282">
        <f>K49*M49</f>
        <v>1680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92616.3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8">
        <f>VLOOKUP(A59,TRANSPORTE!A5:D123,4,FALSE)</f>
        <v>958</v>
      </c>
      <c r="M59" s="909"/>
      <c r="N59" s="297">
        <f>K59*L59</f>
        <v>1245.4000000000001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1245.4000000000001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104181.67352509068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20836.334705018136</v>
      </c>
      <c r="M83" s="857"/>
      <c r="N83" s="57"/>
    </row>
    <row r="84" spans="1:14">
      <c r="B84" s="95" t="s">
        <v>1057</v>
      </c>
      <c r="C84" s="96"/>
      <c r="D84" s="96"/>
      <c r="E84" s="96"/>
      <c r="F84" s="96"/>
      <c r="G84" s="96"/>
      <c r="H84" s="96"/>
      <c r="I84" s="93"/>
      <c r="J84" s="94"/>
      <c r="K84" s="314">
        <v>0.05</v>
      </c>
      <c r="L84" s="856">
        <f>N78*K84</f>
        <v>5209.0836762545341</v>
      </c>
      <c r="M84" s="857"/>
      <c r="N84" s="57"/>
    </row>
    <row r="85" spans="1:14" ht="15" thickBot="1">
      <c r="B85" s="97" t="s">
        <v>1058</v>
      </c>
      <c r="C85" s="98"/>
      <c r="D85" s="98"/>
      <c r="E85" s="98"/>
      <c r="F85" s="98"/>
      <c r="G85" s="98"/>
      <c r="H85" s="98"/>
      <c r="I85" s="99"/>
      <c r="J85" s="100"/>
      <c r="K85" s="315">
        <v>0.05</v>
      </c>
      <c r="L85" s="858">
        <f>N78*K85</f>
        <v>5209.0836762545341</v>
      </c>
      <c r="M85" s="859"/>
      <c r="N85" s="57"/>
    </row>
    <row r="86" spans="1:14" ht="15" thickBot="1">
      <c r="B86" s="821" t="s">
        <v>1037</v>
      </c>
      <c r="C86" s="822"/>
      <c r="D86" s="822"/>
      <c r="E86" s="822"/>
      <c r="F86" s="822"/>
      <c r="G86" s="822"/>
      <c r="H86" s="822"/>
      <c r="I86" s="822"/>
      <c r="J86" s="822"/>
      <c r="K86" s="822"/>
      <c r="L86" s="822"/>
      <c r="M86" s="823"/>
      <c r="N86" s="58">
        <f>L83+L84+L85</f>
        <v>31254.502057527203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135436.17558261787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1569</v>
      </c>
      <c r="C31" s="87" t="s">
        <v>1570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162</v>
      </c>
      <c r="B36" s="870" t="str">
        <f>VLOOKUP(A36,EQUIPOS!A6:D154,3,FALSE)</f>
        <v>Compactador manual (SALTARIN) Peso de operación (Kg.) 52, Fuerza de impacto por golpe (KN) 12.</v>
      </c>
      <c r="C36" s="871"/>
      <c r="D36" s="871"/>
      <c r="E36" s="871"/>
      <c r="F36" s="871"/>
      <c r="G36" s="871"/>
      <c r="H36" s="872"/>
      <c r="I36" s="277"/>
      <c r="J36" s="278"/>
      <c r="K36" s="279">
        <f>VLOOKUP(A36,EQUIPOS!A6:D163,4,FALSE)</f>
        <v>17250.419999999998</v>
      </c>
      <c r="L36" s="280"/>
      <c r="M36" s="281">
        <v>2.5</v>
      </c>
      <c r="N36" s="282">
        <f>K36/M36</f>
        <v>6900.1679999999997</v>
      </c>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0.05</v>
      </c>
      <c r="N41" s="354">
        <f>N76*M41</f>
        <v>766.00807809150001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7666.1760780914992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71803</v>
      </c>
      <c r="N48" s="282">
        <f>K48*M48</f>
        <v>93343.900000000009</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70</v>
      </c>
      <c r="N49" s="282">
        <f>K49*M49</f>
        <v>1680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95023.900000000009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8">
        <f>VLOOKUP(A59,TRANSPORTE!A5:D123,4,FALSE)</f>
        <v>958</v>
      </c>
      <c r="M59" s="909"/>
      <c r="N59" s="297">
        <f>K59*L59</f>
        <v>1245.4000000000001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1245.4000000000001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15320.161561829998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119255.63763992151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23851.127527984303</v>
      </c>
      <c r="M83" s="857"/>
      <c r="N83" s="57"/>
    </row>
    <row r="84" spans="1:14">
      <c r="B84" s="95" t="s">
        <v>1057</v>
      </c>
      <c r="C84" s="96"/>
      <c r="D84" s="96"/>
      <c r="E84" s="96"/>
      <c r="F84" s="96"/>
      <c r="G84" s="96"/>
      <c r="H84" s="96"/>
      <c r="I84" s="93"/>
      <c r="J84" s="94"/>
      <c r="K84" s="314">
        <v>0.05</v>
      </c>
      <c r="L84" s="856">
        <f>N78*K84</f>
        <v>5962.7818819960758</v>
      </c>
      <c r="M84" s="857"/>
      <c r="N84" s="57"/>
    </row>
    <row r="85" spans="1:14" ht="15" thickBot="1">
      <c r="B85" s="97" t="s">
        <v>1058</v>
      </c>
      <c r="C85" s="98"/>
      <c r="D85" s="98"/>
      <c r="E85" s="98"/>
      <c r="F85" s="98"/>
      <c r="G85" s="98"/>
      <c r="H85" s="98"/>
      <c r="I85" s="99"/>
      <c r="J85" s="100"/>
      <c r="K85" s="315">
        <v>0.05</v>
      </c>
      <c r="L85" s="858">
        <f>N78*K85</f>
        <v>5962.7818819960758</v>
      </c>
      <c r="M85" s="859"/>
      <c r="N85" s="57"/>
    </row>
    <row r="86" spans="1:14" ht="15" thickBot="1">
      <c r="B86" s="821" t="s">
        <v>1037</v>
      </c>
      <c r="C86" s="822"/>
      <c r="D86" s="822"/>
      <c r="E86" s="822"/>
      <c r="F86" s="822"/>
      <c r="G86" s="822"/>
      <c r="H86" s="822"/>
      <c r="I86" s="822"/>
      <c r="J86" s="822"/>
      <c r="K86" s="822"/>
      <c r="L86" s="822"/>
      <c r="M86" s="823"/>
      <c r="N86" s="58">
        <f>L83+L84+L85</f>
        <v>35776.691291976451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155032.32893189797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1571</v>
      </c>
      <c r="C31" s="87" t="s">
        <v>1572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162</v>
      </c>
      <c r="B36" s="870" t="str">
        <f>VLOOKUP(A36,EQUIPOS!A6:D154,3,FALSE)</f>
        <v>Compactador manual (SALTARIN) Peso de operación (Kg.) 52, Fuerza de impacto por golpe (KN) 12.</v>
      </c>
      <c r="C36" s="871"/>
      <c r="D36" s="871"/>
      <c r="E36" s="871"/>
      <c r="F36" s="871"/>
      <c r="G36" s="871"/>
      <c r="H36" s="872"/>
      <c r="I36" s="277"/>
      <c r="J36" s="278"/>
      <c r="K36" s="279">
        <f>VLOOKUP(A36,EQUIPOS!A6:D163,4,FALSE)</f>
        <v>17250.419999999998</v>
      </c>
      <c r="L36" s="280"/>
      <c r="M36" s="281">
        <v>2.5</v>
      </c>
      <c r="N36" s="282">
        <f>K36/M36</f>
        <v>6900.1679999999997</v>
      </c>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0.05</v>
      </c>
      <c r="N41" s="354">
        <f>N76*M41</f>
        <v>766.00807809150001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7666.1760780914992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70793</v>
      </c>
      <c r="N48" s="282">
        <f>K48*M48</f>
        <v>92030.900000000009</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70</v>
      </c>
      <c r="N49" s="282">
        <f>K49*M49</f>
        <v>1680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93710.900000000009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8">
        <f>VLOOKUP(A59,TRANSPORTE!A5:D123,4,FALSE)</f>
        <v>958</v>
      </c>
      <c r="M59" s="909"/>
      <c r="N59" s="297">
        <f>K59*L59</f>
        <v>1245.4000000000001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1245.4000000000001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910" t="s">
        <v>1037</v>
      </c>
      <c r="C76" s="864"/>
      <c r="D76" s="864"/>
      <c r="E76" s="864"/>
      <c r="F76" s="864"/>
      <c r="G76" s="864"/>
      <c r="H76" s="864"/>
      <c r="I76" s="864"/>
      <c r="J76" s="864"/>
      <c r="K76" s="864"/>
      <c r="L76" s="864"/>
      <c r="M76" s="865"/>
      <c r="N76" s="470">
        <f>SUM(N70:N75)</f>
        <v>15320.161561829998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117942.63763992151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23588.527527984304</v>
      </c>
      <c r="M83" s="857"/>
      <c r="N83" s="57"/>
    </row>
    <row r="84" spans="1:14">
      <c r="B84" s="95" t="s">
        <v>1057</v>
      </c>
      <c r="C84" s="96"/>
      <c r="D84" s="96"/>
      <c r="E84" s="96"/>
      <c r="F84" s="96"/>
      <c r="G84" s="96"/>
      <c r="H84" s="96"/>
      <c r="I84" s="93"/>
      <c r="J84" s="94"/>
      <c r="K84" s="314">
        <v>0.05</v>
      </c>
      <c r="L84" s="856">
        <f>N78*K84</f>
        <v>5897.1318819960761</v>
      </c>
      <c r="M84" s="857"/>
      <c r="N84" s="57"/>
    </row>
    <row r="85" spans="1:14" ht="15" thickBot="1">
      <c r="B85" s="97" t="s">
        <v>1058</v>
      </c>
      <c r="C85" s="98"/>
      <c r="D85" s="98"/>
      <c r="E85" s="98"/>
      <c r="F85" s="98"/>
      <c r="G85" s="98"/>
      <c r="H85" s="98"/>
      <c r="I85" s="99"/>
      <c r="J85" s="100"/>
      <c r="K85" s="315">
        <v>0.05</v>
      </c>
      <c r="L85" s="858">
        <f>N78*K85</f>
        <v>5897.1318819960761</v>
      </c>
      <c r="M85" s="859"/>
      <c r="N85" s="57"/>
    </row>
    <row r="86" spans="1:14" ht="15" thickBot="1">
      <c r="B86" s="821" t="s">
        <v>1037</v>
      </c>
      <c r="C86" s="822"/>
      <c r="D86" s="822"/>
      <c r="E86" s="822"/>
      <c r="F86" s="822"/>
      <c r="G86" s="822"/>
      <c r="H86" s="822"/>
      <c r="I86" s="822"/>
      <c r="J86" s="822"/>
      <c r="K86" s="822"/>
      <c r="L86" s="822"/>
      <c r="M86" s="823"/>
      <c r="N86" s="58">
        <f>L83+L84+L85</f>
        <v>35382.791291976457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153325.42893189797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1573</v>
      </c>
      <c r="C31" s="87" t="s">
        <v>1574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162</v>
      </c>
      <c r="B36" s="870" t="str">
        <f>VLOOKUP(A36,EQUIPOS!A6:D154,3,FALSE)</f>
        <v>Compactador manual (SALTARIN) Peso de operación (Kg.) 52, Fuerza de impacto por golpe (KN) 12.</v>
      </c>
      <c r="C36" s="871"/>
      <c r="D36" s="871"/>
      <c r="E36" s="871"/>
      <c r="F36" s="871"/>
      <c r="G36" s="871"/>
      <c r="H36" s="872"/>
      <c r="I36" s="277"/>
      <c r="J36" s="278"/>
      <c r="K36" s="279">
        <f>VLOOKUP(A36,EQUIPOS!A6:D163,4,FALSE)</f>
        <v>17250.419999999998</v>
      </c>
      <c r="L36" s="280"/>
      <c r="M36" s="281">
        <v>2.5</v>
      </c>
      <c r="N36" s="282">
        <f>K36/M36</f>
        <v>6900.1679999999997</v>
      </c>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0.05</v>
      </c>
      <c r="N41" s="354">
        <f>N76*M41</f>
        <v>766.00807809150001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7666.1760780914992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539</v>
      </c>
      <c r="B48" s="49" t="str">
        <f>VLOOKUP(A48,MATERIALES!A4:D373,3,FALSE)</f>
        <v>Material de base (gradación 3)</v>
      </c>
      <c r="C48" s="291"/>
      <c r="D48" s="291"/>
      <c r="E48" s="291"/>
      <c r="F48" s="291"/>
      <c r="G48" s="291"/>
      <c r="H48" s="291"/>
      <c r="I48" s="278"/>
      <c r="J48" s="234" t="str">
        <f>VLOOKUP(A48,MATERIALES!A4:D373,2,FALSE)</f>
        <v>m3</v>
      </c>
      <c r="K48" s="292">
        <v>1.3</v>
      </c>
      <c r="L48" s="277"/>
      <c r="M48" s="412">
        <f>VLOOKUP(A48,MATERIALES!A4:D395,4,FALSE)</f>
        <v>69951</v>
      </c>
      <c r="N48" s="282">
        <f>K48*M48</f>
        <v>90936.3</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70</v>
      </c>
      <c r="N49" s="282">
        <f>K49*M49</f>
        <v>1680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92616.3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08">
        <f>VLOOKUP(A59,TRANSPORTE!A5:D123,4,FALSE)</f>
        <v>958</v>
      </c>
      <c r="M59" s="909"/>
      <c r="N59" s="297">
        <f>K59*L59</f>
        <v>1245.4000000000001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1245.4000000000001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15320.161561829998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116848.0376399215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23369.607527984303</v>
      </c>
      <c r="M83" s="857"/>
      <c r="N83" s="57"/>
    </row>
    <row r="84" spans="1:14">
      <c r="B84" s="95" t="s">
        <v>1057</v>
      </c>
      <c r="C84" s="96"/>
      <c r="D84" s="96"/>
      <c r="E84" s="96"/>
      <c r="F84" s="96"/>
      <c r="G84" s="96"/>
      <c r="H84" s="96"/>
      <c r="I84" s="93"/>
      <c r="J84" s="94"/>
      <c r="K84" s="314">
        <v>0.05</v>
      </c>
      <c r="L84" s="856">
        <f>N78*K84</f>
        <v>5842.4018819960756</v>
      </c>
      <c r="M84" s="857"/>
      <c r="N84" s="57"/>
    </row>
    <row r="85" spans="1:14" ht="15" thickBot="1">
      <c r="B85" s="97" t="s">
        <v>1058</v>
      </c>
      <c r="C85" s="98"/>
      <c r="D85" s="98"/>
      <c r="E85" s="98"/>
      <c r="F85" s="98"/>
      <c r="G85" s="98"/>
      <c r="H85" s="98"/>
      <c r="I85" s="99"/>
      <c r="J85" s="100"/>
      <c r="K85" s="315">
        <v>0.05</v>
      </c>
      <c r="L85" s="858">
        <f>N78*K85</f>
        <v>5842.4018819960756</v>
      </c>
      <c r="M85" s="859"/>
      <c r="N85" s="57"/>
    </row>
    <row r="86" spans="1:14" ht="15" thickBot="1">
      <c r="B86" s="821" t="s">
        <v>1037</v>
      </c>
      <c r="C86" s="822"/>
      <c r="D86" s="822"/>
      <c r="E86" s="822"/>
      <c r="F86" s="822"/>
      <c r="G86" s="822"/>
      <c r="H86" s="822"/>
      <c r="I86" s="822"/>
      <c r="J86" s="822"/>
      <c r="K86" s="822"/>
      <c r="L86" s="822"/>
      <c r="M86" s="823"/>
      <c r="N86" s="58">
        <f>L83+L84+L85</f>
        <v>35054.411291976452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151902.44893189796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1117</v>
      </c>
      <c r="C31" s="87" t="s">
        <v>1575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154</v>
      </c>
      <c r="B36" s="870" t="str">
        <f>VLOOKUP(A36,EQUIPOS!A6:D154,3,FALSE)</f>
        <v>Carrotanque Irrigador de asfalto, 1000 GALONES DE CAPACIDAD</v>
      </c>
      <c r="C36" s="871"/>
      <c r="D36" s="871"/>
      <c r="E36" s="871"/>
      <c r="F36" s="871"/>
      <c r="G36" s="871"/>
      <c r="H36" s="872"/>
      <c r="I36" s="277"/>
      <c r="J36" s="278"/>
      <c r="K36" s="279">
        <f>VLOOKUP(A36,EQUIPOS!A6:D163,4,FALSE)</f>
        <v>131976.345</v>
      </c>
      <c r="L36" s="280"/>
      <c r="M36" s="281">
        <v>30</v>
      </c>
      <c r="N36" s="282">
        <f>K36/M36</f>
        <v>4399.2115000000003</v>
      </c>
    </row>
    <row r="37" spans="1:14">
      <c r="A37" s="119" t="s">
        <v>271</v>
      </c>
      <c r="B37" s="870" t="str">
        <f>VLOOKUP(A37,EQUIPOS!A7:D154,3,FALSE)</f>
        <v>Motoniveladora, potencia 140 HP, ancho de cuchilla 3,66 m, peso 11 ton.</v>
      </c>
      <c r="C37" s="871"/>
      <c r="D37" s="871"/>
      <c r="E37" s="871"/>
      <c r="F37" s="871"/>
      <c r="G37" s="871"/>
      <c r="H37" s="872"/>
      <c r="I37" s="277"/>
      <c r="J37" s="278"/>
      <c r="K37" s="279">
        <f>VLOOKUP(A37,EQUIPOS!A7:D164,4,FALSE)</f>
        <v>146220.56700000001</v>
      </c>
      <c r="L37" s="280"/>
      <c r="M37" s="281">
        <v>30</v>
      </c>
      <c r="N37" s="282">
        <f>K37/M37</f>
        <v>4874.0189</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164970.09899999999</v>
      </c>
      <c r="L38" s="280"/>
      <c r="M38" s="281">
        <v>30</v>
      </c>
      <c r="N38" s="282">
        <f>K38/M38</f>
        <v>5499.0032999999994</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8.5112008676833337</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14780.744900867685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1.25</v>
      </c>
      <c r="L48" s="277"/>
      <c r="M48" s="412">
        <f>VLOOKUP(A48,MATERIALES!A4:D395,4,FALSE)</f>
        <v>71803</v>
      </c>
      <c r="N48" s="282">
        <f>K48*M48</f>
        <v>89753.75</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89753.75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1338</v>
      </c>
      <c r="B59" s="52" t="str">
        <f>VLOOKUP(A59,TRANSPORTE!A5:D104,3,FALSE)</f>
        <v>Transporte de Material de Base</v>
      </c>
      <c r="C59" s="327"/>
      <c r="D59" s="327"/>
      <c r="E59" s="327"/>
      <c r="F59" s="327"/>
      <c r="G59" s="327"/>
      <c r="H59" s="321" t="s">
        <v>339</v>
      </c>
      <c r="I59" s="289">
        <v>1.25</v>
      </c>
      <c r="J59" s="296">
        <v>1</v>
      </c>
      <c r="K59" s="289">
        <f>I59*J59</f>
        <v>1.25</v>
      </c>
      <c r="L59" s="908">
        <f>VLOOKUP(A59,TRANSPORTE!A5:D123,4,FALSE)</f>
        <v>958</v>
      </c>
      <c r="M59" s="909"/>
      <c r="N59" s="297">
        <f>K59*L59</f>
        <v>1197.5</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1197.5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240</v>
      </c>
      <c r="N70" s="405">
        <f>K70/M70</f>
        <v>425.56004338416665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240</v>
      </c>
      <c r="N71" s="405">
        <f>K71/M71</f>
        <v>425.56004338416665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821" t="s">
        <v>1037</v>
      </c>
      <c r="C76" s="822"/>
      <c r="D76" s="822"/>
      <c r="E76" s="822"/>
      <c r="F76" s="822"/>
      <c r="G76" s="822"/>
      <c r="H76" s="822"/>
      <c r="I76" s="864"/>
      <c r="J76" s="864"/>
      <c r="K76" s="864"/>
      <c r="L76" s="864"/>
      <c r="M76" s="865"/>
      <c r="N76" s="470">
        <f>SUM(N70:N75)</f>
        <v>851.12008676833329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106583.11498763603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21316.622997527207</v>
      </c>
      <c r="M83" s="857"/>
      <c r="N83" s="57"/>
    </row>
    <row r="84" spans="1:14">
      <c r="B84" s="95" t="s">
        <v>1057</v>
      </c>
      <c r="C84" s="96"/>
      <c r="D84" s="96"/>
      <c r="E84" s="96"/>
      <c r="F84" s="96"/>
      <c r="G84" s="96"/>
      <c r="H84" s="96"/>
      <c r="I84" s="93"/>
      <c r="J84" s="94"/>
      <c r="K84" s="314">
        <v>0.05</v>
      </c>
      <c r="L84" s="856">
        <f>N78*K84</f>
        <v>5329.1557493818018</v>
      </c>
      <c r="M84" s="857"/>
      <c r="N84" s="57"/>
    </row>
    <row r="85" spans="1:14" ht="15" thickBot="1">
      <c r="B85" s="97" t="s">
        <v>1058</v>
      </c>
      <c r="C85" s="98"/>
      <c r="D85" s="98"/>
      <c r="E85" s="98"/>
      <c r="F85" s="98"/>
      <c r="G85" s="98"/>
      <c r="H85" s="98"/>
      <c r="I85" s="99"/>
      <c r="J85" s="100"/>
      <c r="K85" s="315">
        <v>0.05</v>
      </c>
      <c r="L85" s="858">
        <f>N78*K85</f>
        <v>5329.1557493818018</v>
      </c>
      <c r="M85" s="859"/>
      <c r="N85" s="57"/>
    </row>
    <row r="86" spans="1:14" ht="15" thickBot="1">
      <c r="B86" s="821" t="s">
        <v>1037</v>
      </c>
      <c r="C86" s="822"/>
      <c r="D86" s="822"/>
      <c r="E86" s="822"/>
      <c r="F86" s="822"/>
      <c r="G86" s="822"/>
      <c r="H86" s="822"/>
      <c r="I86" s="822"/>
      <c r="J86" s="822"/>
      <c r="K86" s="822"/>
      <c r="L86" s="822"/>
      <c r="M86" s="823"/>
      <c r="N86" s="58">
        <f>L83+L84+L85</f>
        <v>31974.934496290814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138558.04948392685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1118</v>
      </c>
      <c r="C31" s="87" t="s">
        <v>1576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154</v>
      </c>
      <c r="B36" s="870" t="str">
        <f>VLOOKUP(A36,EQUIPOS!A6:D154,3,FALSE)</f>
        <v>Carrotanque Irrigador de asfalto, 1000 GALONES DE CAPACIDAD</v>
      </c>
      <c r="C36" s="871"/>
      <c r="D36" s="871"/>
      <c r="E36" s="871"/>
      <c r="F36" s="871"/>
      <c r="G36" s="871"/>
      <c r="H36" s="872"/>
      <c r="I36" s="277"/>
      <c r="J36" s="278"/>
      <c r="K36" s="279">
        <f>VLOOKUP(A36,EQUIPOS!A6:D163,4,FALSE)</f>
        <v>131976.345</v>
      </c>
      <c r="L36" s="280"/>
      <c r="M36" s="281">
        <v>30</v>
      </c>
      <c r="N36" s="282">
        <f>K36/M36</f>
        <v>4399.2115000000003</v>
      </c>
    </row>
    <row r="37" spans="1:14">
      <c r="A37" s="119" t="s">
        <v>271</v>
      </c>
      <c r="B37" s="870" t="str">
        <f>VLOOKUP(A37,EQUIPOS!A7:D154,3,FALSE)</f>
        <v>Motoniveladora, potencia 140 HP, ancho de cuchilla 3,66 m, peso 11 ton.</v>
      </c>
      <c r="C37" s="871"/>
      <c r="D37" s="871"/>
      <c r="E37" s="871"/>
      <c r="F37" s="871"/>
      <c r="G37" s="871"/>
      <c r="H37" s="872"/>
      <c r="I37" s="277"/>
      <c r="J37" s="278"/>
      <c r="K37" s="279">
        <f>VLOOKUP(A37,EQUIPOS!A7:D164,4,FALSE)</f>
        <v>146220.56700000001</v>
      </c>
      <c r="L37" s="280"/>
      <c r="M37" s="281">
        <v>30</v>
      </c>
      <c r="N37" s="282">
        <f>K37/M37</f>
        <v>4874.0189</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164970.09899999999</v>
      </c>
      <c r="L38" s="280"/>
      <c r="M38" s="281">
        <v>30</v>
      </c>
      <c r="N38" s="282">
        <f>K38/M38</f>
        <v>5499.0032999999994</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8.5112008676833337</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14780.744900867685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539</v>
      </c>
      <c r="B48" s="49" t="str">
        <f>VLOOKUP(A48,MATERIALES!A4:D373,3,FALSE)</f>
        <v>Material de base (gradación 3)</v>
      </c>
      <c r="C48" s="291"/>
      <c r="D48" s="291"/>
      <c r="E48" s="291"/>
      <c r="F48" s="291"/>
      <c r="G48" s="291"/>
      <c r="H48" s="291"/>
      <c r="I48" s="278"/>
      <c r="J48" s="234" t="str">
        <f>VLOOKUP(A48,MATERIALES!A4:D373,2,FALSE)</f>
        <v>m3</v>
      </c>
      <c r="K48" s="292">
        <v>1.25</v>
      </c>
      <c r="L48" s="277"/>
      <c r="M48" s="412">
        <f>VLOOKUP(A48,MATERIALES!A4:D395,4,FALSE)</f>
        <v>69951</v>
      </c>
      <c r="N48" s="282">
        <f>K48*M48</f>
        <v>87438.75</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87438.75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1338</v>
      </c>
      <c r="B59" s="52" t="str">
        <f>VLOOKUP(A59,TRANSPORTE!A5:D104,3,FALSE)</f>
        <v>Transporte de Material de Base</v>
      </c>
      <c r="C59" s="327"/>
      <c r="D59" s="327"/>
      <c r="E59" s="327"/>
      <c r="F59" s="327"/>
      <c r="G59" s="327"/>
      <c r="H59" s="321" t="s">
        <v>339</v>
      </c>
      <c r="I59" s="289">
        <v>1.25</v>
      </c>
      <c r="J59" s="296">
        <v>1</v>
      </c>
      <c r="K59" s="289">
        <f>I59*J59</f>
        <v>1.25</v>
      </c>
      <c r="L59" s="908">
        <f>VLOOKUP(A59,TRANSPORTE!A5:D123,4,FALSE)</f>
        <v>958</v>
      </c>
      <c r="M59" s="909"/>
      <c r="N59" s="297">
        <f>K59*L59</f>
        <v>1197.5</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1197.5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240</v>
      </c>
      <c r="N70" s="405">
        <f>K70/M70</f>
        <v>425.56004338416665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240</v>
      </c>
      <c r="N71" s="405">
        <f>K71/M71</f>
        <v>425.56004338416665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851.12008676833329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104268.11498763603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20853.622997527207</v>
      </c>
      <c r="M83" s="857"/>
      <c r="N83" s="57"/>
    </row>
    <row r="84" spans="1:14">
      <c r="B84" s="95" t="s">
        <v>1057</v>
      </c>
      <c r="C84" s="96"/>
      <c r="D84" s="96"/>
      <c r="E84" s="96"/>
      <c r="F84" s="96"/>
      <c r="G84" s="96"/>
      <c r="H84" s="96"/>
      <c r="I84" s="93"/>
      <c r="J84" s="94"/>
      <c r="K84" s="314">
        <v>0.05</v>
      </c>
      <c r="L84" s="856">
        <f>N78*K84</f>
        <v>5213.4057493818018</v>
      </c>
      <c r="M84" s="857"/>
      <c r="N84" s="57"/>
    </row>
    <row r="85" spans="1:14" ht="15" thickBot="1">
      <c r="B85" s="97" t="s">
        <v>1058</v>
      </c>
      <c r="C85" s="98"/>
      <c r="D85" s="98"/>
      <c r="E85" s="98"/>
      <c r="F85" s="98"/>
      <c r="G85" s="98"/>
      <c r="H85" s="98"/>
      <c r="I85" s="99"/>
      <c r="J85" s="100"/>
      <c r="K85" s="315">
        <v>0.05</v>
      </c>
      <c r="L85" s="858">
        <f>N78*K85</f>
        <v>5213.4057493818018</v>
      </c>
      <c r="M85" s="859"/>
      <c r="N85" s="57"/>
    </row>
    <row r="86" spans="1:14" ht="15" thickBot="1">
      <c r="B86" s="821" t="s">
        <v>1037</v>
      </c>
      <c r="C86" s="822"/>
      <c r="D86" s="822"/>
      <c r="E86" s="822"/>
      <c r="F86" s="822"/>
      <c r="G86" s="822"/>
      <c r="H86" s="822"/>
      <c r="I86" s="822"/>
      <c r="J86" s="822"/>
      <c r="K86" s="822"/>
      <c r="L86" s="822"/>
      <c r="M86" s="823"/>
      <c r="N86" s="58">
        <f>L83+L84+L85</f>
        <v>31280.434496290814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135548.54948392685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1119</v>
      </c>
      <c r="C31" s="87" t="s">
        <v>1577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154</v>
      </c>
      <c r="B36" s="870" t="str">
        <f>VLOOKUP(A36,EQUIPOS!A6:D154,3,FALSE)</f>
        <v>Carrotanque Irrigador de asfalto, 1000 GALONES DE CAPACIDAD</v>
      </c>
      <c r="C36" s="871"/>
      <c r="D36" s="871"/>
      <c r="E36" s="871"/>
      <c r="F36" s="871"/>
      <c r="G36" s="871"/>
      <c r="H36" s="872"/>
      <c r="I36" s="277"/>
      <c r="J36" s="278"/>
      <c r="K36" s="279">
        <f>VLOOKUP(A36,EQUIPOS!A6:D163,4,FALSE)</f>
        <v>131976.345</v>
      </c>
      <c r="L36" s="280"/>
      <c r="M36" s="281">
        <v>30</v>
      </c>
      <c r="N36" s="282">
        <f>K36/M36</f>
        <v>4399.2115000000003</v>
      </c>
    </row>
    <row r="37" spans="1:14">
      <c r="A37" s="119" t="s">
        <v>271</v>
      </c>
      <c r="B37" s="870" t="str">
        <f>VLOOKUP(A37,EQUIPOS!A7:D154,3,FALSE)</f>
        <v>Motoniveladora, potencia 140 HP, ancho de cuchilla 3,66 m, peso 11 ton.</v>
      </c>
      <c r="C37" s="871"/>
      <c r="D37" s="871"/>
      <c r="E37" s="871"/>
      <c r="F37" s="871"/>
      <c r="G37" s="871"/>
      <c r="H37" s="872"/>
      <c r="I37" s="277"/>
      <c r="J37" s="278"/>
      <c r="K37" s="279">
        <f>VLOOKUP(A37,EQUIPOS!A7:D164,4,FALSE)</f>
        <v>146220.56700000001</v>
      </c>
      <c r="L37" s="280"/>
      <c r="M37" s="281">
        <v>30</v>
      </c>
      <c r="N37" s="282">
        <f>K37/M37</f>
        <v>4874.0189</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164970.09899999999</v>
      </c>
      <c r="L38" s="280"/>
      <c r="M38" s="281">
        <v>30</v>
      </c>
      <c r="N38" s="282">
        <f>K38/M38</f>
        <v>5499.0032999999994</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8.5112008676833337</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14780.744900867685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539</v>
      </c>
      <c r="B48" s="49" t="str">
        <f>VLOOKUP(A48,MATERIALES!A4:D373,3,FALSE)</f>
        <v>Material de base (gradación 3)</v>
      </c>
      <c r="C48" s="291"/>
      <c r="D48" s="291"/>
      <c r="E48" s="291"/>
      <c r="F48" s="291"/>
      <c r="G48" s="291"/>
      <c r="H48" s="291"/>
      <c r="I48" s="278"/>
      <c r="J48" s="234" t="str">
        <f>VLOOKUP(A48,MATERIALES!A4:D373,2,FALSE)</f>
        <v>m3</v>
      </c>
      <c r="K48" s="292">
        <v>1.25</v>
      </c>
      <c r="L48" s="277"/>
      <c r="M48" s="412">
        <f>VLOOKUP(A48,MATERIALES!A4:D395,4,FALSE)</f>
        <v>69951</v>
      </c>
      <c r="N48" s="282">
        <f>K48*M48</f>
        <v>87438.75</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87438.75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1338</v>
      </c>
      <c r="B59" s="52" t="str">
        <f>VLOOKUP(A59,TRANSPORTE!A5:D104,3,FALSE)</f>
        <v>Transporte de Material de Base</v>
      </c>
      <c r="C59" s="327"/>
      <c r="D59" s="327"/>
      <c r="E59" s="327"/>
      <c r="F59" s="327"/>
      <c r="G59" s="327"/>
      <c r="H59" s="321" t="s">
        <v>339</v>
      </c>
      <c r="I59" s="289">
        <v>1.25</v>
      </c>
      <c r="J59" s="296">
        <v>1</v>
      </c>
      <c r="K59" s="289">
        <f>I59*J59</f>
        <v>1.25</v>
      </c>
      <c r="L59" s="908">
        <f>VLOOKUP(A59,TRANSPORTE!A5:D123,4,FALSE)</f>
        <v>958</v>
      </c>
      <c r="M59" s="909"/>
      <c r="N59" s="297">
        <f>K59*L59</f>
        <v>1197.5</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1197.5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240</v>
      </c>
      <c r="N70" s="405">
        <f>K70/M70</f>
        <v>425.56004338416665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240</v>
      </c>
      <c r="N71" s="405">
        <f>K71/M71</f>
        <v>425.56004338416665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851.12008676833329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104268.11498763603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20853.622997527207</v>
      </c>
      <c r="M83" s="857"/>
      <c r="N83" s="57"/>
    </row>
    <row r="84" spans="1:14">
      <c r="B84" s="95" t="s">
        <v>1057</v>
      </c>
      <c r="C84" s="96"/>
      <c r="D84" s="96"/>
      <c r="E84" s="96"/>
      <c r="F84" s="96"/>
      <c r="G84" s="96"/>
      <c r="H84" s="96"/>
      <c r="I84" s="93"/>
      <c r="J84" s="94"/>
      <c r="K84" s="314">
        <v>0.05</v>
      </c>
      <c r="L84" s="856">
        <f>N78*K84</f>
        <v>5213.4057493818018</v>
      </c>
      <c r="M84" s="857"/>
      <c r="N84" s="57"/>
    </row>
    <row r="85" spans="1:14" ht="15" thickBot="1">
      <c r="B85" s="97" t="s">
        <v>1058</v>
      </c>
      <c r="C85" s="98"/>
      <c r="D85" s="98"/>
      <c r="E85" s="98"/>
      <c r="F85" s="98"/>
      <c r="G85" s="98"/>
      <c r="H85" s="98"/>
      <c r="I85" s="99"/>
      <c r="J85" s="100"/>
      <c r="K85" s="315">
        <v>0.05</v>
      </c>
      <c r="L85" s="858">
        <f>N78*K85</f>
        <v>5213.4057493818018</v>
      </c>
      <c r="M85" s="859"/>
      <c r="N85" s="57"/>
    </row>
    <row r="86" spans="1:14" ht="15" thickBot="1">
      <c r="B86" s="821" t="s">
        <v>1037</v>
      </c>
      <c r="C86" s="822"/>
      <c r="D86" s="822"/>
      <c r="E86" s="822"/>
      <c r="F86" s="822"/>
      <c r="G86" s="822"/>
      <c r="H86" s="822"/>
      <c r="I86" s="822"/>
      <c r="J86" s="822"/>
      <c r="K86" s="822"/>
      <c r="L86" s="822"/>
      <c r="M86" s="823"/>
      <c r="N86" s="58">
        <f>L83+L84+L85</f>
        <v>31280.434496290814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135548.54948392685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1578</v>
      </c>
      <c r="C31" s="87" t="s">
        <v>2127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152</v>
      </c>
      <c r="B36" s="870" t="str">
        <f>VLOOKUP(A36,EQUIPOS!A6:D154,3,FALSE)</f>
        <v xml:space="preserve">Carrotanque de agua(1000 Galones) </v>
      </c>
      <c r="C36" s="871"/>
      <c r="D36" s="871"/>
      <c r="E36" s="871"/>
      <c r="F36" s="871"/>
      <c r="G36" s="871"/>
      <c r="H36" s="872"/>
      <c r="I36" s="277"/>
      <c r="J36" s="278"/>
      <c r="K36" s="279">
        <f>VLOOKUP(A36,EQUIPOS!A6:D163,4,FALSE)</f>
        <v>86984.379000000001</v>
      </c>
      <c r="L36" s="280"/>
      <c r="M36" s="281">
        <v>45</v>
      </c>
      <c r="N36" s="282">
        <f>K36/M36</f>
        <v>1932.9862000000001</v>
      </c>
    </row>
    <row r="37" spans="1:14">
      <c r="A37" s="119" t="s">
        <v>271</v>
      </c>
      <c r="B37" s="870" t="str">
        <f>VLOOKUP(A37,EQUIPOS!A7:D154,3,FALSE)</f>
        <v>Motoniveladora, potencia 140 HP, ancho de cuchilla 3,66 m, peso 11 ton.</v>
      </c>
      <c r="C37" s="871"/>
      <c r="D37" s="871"/>
      <c r="E37" s="871"/>
      <c r="F37" s="871"/>
      <c r="G37" s="871"/>
      <c r="H37" s="872"/>
      <c r="I37" s="277"/>
      <c r="J37" s="278"/>
      <c r="K37" s="279">
        <f>VLOOKUP(A37,EQUIPOS!A7:D164,4,FALSE)</f>
        <v>146220.56700000001</v>
      </c>
      <c r="L37" s="280"/>
      <c r="M37" s="281">
        <v>45</v>
      </c>
      <c r="N37" s="282">
        <f>K37/M37</f>
        <v>3249.3459333333335</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164970.09899999999</v>
      </c>
      <c r="L38" s="280"/>
      <c r="M38" s="281">
        <v>45</v>
      </c>
      <c r="N38" s="282">
        <f>K38/M38</f>
        <v>3666.0021999999999</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5.6741339117888892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8854.0084672451212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71803</v>
      </c>
      <c r="N48" s="282">
        <f>K48*M48</f>
        <v>93343.900000000009</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480</v>
      </c>
      <c r="N49" s="282">
        <f>K49*M49</f>
        <v>43200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136543.90000000002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8">
        <f>VLOOKUP(A59,TRANSPORTE!A5:D123,4,FALSE)</f>
        <v>958</v>
      </c>
      <c r="M59" s="909"/>
      <c r="N59" s="297">
        <f>K59*L59</f>
        <v>1245.4000000000001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1245.4000000000001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147210.72185842402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29442.144371684804</v>
      </c>
      <c r="M83" s="857"/>
      <c r="N83" s="57"/>
    </row>
    <row r="84" spans="1:14">
      <c r="B84" s="95" t="s">
        <v>1057</v>
      </c>
      <c r="C84" s="96"/>
      <c r="D84" s="96"/>
      <c r="E84" s="96"/>
      <c r="F84" s="96"/>
      <c r="G84" s="96"/>
      <c r="H84" s="96"/>
      <c r="I84" s="93"/>
      <c r="J84" s="94"/>
      <c r="K84" s="314">
        <v>0.05</v>
      </c>
      <c r="L84" s="856">
        <f>N78*K84</f>
        <v>7360.5360929212011</v>
      </c>
      <c r="M84" s="857"/>
      <c r="N84" s="57"/>
    </row>
    <row r="85" spans="1:14" ht="15" thickBot="1">
      <c r="B85" s="97" t="s">
        <v>1058</v>
      </c>
      <c r="C85" s="98"/>
      <c r="D85" s="98"/>
      <c r="E85" s="98"/>
      <c r="F85" s="98"/>
      <c r="G85" s="98"/>
      <c r="H85" s="98"/>
      <c r="I85" s="99"/>
      <c r="J85" s="100"/>
      <c r="K85" s="315">
        <v>0.05</v>
      </c>
      <c r="L85" s="858">
        <f>N78*K85</f>
        <v>7360.5360929212011</v>
      </c>
      <c r="M85" s="859"/>
      <c r="N85" s="57"/>
    </row>
    <row r="86" spans="1:14" ht="15" thickBot="1">
      <c r="B86" s="821" t="s">
        <v>1037</v>
      </c>
      <c r="C86" s="822"/>
      <c r="D86" s="822"/>
      <c r="E86" s="822"/>
      <c r="F86" s="822"/>
      <c r="G86" s="822"/>
      <c r="H86" s="822"/>
      <c r="I86" s="822"/>
      <c r="J86" s="822"/>
      <c r="K86" s="822"/>
      <c r="L86" s="822"/>
      <c r="M86" s="823"/>
      <c r="N86" s="58">
        <f>L83+L84+L85</f>
        <v>44163.216557527208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191373.93841595121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1579</v>
      </c>
      <c r="C31" s="87" t="s">
        <v>2128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152</v>
      </c>
      <c r="B36" s="870" t="str">
        <f>VLOOKUP(A36,EQUIPOS!A6:D154,3,FALSE)</f>
        <v xml:space="preserve">Carrotanque de agua(1000 Galones) </v>
      </c>
      <c r="C36" s="871"/>
      <c r="D36" s="871"/>
      <c r="E36" s="871"/>
      <c r="F36" s="871"/>
      <c r="G36" s="871"/>
      <c r="H36" s="872"/>
      <c r="I36" s="277"/>
      <c r="J36" s="278"/>
      <c r="K36" s="279">
        <f>VLOOKUP(A36,EQUIPOS!A6:D163,4,FALSE)</f>
        <v>86984.379000000001</v>
      </c>
      <c r="L36" s="280"/>
      <c r="M36" s="281">
        <v>45</v>
      </c>
      <c r="N36" s="282">
        <f>K36/M36</f>
        <v>1932.9862000000001</v>
      </c>
    </row>
    <row r="37" spans="1:14">
      <c r="A37" s="119" t="s">
        <v>271</v>
      </c>
      <c r="B37" s="870" t="str">
        <f>VLOOKUP(A37,EQUIPOS!A7:D154,3,FALSE)</f>
        <v>Motoniveladora, potencia 140 HP, ancho de cuchilla 3,66 m, peso 11 ton.</v>
      </c>
      <c r="C37" s="871"/>
      <c r="D37" s="871"/>
      <c r="E37" s="871"/>
      <c r="F37" s="871"/>
      <c r="G37" s="871"/>
      <c r="H37" s="872"/>
      <c r="I37" s="277"/>
      <c r="J37" s="278"/>
      <c r="K37" s="279">
        <f>VLOOKUP(A37,EQUIPOS!A7:D164,4,FALSE)</f>
        <v>146220.56700000001</v>
      </c>
      <c r="L37" s="280"/>
      <c r="M37" s="281">
        <v>45</v>
      </c>
      <c r="N37" s="282">
        <f>K37/M37</f>
        <v>3249.3459333333335</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164970.09899999999</v>
      </c>
      <c r="L38" s="280"/>
      <c r="M38" s="281">
        <v>45</v>
      </c>
      <c r="N38" s="282">
        <f>K38/M38</f>
        <v>3666.0021999999999</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5.6741339117888892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8854.0084672451212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70793</v>
      </c>
      <c r="N48" s="282">
        <f>K48*M48</f>
        <v>92030.900000000009</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480</v>
      </c>
      <c r="N49" s="282">
        <f>K49*M49</f>
        <v>43200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135230.90000000002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8">
        <f>VLOOKUP(A59,TRANSPORTE!A5:D123,4,FALSE)</f>
        <v>958</v>
      </c>
      <c r="M59" s="909"/>
      <c r="N59" s="297">
        <f>K59*L59</f>
        <v>1245.4000000000001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1245.4000000000001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145897.72185842402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29179.544371684806</v>
      </c>
      <c r="M83" s="857"/>
      <c r="N83" s="57"/>
    </row>
    <row r="84" spans="1:14">
      <c r="B84" s="95" t="s">
        <v>1057</v>
      </c>
      <c r="C84" s="96"/>
      <c r="D84" s="96"/>
      <c r="E84" s="96"/>
      <c r="F84" s="96"/>
      <c r="G84" s="96"/>
      <c r="H84" s="96"/>
      <c r="I84" s="93"/>
      <c r="J84" s="94"/>
      <c r="K84" s="314">
        <v>0.05</v>
      </c>
      <c r="L84" s="856">
        <f>N78*K84</f>
        <v>7294.8860929212015</v>
      </c>
      <c r="M84" s="857"/>
      <c r="N84" s="57"/>
    </row>
    <row r="85" spans="1:14" ht="15" thickBot="1">
      <c r="B85" s="97" t="s">
        <v>1058</v>
      </c>
      <c r="C85" s="98"/>
      <c r="D85" s="98"/>
      <c r="E85" s="98"/>
      <c r="F85" s="98"/>
      <c r="G85" s="98"/>
      <c r="H85" s="98"/>
      <c r="I85" s="99"/>
      <c r="J85" s="100"/>
      <c r="K85" s="315">
        <v>0.05</v>
      </c>
      <c r="L85" s="858">
        <f>N78*K85</f>
        <v>7294.8860929212015</v>
      </c>
      <c r="M85" s="859"/>
      <c r="N85" s="57"/>
    </row>
    <row r="86" spans="1:14" ht="15" thickBot="1">
      <c r="B86" s="821" t="s">
        <v>1037</v>
      </c>
      <c r="C86" s="822"/>
      <c r="D86" s="822"/>
      <c r="E86" s="822"/>
      <c r="F86" s="822"/>
      <c r="G86" s="822"/>
      <c r="H86" s="822"/>
      <c r="I86" s="822"/>
      <c r="J86" s="822"/>
      <c r="K86" s="822"/>
      <c r="L86" s="822"/>
      <c r="M86" s="823"/>
      <c r="N86" s="58">
        <f>L83+L84+L85</f>
        <v>43769.316557527207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189667.03841595122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1580</v>
      </c>
      <c r="C31" s="87" t="s">
        <v>1581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152</v>
      </c>
      <c r="B36" s="870" t="str">
        <f>VLOOKUP(A36,EQUIPOS!A6:D154,3,FALSE)</f>
        <v xml:space="preserve">Carrotanque de agua(1000 Galones) </v>
      </c>
      <c r="C36" s="871"/>
      <c r="D36" s="871"/>
      <c r="E36" s="871"/>
      <c r="F36" s="871"/>
      <c r="G36" s="871"/>
      <c r="H36" s="872"/>
      <c r="I36" s="277"/>
      <c r="J36" s="278"/>
      <c r="K36" s="279">
        <f>VLOOKUP(A36,EQUIPOS!A6:D163,4,FALSE)</f>
        <v>86984.379000000001</v>
      </c>
      <c r="L36" s="280"/>
      <c r="M36" s="281">
        <v>45</v>
      </c>
      <c r="N36" s="282">
        <f>K36/M36</f>
        <v>1932.9862000000001</v>
      </c>
    </row>
    <row r="37" spans="1:14">
      <c r="A37" s="119" t="s">
        <v>271</v>
      </c>
      <c r="B37" s="870" t="str">
        <f>VLOOKUP(A37,EQUIPOS!A7:D154,3,FALSE)</f>
        <v>Motoniveladora, potencia 140 HP, ancho de cuchilla 3,66 m, peso 11 ton.</v>
      </c>
      <c r="C37" s="871"/>
      <c r="D37" s="871"/>
      <c r="E37" s="871"/>
      <c r="F37" s="871"/>
      <c r="G37" s="871"/>
      <c r="H37" s="872"/>
      <c r="I37" s="277"/>
      <c r="J37" s="278"/>
      <c r="K37" s="279">
        <f>VLOOKUP(A37,EQUIPOS!A7:D164,4,FALSE)</f>
        <v>146220.56700000001</v>
      </c>
      <c r="L37" s="280"/>
      <c r="M37" s="281">
        <v>45</v>
      </c>
      <c r="N37" s="282">
        <f>K37/M37</f>
        <v>3249.3459333333335</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164970.09899999999</v>
      </c>
      <c r="L38" s="280"/>
      <c r="M38" s="281">
        <v>45</v>
      </c>
      <c r="N38" s="282">
        <f>K38/M38</f>
        <v>3666.0021999999999</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5.6741339117888892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8854.0084672451212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71803</v>
      </c>
      <c r="N48" s="282">
        <f>K48*M48</f>
        <v>93343.900000000009</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480</v>
      </c>
      <c r="N49" s="282">
        <f>K49*M49</f>
        <v>43200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136543.90000000002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8">
        <f>VLOOKUP(A59,TRANSPORTE!A5:D123,4,FALSE)</f>
        <v>958</v>
      </c>
      <c r="M59" s="909"/>
      <c r="N59" s="297">
        <f>K59*L59</f>
        <v>1245.4000000000001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1245.4000000000001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147210.72185842402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29442.144371684804</v>
      </c>
      <c r="M83" s="857"/>
      <c r="N83" s="57"/>
    </row>
    <row r="84" spans="1:14">
      <c r="B84" s="95" t="s">
        <v>1057</v>
      </c>
      <c r="C84" s="96"/>
      <c r="D84" s="96"/>
      <c r="E84" s="96"/>
      <c r="F84" s="96"/>
      <c r="G84" s="96"/>
      <c r="H84" s="96"/>
      <c r="I84" s="93"/>
      <c r="J84" s="94"/>
      <c r="K84" s="314">
        <v>0.05</v>
      </c>
      <c r="L84" s="856">
        <f>N78*K84</f>
        <v>7360.5360929212011</v>
      </c>
      <c r="M84" s="857"/>
      <c r="N84" s="57"/>
    </row>
    <row r="85" spans="1:14" ht="15" thickBot="1">
      <c r="B85" s="97" t="s">
        <v>1058</v>
      </c>
      <c r="C85" s="98"/>
      <c r="D85" s="98"/>
      <c r="E85" s="98"/>
      <c r="F85" s="98"/>
      <c r="G85" s="98"/>
      <c r="H85" s="98"/>
      <c r="I85" s="99"/>
      <c r="J85" s="100"/>
      <c r="K85" s="315">
        <v>0.05</v>
      </c>
      <c r="L85" s="858">
        <f>N78*K85</f>
        <v>7360.5360929212011</v>
      </c>
      <c r="M85" s="859"/>
      <c r="N85" s="57"/>
    </row>
    <row r="86" spans="1:14" ht="15" thickBot="1">
      <c r="B86" s="821" t="s">
        <v>1037</v>
      </c>
      <c r="C86" s="822"/>
      <c r="D86" s="822"/>
      <c r="E86" s="822"/>
      <c r="F86" s="822"/>
      <c r="G86" s="822"/>
      <c r="H86" s="822"/>
      <c r="I86" s="822"/>
      <c r="J86" s="822"/>
      <c r="K86" s="822"/>
      <c r="L86" s="822"/>
      <c r="M86" s="823"/>
      <c r="N86" s="58">
        <f>L83+L84+L85</f>
        <v>44163.216557527208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191373.93841595121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1582</v>
      </c>
      <c r="C31" s="87" t="s">
        <v>1583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152</v>
      </c>
      <c r="B36" s="870" t="str">
        <f>VLOOKUP(A36,EQUIPOS!A6:D154,3,FALSE)</f>
        <v xml:space="preserve">Carrotanque de agua(1000 Galones) </v>
      </c>
      <c r="C36" s="871"/>
      <c r="D36" s="871"/>
      <c r="E36" s="871"/>
      <c r="F36" s="871"/>
      <c r="G36" s="871"/>
      <c r="H36" s="872"/>
      <c r="I36" s="277"/>
      <c r="J36" s="278"/>
      <c r="K36" s="279">
        <f>VLOOKUP(A36,EQUIPOS!A6:D163,4,FALSE)</f>
        <v>86984.379000000001</v>
      </c>
      <c r="L36" s="280"/>
      <c r="M36" s="281">
        <v>45</v>
      </c>
      <c r="N36" s="282">
        <f>K36/M36</f>
        <v>1932.9862000000001</v>
      </c>
    </row>
    <row r="37" spans="1:14">
      <c r="A37" s="119" t="s">
        <v>271</v>
      </c>
      <c r="B37" s="870" t="str">
        <f>VLOOKUP(A37,EQUIPOS!A7:D154,3,FALSE)</f>
        <v>Motoniveladora, potencia 140 HP, ancho de cuchilla 3,66 m, peso 11 ton.</v>
      </c>
      <c r="C37" s="871"/>
      <c r="D37" s="871"/>
      <c r="E37" s="871"/>
      <c r="F37" s="871"/>
      <c r="G37" s="871"/>
      <c r="H37" s="872"/>
      <c r="I37" s="277"/>
      <c r="J37" s="278"/>
      <c r="K37" s="279">
        <f>VLOOKUP(A37,EQUIPOS!A7:D164,4,FALSE)</f>
        <v>146220.56700000001</v>
      </c>
      <c r="L37" s="280"/>
      <c r="M37" s="281">
        <v>45</v>
      </c>
      <c r="N37" s="282">
        <f>K37/M37</f>
        <v>3249.3459333333335</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164970.09899999999</v>
      </c>
      <c r="L38" s="280"/>
      <c r="M38" s="281">
        <v>45</v>
      </c>
      <c r="N38" s="282">
        <f>K38/M38</f>
        <v>3666.0021999999999</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5.6741339117888892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8854.0084672451212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70793</v>
      </c>
      <c r="N48" s="282">
        <f>K48*M48</f>
        <v>92030.900000000009</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480</v>
      </c>
      <c r="N49" s="282">
        <f>K49*M49</f>
        <v>43200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135230.90000000002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8">
        <f>VLOOKUP(A59,TRANSPORTE!A5:D123,4,FALSE)</f>
        <v>958</v>
      </c>
      <c r="M59" s="909"/>
      <c r="N59" s="297">
        <f>K59*L59</f>
        <v>1245.4000000000001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1245.4000000000001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145897.72185842402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29179.544371684806</v>
      </c>
      <c r="M83" s="857"/>
      <c r="N83" s="57"/>
    </row>
    <row r="84" spans="1:14">
      <c r="B84" s="95" t="s">
        <v>1057</v>
      </c>
      <c r="C84" s="96"/>
      <c r="D84" s="96"/>
      <c r="E84" s="96"/>
      <c r="F84" s="96"/>
      <c r="G84" s="96"/>
      <c r="H84" s="96"/>
      <c r="I84" s="93"/>
      <c r="J84" s="94"/>
      <c r="K84" s="314">
        <v>0.05</v>
      </c>
      <c r="L84" s="856">
        <f>N78*K84</f>
        <v>7294.8860929212015</v>
      </c>
      <c r="M84" s="857"/>
      <c r="N84" s="57"/>
    </row>
    <row r="85" spans="1:14" ht="15" thickBot="1">
      <c r="B85" s="97" t="s">
        <v>1058</v>
      </c>
      <c r="C85" s="98"/>
      <c r="D85" s="98"/>
      <c r="E85" s="98"/>
      <c r="F85" s="98"/>
      <c r="G85" s="98"/>
      <c r="H85" s="98"/>
      <c r="I85" s="99"/>
      <c r="J85" s="100"/>
      <c r="K85" s="315">
        <v>0.05</v>
      </c>
      <c r="L85" s="858">
        <f>N78*K85</f>
        <v>7294.8860929212015</v>
      </c>
      <c r="M85" s="859"/>
      <c r="N85" s="57"/>
    </row>
    <row r="86" spans="1:14" ht="15" thickBot="1">
      <c r="B86" s="821" t="s">
        <v>1037</v>
      </c>
      <c r="C86" s="822"/>
      <c r="D86" s="822"/>
      <c r="E86" s="822"/>
      <c r="F86" s="822"/>
      <c r="G86" s="822"/>
      <c r="H86" s="822"/>
      <c r="I86" s="822"/>
      <c r="J86" s="822"/>
      <c r="K86" s="822"/>
      <c r="L86" s="822"/>
      <c r="M86" s="823"/>
      <c r="N86" s="58">
        <f>L83+L84+L85</f>
        <v>43769.316557527207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189667.03841595122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1584</v>
      </c>
      <c r="C31" s="87" t="s">
        <v>1585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152</v>
      </c>
      <c r="B36" s="870" t="str">
        <f>VLOOKUP(A36,EQUIPOS!A6:D154,3,FALSE)</f>
        <v xml:space="preserve">Carrotanque de agua(1000 Galones) </v>
      </c>
      <c r="C36" s="871"/>
      <c r="D36" s="871"/>
      <c r="E36" s="871"/>
      <c r="F36" s="871"/>
      <c r="G36" s="871"/>
      <c r="H36" s="872"/>
      <c r="I36" s="277"/>
      <c r="J36" s="278"/>
      <c r="K36" s="279">
        <f>VLOOKUP(A36,EQUIPOS!A6:D163,4,FALSE)</f>
        <v>86984.379000000001</v>
      </c>
      <c r="L36" s="280"/>
      <c r="M36" s="281">
        <v>45</v>
      </c>
      <c r="N36" s="282">
        <f>K36/M36</f>
        <v>1932.9862000000001</v>
      </c>
    </row>
    <row r="37" spans="1:14">
      <c r="A37" s="119" t="s">
        <v>271</v>
      </c>
      <c r="B37" s="870" t="str">
        <f>VLOOKUP(A37,EQUIPOS!A7:D154,3,FALSE)</f>
        <v>Motoniveladora, potencia 140 HP, ancho de cuchilla 3,66 m, peso 11 ton.</v>
      </c>
      <c r="C37" s="871"/>
      <c r="D37" s="871"/>
      <c r="E37" s="871"/>
      <c r="F37" s="871"/>
      <c r="G37" s="871"/>
      <c r="H37" s="872"/>
      <c r="I37" s="277"/>
      <c r="J37" s="278"/>
      <c r="K37" s="279">
        <f>VLOOKUP(A37,EQUIPOS!A7:D164,4,FALSE)</f>
        <v>146220.56700000001</v>
      </c>
      <c r="L37" s="280"/>
      <c r="M37" s="281">
        <v>45</v>
      </c>
      <c r="N37" s="282">
        <f>K37/M37</f>
        <v>3249.3459333333335</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164970.09899999999</v>
      </c>
      <c r="L38" s="280"/>
      <c r="M38" s="281">
        <v>45</v>
      </c>
      <c r="N38" s="282">
        <f>K38/M38</f>
        <v>3666.0021999999999</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5.6741339117888892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8854.0084672451212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71803</v>
      </c>
      <c r="N48" s="282">
        <f>K48*M48</f>
        <v>93343.900000000009</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93343.900000000009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8">
        <f>VLOOKUP(A59,TRANSPORTE!A5:D123,4,FALSE)</f>
        <v>958</v>
      </c>
      <c r="M59" s="909"/>
      <c r="N59" s="297">
        <f>K59*L59</f>
        <v>1245.4000000000001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1245.4000000000001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104010.72185842402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20802.144371684804</v>
      </c>
      <c r="M83" s="857"/>
      <c r="N83" s="57"/>
    </row>
    <row r="84" spans="1:14">
      <c r="B84" s="95" t="s">
        <v>1057</v>
      </c>
      <c r="C84" s="96"/>
      <c r="D84" s="96"/>
      <c r="E84" s="96"/>
      <c r="F84" s="96"/>
      <c r="G84" s="96"/>
      <c r="H84" s="96"/>
      <c r="I84" s="93"/>
      <c r="J84" s="94"/>
      <c r="K84" s="314">
        <v>0.05</v>
      </c>
      <c r="L84" s="856">
        <f>N78*K84</f>
        <v>5200.5360929212011</v>
      </c>
      <c r="M84" s="857"/>
      <c r="N84" s="57"/>
    </row>
    <row r="85" spans="1:14" ht="15" thickBot="1">
      <c r="B85" s="97" t="s">
        <v>1058</v>
      </c>
      <c r="C85" s="98"/>
      <c r="D85" s="98"/>
      <c r="E85" s="98"/>
      <c r="F85" s="98"/>
      <c r="G85" s="98"/>
      <c r="H85" s="98"/>
      <c r="I85" s="99"/>
      <c r="J85" s="100"/>
      <c r="K85" s="315">
        <v>0.05</v>
      </c>
      <c r="L85" s="858">
        <f>N78*K85</f>
        <v>5200.5360929212011</v>
      </c>
      <c r="M85" s="859"/>
      <c r="N85" s="57"/>
    </row>
    <row r="86" spans="1:14" ht="15" thickBot="1">
      <c r="B86" s="821" t="s">
        <v>1037</v>
      </c>
      <c r="C86" s="822"/>
      <c r="D86" s="822"/>
      <c r="E86" s="822"/>
      <c r="F86" s="822"/>
      <c r="G86" s="822"/>
      <c r="H86" s="822"/>
      <c r="I86" s="822"/>
      <c r="J86" s="822"/>
      <c r="K86" s="822"/>
      <c r="L86" s="822"/>
      <c r="M86" s="823"/>
      <c r="N86" s="58">
        <f>L83+L84+L85</f>
        <v>31203.216557527205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135213.93841595121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1586</v>
      </c>
      <c r="C31" s="87" t="s">
        <v>1587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152</v>
      </c>
      <c r="B36" s="870" t="str">
        <f>VLOOKUP(A36,EQUIPOS!A6:D154,3,FALSE)</f>
        <v xml:space="preserve">Carrotanque de agua(1000 Galones) </v>
      </c>
      <c r="C36" s="871"/>
      <c r="D36" s="871"/>
      <c r="E36" s="871"/>
      <c r="F36" s="871"/>
      <c r="G36" s="871"/>
      <c r="H36" s="872"/>
      <c r="I36" s="277"/>
      <c r="J36" s="278"/>
      <c r="K36" s="279">
        <f>VLOOKUP(A36,EQUIPOS!A6:D163,4,FALSE)</f>
        <v>86984.379000000001</v>
      </c>
      <c r="L36" s="280"/>
      <c r="M36" s="281">
        <v>45</v>
      </c>
      <c r="N36" s="282">
        <f>K36/M36</f>
        <v>1932.9862000000001</v>
      </c>
    </row>
    <row r="37" spans="1:14">
      <c r="A37" s="119" t="s">
        <v>271</v>
      </c>
      <c r="B37" s="870" t="str">
        <f>VLOOKUP(A37,EQUIPOS!A7:D154,3,FALSE)</f>
        <v>Motoniveladora, potencia 140 HP, ancho de cuchilla 3,66 m, peso 11 ton.</v>
      </c>
      <c r="C37" s="871"/>
      <c r="D37" s="871"/>
      <c r="E37" s="871"/>
      <c r="F37" s="871"/>
      <c r="G37" s="871"/>
      <c r="H37" s="872"/>
      <c r="I37" s="277"/>
      <c r="J37" s="278"/>
      <c r="K37" s="279">
        <f>VLOOKUP(A37,EQUIPOS!A7:D164,4,FALSE)</f>
        <v>146220.56700000001</v>
      </c>
      <c r="L37" s="280"/>
      <c r="M37" s="281">
        <v>45</v>
      </c>
      <c r="N37" s="282">
        <f>K37/M37</f>
        <v>3249.3459333333335</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164970.09899999999</v>
      </c>
      <c r="L38" s="280"/>
      <c r="M38" s="281">
        <v>45</v>
      </c>
      <c r="N38" s="282">
        <f>K38/M38</f>
        <v>3666.0021999999999</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5.6741339117888892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8854.0084672451212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70793</v>
      </c>
      <c r="N48" s="282">
        <f>K48*M48</f>
        <v>92030.900000000009</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92030.900000000009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8">
        <f>VLOOKUP(A59,TRANSPORTE!A5:D123,4,FALSE)</f>
        <v>958</v>
      </c>
      <c r="M59" s="909"/>
      <c r="N59" s="297">
        <f>K59*L59</f>
        <v>1245.4000000000001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1245.4000000000001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102697.72185842402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20539.544371684806</v>
      </c>
      <c r="M83" s="857"/>
      <c r="N83" s="57"/>
    </row>
    <row r="84" spans="1:14">
      <c r="B84" s="95" t="s">
        <v>1057</v>
      </c>
      <c r="C84" s="96"/>
      <c r="D84" s="96"/>
      <c r="E84" s="96"/>
      <c r="F84" s="96"/>
      <c r="G84" s="96"/>
      <c r="H84" s="96"/>
      <c r="I84" s="93"/>
      <c r="J84" s="94"/>
      <c r="K84" s="314">
        <v>0.05</v>
      </c>
      <c r="L84" s="856">
        <f>N78*K84</f>
        <v>5134.8860929212015</v>
      </c>
      <c r="M84" s="857"/>
      <c r="N84" s="57"/>
    </row>
    <row r="85" spans="1:14" ht="15" thickBot="1">
      <c r="B85" s="97" t="s">
        <v>1058</v>
      </c>
      <c r="C85" s="98"/>
      <c r="D85" s="98"/>
      <c r="E85" s="98"/>
      <c r="F85" s="98"/>
      <c r="G85" s="98"/>
      <c r="H85" s="98"/>
      <c r="I85" s="99"/>
      <c r="J85" s="100"/>
      <c r="K85" s="315">
        <v>0.05</v>
      </c>
      <c r="L85" s="858">
        <f>N78*K85</f>
        <v>5134.8860929212015</v>
      </c>
      <c r="M85" s="859"/>
      <c r="N85" s="57"/>
    </row>
    <row r="86" spans="1:14" ht="15" thickBot="1">
      <c r="B86" s="821" t="s">
        <v>1037</v>
      </c>
      <c r="C86" s="822"/>
      <c r="D86" s="822"/>
      <c r="E86" s="822"/>
      <c r="F86" s="822"/>
      <c r="G86" s="822"/>
      <c r="H86" s="822"/>
      <c r="I86" s="822"/>
      <c r="J86" s="822"/>
      <c r="K86" s="822"/>
      <c r="L86" s="822"/>
      <c r="M86" s="823"/>
      <c r="N86" s="58">
        <f>L83+L84+L85</f>
        <v>30809.316557527211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133507.03841595122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1588</v>
      </c>
      <c r="C31" s="87" t="s">
        <v>1589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152</v>
      </c>
      <c r="B36" s="870" t="str">
        <f>VLOOKUP(A36,EQUIPOS!A6:D154,3,FALSE)</f>
        <v xml:space="preserve">Carrotanque de agua(1000 Galones) </v>
      </c>
      <c r="C36" s="871"/>
      <c r="D36" s="871"/>
      <c r="E36" s="871"/>
      <c r="F36" s="871"/>
      <c r="G36" s="871"/>
      <c r="H36" s="872"/>
      <c r="I36" s="277"/>
      <c r="J36" s="278"/>
      <c r="K36" s="279">
        <f>VLOOKUP(A36,EQUIPOS!A6:D163,4,FALSE)</f>
        <v>86984.379000000001</v>
      </c>
      <c r="L36" s="280"/>
      <c r="M36" s="281">
        <v>45</v>
      </c>
      <c r="N36" s="282">
        <f>K36/M36</f>
        <v>1932.9862000000001</v>
      </c>
    </row>
    <row r="37" spans="1:14">
      <c r="A37" s="119" t="s">
        <v>271</v>
      </c>
      <c r="B37" s="870" t="str">
        <f>VLOOKUP(A37,EQUIPOS!A7:D154,3,FALSE)</f>
        <v>Motoniveladora, potencia 140 HP, ancho de cuchilla 3,66 m, peso 11 ton.</v>
      </c>
      <c r="C37" s="871"/>
      <c r="D37" s="871"/>
      <c r="E37" s="871"/>
      <c r="F37" s="871"/>
      <c r="G37" s="871"/>
      <c r="H37" s="872"/>
      <c r="I37" s="277"/>
      <c r="J37" s="278"/>
      <c r="K37" s="279">
        <f>VLOOKUP(A37,EQUIPOS!A7:D164,4,FALSE)</f>
        <v>146220.56700000001</v>
      </c>
      <c r="L37" s="280"/>
      <c r="M37" s="281">
        <v>45</v>
      </c>
      <c r="N37" s="282">
        <f>K37/M37</f>
        <v>3249.3459333333335</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164970.09899999999</v>
      </c>
      <c r="L38" s="280"/>
      <c r="M38" s="281">
        <v>45</v>
      </c>
      <c r="N38" s="282">
        <f>K38/M38</f>
        <v>3666.0021999999999</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5.6741339117888892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8854.0084672451212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71803</v>
      </c>
      <c r="N48" s="282">
        <f>K48*M48</f>
        <v>93343.900000000009</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93343.900000000009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8">
        <f>VLOOKUP(A59,TRANSPORTE!A5:D123,4,FALSE)</f>
        <v>958</v>
      </c>
      <c r="M59" s="909"/>
      <c r="N59" s="297">
        <f>K59*L59</f>
        <v>1245.4000000000001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1245.4000000000001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104010.72185842402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20802.144371684804</v>
      </c>
      <c r="M83" s="857"/>
      <c r="N83" s="57"/>
    </row>
    <row r="84" spans="1:14">
      <c r="B84" s="95" t="s">
        <v>1057</v>
      </c>
      <c r="C84" s="96"/>
      <c r="D84" s="96"/>
      <c r="E84" s="96"/>
      <c r="F84" s="96"/>
      <c r="G84" s="96"/>
      <c r="H84" s="96"/>
      <c r="I84" s="93"/>
      <c r="J84" s="94"/>
      <c r="K84" s="314">
        <v>0.05</v>
      </c>
      <c r="L84" s="856">
        <f>N78*K84</f>
        <v>5200.5360929212011</v>
      </c>
      <c r="M84" s="857"/>
      <c r="N84" s="57"/>
    </row>
    <row r="85" spans="1:14" ht="15" thickBot="1">
      <c r="B85" s="97" t="s">
        <v>1058</v>
      </c>
      <c r="C85" s="98"/>
      <c r="D85" s="98"/>
      <c r="E85" s="98"/>
      <c r="F85" s="98"/>
      <c r="G85" s="98"/>
      <c r="H85" s="98"/>
      <c r="I85" s="99"/>
      <c r="J85" s="100"/>
      <c r="K85" s="315">
        <v>0.05</v>
      </c>
      <c r="L85" s="858">
        <f>N78*K85</f>
        <v>5200.5360929212011</v>
      </c>
      <c r="M85" s="859"/>
      <c r="N85" s="57"/>
    </row>
    <row r="86" spans="1:14" ht="15" thickBot="1">
      <c r="B86" s="821" t="s">
        <v>1037</v>
      </c>
      <c r="C86" s="822"/>
      <c r="D86" s="822"/>
      <c r="E86" s="822"/>
      <c r="F86" s="822"/>
      <c r="G86" s="822"/>
      <c r="H86" s="822"/>
      <c r="I86" s="822"/>
      <c r="J86" s="822"/>
      <c r="K86" s="822"/>
      <c r="L86" s="822"/>
      <c r="M86" s="823"/>
      <c r="N86" s="58">
        <f>L83+L84+L85</f>
        <v>31203.216557527205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135213.93841595121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1590</v>
      </c>
      <c r="C31" s="87" t="s">
        <v>1591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152</v>
      </c>
      <c r="B36" s="870" t="str">
        <f>VLOOKUP(A36,EQUIPOS!A6:D154,3,FALSE)</f>
        <v xml:space="preserve">Carrotanque de agua(1000 Galones) </v>
      </c>
      <c r="C36" s="871"/>
      <c r="D36" s="871"/>
      <c r="E36" s="871"/>
      <c r="F36" s="871"/>
      <c r="G36" s="871"/>
      <c r="H36" s="872"/>
      <c r="I36" s="277"/>
      <c r="J36" s="278"/>
      <c r="K36" s="279">
        <f>VLOOKUP(A36,EQUIPOS!A6:D163,4,FALSE)</f>
        <v>86984.379000000001</v>
      </c>
      <c r="L36" s="280"/>
      <c r="M36" s="281">
        <v>45</v>
      </c>
      <c r="N36" s="282">
        <f>K36/M36</f>
        <v>1932.9862000000001</v>
      </c>
    </row>
    <row r="37" spans="1:14">
      <c r="A37" s="119" t="s">
        <v>271</v>
      </c>
      <c r="B37" s="870" t="str">
        <f>VLOOKUP(A37,EQUIPOS!A7:D154,3,FALSE)</f>
        <v>Motoniveladora, potencia 140 HP, ancho de cuchilla 3,66 m, peso 11 ton.</v>
      </c>
      <c r="C37" s="871"/>
      <c r="D37" s="871"/>
      <c r="E37" s="871"/>
      <c r="F37" s="871"/>
      <c r="G37" s="871"/>
      <c r="H37" s="872"/>
      <c r="I37" s="277"/>
      <c r="J37" s="278"/>
      <c r="K37" s="279">
        <f>VLOOKUP(A37,EQUIPOS!A7:D164,4,FALSE)</f>
        <v>146220.56700000001</v>
      </c>
      <c r="L37" s="280"/>
      <c r="M37" s="281">
        <v>45</v>
      </c>
      <c r="N37" s="282">
        <f>K37/M37</f>
        <v>3249.3459333333335</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164970.09899999999</v>
      </c>
      <c r="L38" s="280"/>
      <c r="M38" s="281">
        <v>45</v>
      </c>
      <c r="N38" s="282">
        <f>K38/M38</f>
        <v>3666.0021999999999</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5.6741339117888892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8854.0084672451212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70793</v>
      </c>
      <c r="N48" s="282">
        <f>K48*M48</f>
        <v>92030.900000000009</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92030.900000000009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8">
        <f>VLOOKUP(A59,TRANSPORTE!A5:D123,4,FALSE)</f>
        <v>958</v>
      </c>
      <c r="M59" s="909"/>
      <c r="N59" s="297">
        <f>K59*L59</f>
        <v>1245.4000000000001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1245.4000000000001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102697.72185842402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20539.544371684806</v>
      </c>
      <c r="M83" s="857"/>
      <c r="N83" s="57"/>
    </row>
    <row r="84" spans="1:14">
      <c r="B84" s="95" t="s">
        <v>1057</v>
      </c>
      <c r="C84" s="96"/>
      <c r="D84" s="96"/>
      <c r="E84" s="96"/>
      <c r="F84" s="96"/>
      <c r="G84" s="96"/>
      <c r="H84" s="96"/>
      <c r="I84" s="93"/>
      <c r="J84" s="94"/>
      <c r="K84" s="314">
        <v>0.05</v>
      </c>
      <c r="L84" s="856">
        <f>N78*K84</f>
        <v>5134.8860929212015</v>
      </c>
      <c r="M84" s="857"/>
      <c r="N84" s="57"/>
    </row>
    <row r="85" spans="1:14" ht="15" thickBot="1">
      <c r="B85" s="97" t="s">
        <v>1058</v>
      </c>
      <c r="C85" s="98"/>
      <c r="D85" s="98"/>
      <c r="E85" s="98"/>
      <c r="F85" s="98"/>
      <c r="G85" s="98"/>
      <c r="H85" s="98"/>
      <c r="I85" s="99"/>
      <c r="J85" s="100"/>
      <c r="K85" s="315">
        <v>0.05</v>
      </c>
      <c r="L85" s="858">
        <f>N78*K85</f>
        <v>5134.8860929212015</v>
      </c>
      <c r="M85" s="859"/>
      <c r="N85" s="57"/>
    </row>
    <row r="86" spans="1:14" ht="15" thickBot="1">
      <c r="B86" s="821" t="s">
        <v>1037</v>
      </c>
      <c r="C86" s="822"/>
      <c r="D86" s="822"/>
      <c r="E86" s="822"/>
      <c r="F86" s="822"/>
      <c r="G86" s="822"/>
      <c r="H86" s="822"/>
      <c r="I86" s="822"/>
      <c r="J86" s="822"/>
      <c r="K86" s="822"/>
      <c r="L86" s="822"/>
      <c r="M86" s="823"/>
      <c r="N86" s="58">
        <f>L83+L84+L85</f>
        <v>30809.316557527211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133507.03841595122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1592</v>
      </c>
      <c r="C31" s="87" t="s">
        <v>1593</v>
      </c>
      <c r="D31" s="88"/>
      <c r="E31" s="88"/>
      <c r="F31" s="88"/>
      <c r="G31" s="88"/>
      <c r="H31" s="88"/>
      <c r="I31" s="88"/>
      <c r="J31" s="89"/>
      <c r="K31" s="318"/>
      <c r="L31" s="316" t="s">
        <v>1082</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875</v>
      </c>
      <c r="B48" s="49" t="str">
        <f>VLOOKUP(A48,MATERIALES!A4:D373,3,FALSE)</f>
        <v xml:space="preserve">Cemento gris
</v>
      </c>
      <c r="C48" s="291"/>
      <c r="D48" s="291"/>
      <c r="E48" s="291"/>
      <c r="F48" s="291"/>
      <c r="G48" s="291"/>
      <c r="H48" s="291"/>
      <c r="I48" s="278"/>
      <c r="J48" s="234" t="str">
        <f>VLOOKUP(A48,MATERIALES!A4:D373,2,FALSE)</f>
        <v>kg</v>
      </c>
      <c r="K48" s="292">
        <v>1</v>
      </c>
      <c r="L48" s="277"/>
      <c r="M48" s="412">
        <f>VLOOKUP(A48,MATERIALES!A4:D395,4,FALSE)</f>
        <v>480</v>
      </c>
      <c r="N48" s="282">
        <f>K48*M48</f>
        <v>480</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480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821" t="s">
        <v>1037</v>
      </c>
      <c r="C76" s="822"/>
      <c r="D76" s="822"/>
      <c r="E76" s="822"/>
      <c r="F76" s="822"/>
      <c r="G76" s="822"/>
      <c r="H76" s="822"/>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480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96</v>
      </c>
      <c r="M83" s="857"/>
      <c r="N83" s="57"/>
    </row>
    <row r="84" spans="1:14">
      <c r="B84" s="95" t="s">
        <v>1057</v>
      </c>
      <c r="C84" s="96"/>
      <c r="D84" s="96"/>
      <c r="E84" s="96"/>
      <c r="F84" s="96"/>
      <c r="G84" s="96"/>
      <c r="H84" s="96"/>
      <c r="I84" s="93"/>
      <c r="J84" s="94"/>
      <c r="K84" s="314">
        <v>0.05</v>
      </c>
      <c r="L84" s="856">
        <f>N78*K84</f>
        <v>24</v>
      </c>
      <c r="M84" s="857"/>
      <c r="N84" s="57"/>
    </row>
    <row r="85" spans="1:14" ht="15" thickBot="1">
      <c r="B85" s="97" t="s">
        <v>1058</v>
      </c>
      <c r="C85" s="98"/>
      <c r="D85" s="98"/>
      <c r="E85" s="98"/>
      <c r="F85" s="98"/>
      <c r="G85" s="98"/>
      <c r="H85" s="98"/>
      <c r="I85" s="99"/>
      <c r="J85" s="100"/>
      <c r="K85" s="315">
        <v>0.05</v>
      </c>
      <c r="L85" s="858">
        <f>N78*K85</f>
        <v>24</v>
      </c>
      <c r="M85" s="859"/>
      <c r="N85" s="57"/>
    </row>
    <row r="86" spans="1:14" ht="15" thickBot="1">
      <c r="B86" s="821" t="s">
        <v>1037</v>
      </c>
      <c r="C86" s="822"/>
      <c r="D86" s="822"/>
      <c r="E86" s="822"/>
      <c r="F86" s="822"/>
      <c r="G86" s="822"/>
      <c r="H86" s="822"/>
      <c r="I86" s="822"/>
      <c r="J86" s="822"/>
      <c r="K86" s="822"/>
      <c r="L86" s="822"/>
      <c r="M86" s="823"/>
      <c r="N86" s="58">
        <f>L83+L84+L85</f>
        <v>144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1594</v>
      </c>
      <c r="C31" s="87" t="s">
        <v>1595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152</v>
      </c>
      <c r="B36" s="870" t="str">
        <f>VLOOKUP(A36,EQUIPOS!A6:D154,3,FALSE)</f>
        <v xml:space="preserve">Carrotanque de agua(1000 Galones) </v>
      </c>
      <c r="C36" s="871"/>
      <c r="D36" s="871"/>
      <c r="E36" s="871"/>
      <c r="F36" s="871"/>
      <c r="G36" s="871"/>
      <c r="H36" s="872"/>
      <c r="I36" s="277"/>
      <c r="J36" s="278"/>
      <c r="K36" s="279">
        <f>VLOOKUP(A36,EQUIPOS!A6:D163,4,FALSE)</f>
        <v>86984.379000000001</v>
      </c>
      <c r="L36" s="280"/>
      <c r="M36" s="281">
        <v>45</v>
      </c>
      <c r="N36" s="282">
        <f>K36/M36</f>
        <v>1932.9862000000001</v>
      </c>
    </row>
    <row r="37" spans="1:14">
      <c r="A37" s="119" t="s">
        <v>271</v>
      </c>
      <c r="B37" s="870" t="str">
        <f>VLOOKUP(A37,EQUIPOS!A7:D154,3,FALSE)</f>
        <v>Motoniveladora, potencia 140 HP, ancho de cuchilla 3,66 m, peso 11 ton.</v>
      </c>
      <c r="C37" s="871"/>
      <c r="D37" s="871"/>
      <c r="E37" s="871"/>
      <c r="F37" s="871"/>
      <c r="G37" s="871"/>
      <c r="H37" s="872"/>
      <c r="I37" s="277"/>
      <c r="J37" s="278"/>
      <c r="K37" s="279">
        <f>VLOOKUP(A37,EQUIPOS!A7:D164,4,FALSE)</f>
        <v>146220.56700000001</v>
      </c>
      <c r="L37" s="280"/>
      <c r="M37" s="281">
        <v>45</v>
      </c>
      <c r="N37" s="282">
        <f>K37/M37</f>
        <v>3249.3459333333335</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164970.09899999999</v>
      </c>
      <c r="L38" s="280"/>
      <c r="M38" s="281">
        <v>45</v>
      </c>
      <c r="N38" s="282">
        <f>K38/M38</f>
        <v>3666.0021999999999</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5.6741339117888892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8854.0084672451212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70793</v>
      </c>
      <c r="N48" s="282">
        <f>K48*M48</f>
        <v>92030.900000000009</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480</v>
      </c>
      <c r="N49" s="282">
        <f>K49*M49</f>
        <v>43200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135230.90000000002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8">
        <f>VLOOKUP(A59,TRANSPORTE!A5:D123,4,FALSE)</f>
        <v>958</v>
      </c>
      <c r="M59" s="909"/>
      <c r="N59" s="297">
        <f>K59*L59</f>
        <v>1245.4000000000001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1245.4000000000001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145897.72185842402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29179.544371684806</v>
      </c>
      <c r="M83" s="857"/>
      <c r="N83" s="57"/>
    </row>
    <row r="84" spans="1:14">
      <c r="B84" s="95" t="s">
        <v>1057</v>
      </c>
      <c r="C84" s="96"/>
      <c r="D84" s="96"/>
      <c r="E84" s="96"/>
      <c r="F84" s="96"/>
      <c r="G84" s="96"/>
      <c r="H84" s="96"/>
      <c r="I84" s="93"/>
      <c r="J84" s="94"/>
      <c r="K84" s="314">
        <v>0.05</v>
      </c>
      <c r="L84" s="856">
        <f>N78*K84</f>
        <v>7294.8860929212015</v>
      </c>
      <c r="M84" s="857"/>
      <c r="N84" s="57"/>
    </row>
    <row r="85" spans="1:14" ht="15" thickBot="1">
      <c r="B85" s="97" t="s">
        <v>1058</v>
      </c>
      <c r="C85" s="98"/>
      <c r="D85" s="98"/>
      <c r="E85" s="98"/>
      <c r="F85" s="98"/>
      <c r="G85" s="98"/>
      <c r="H85" s="98"/>
      <c r="I85" s="99"/>
      <c r="J85" s="100"/>
      <c r="K85" s="315">
        <v>0.05</v>
      </c>
      <c r="L85" s="858">
        <f>N78*K85</f>
        <v>7294.8860929212015</v>
      </c>
      <c r="M85" s="859"/>
      <c r="N85" s="57"/>
    </row>
    <row r="86" spans="1:14" ht="15" thickBot="1">
      <c r="B86" s="821" t="s">
        <v>1037</v>
      </c>
      <c r="C86" s="822"/>
      <c r="D86" s="822"/>
      <c r="E86" s="822"/>
      <c r="F86" s="822"/>
      <c r="G86" s="822"/>
      <c r="H86" s="822"/>
      <c r="I86" s="822"/>
      <c r="J86" s="822"/>
      <c r="K86" s="822"/>
      <c r="L86" s="822"/>
      <c r="M86" s="823"/>
      <c r="N86" s="58">
        <f>L83+L84+L85</f>
        <v>43769.316557527207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189667.03841595122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1596</v>
      </c>
      <c r="C31" s="87" t="s">
        <v>1597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152</v>
      </c>
      <c r="B36" s="870" t="str">
        <f>VLOOKUP(A36,EQUIPOS!A6:D154,3,FALSE)</f>
        <v xml:space="preserve">Carrotanque de agua(1000 Galones) </v>
      </c>
      <c r="C36" s="871"/>
      <c r="D36" s="871"/>
      <c r="E36" s="871"/>
      <c r="F36" s="871"/>
      <c r="G36" s="871"/>
      <c r="H36" s="872"/>
      <c r="I36" s="277"/>
      <c r="J36" s="278"/>
      <c r="K36" s="279">
        <f>VLOOKUP(A36,EQUIPOS!A6:D163,4,FALSE)</f>
        <v>86984.379000000001</v>
      </c>
      <c r="L36" s="280"/>
      <c r="M36" s="281">
        <v>45</v>
      </c>
      <c r="N36" s="282">
        <f>K36/M36</f>
        <v>1932.9862000000001</v>
      </c>
    </row>
    <row r="37" spans="1:14">
      <c r="A37" s="119" t="s">
        <v>271</v>
      </c>
      <c r="B37" s="870" t="str">
        <f>VLOOKUP(A37,EQUIPOS!A7:D154,3,FALSE)</f>
        <v>Motoniveladora, potencia 140 HP, ancho de cuchilla 3,66 m, peso 11 ton.</v>
      </c>
      <c r="C37" s="871"/>
      <c r="D37" s="871"/>
      <c r="E37" s="871"/>
      <c r="F37" s="871"/>
      <c r="G37" s="871"/>
      <c r="H37" s="872"/>
      <c r="I37" s="277"/>
      <c r="J37" s="278"/>
      <c r="K37" s="279">
        <f>VLOOKUP(A37,EQUIPOS!A7:D164,4,FALSE)</f>
        <v>146220.56700000001</v>
      </c>
      <c r="L37" s="280"/>
      <c r="M37" s="281">
        <v>45</v>
      </c>
      <c r="N37" s="282">
        <f>K37/M37</f>
        <v>3249.3459333333335</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164970.09899999999</v>
      </c>
      <c r="L38" s="280"/>
      <c r="M38" s="281">
        <v>45</v>
      </c>
      <c r="N38" s="282">
        <f>K38/M38</f>
        <v>3666.0021999999999</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5.6741339117888892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8854.0084672451212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70793</v>
      </c>
      <c r="N48" s="282">
        <f>K48*M48</f>
        <v>92030.900000000009</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480</v>
      </c>
      <c r="N49" s="282">
        <f>K49*M49</f>
        <v>43200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135230.90000000002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8">
        <f>VLOOKUP(A59,TRANSPORTE!A5:D123,4,FALSE)</f>
        <v>958</v>
      </c>
      <c r="M59" s="909"/>
      <c r="N59" s="297">
        <f>K59*L59</f>
        <v>1245.4000000000001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1245.4000000000001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145897.72185842402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29179.544371684806</v>
      </c>
      <c r="M83" s="857"/>
      <c r="N83" s="57"/>
    </row>
    <row r="84" spans="1:14">
      <c r="B84" s="95" t="s">
        <v>1057</v>
      </c>
      <c r="C84" s="96"/>
      <c r="D84" s="96"/>
      <c r="E84" s="96"/>
      <c r="F84" s="96"/>
      <c r="G84" s="96"/>
      <c r="H84" s="96"/>
      <c r="I84" s="93"/>
      <c r="J84" s="94"/>
      <c r="K84" s="314">
        <v>0.05</v>
      </c>
      <c r="L84" s="856">
        <f>N78*K84</f>
        <v>7294.8860929212015</v>
      </c>
      <c r="M84" s="857"/>
      <c r="N84" s="57"/>
    </row>
    <row r="85" spans="1:14" ht="15" thickBot="1">
      <c r="B85" s="97" t="s">
        <v>1058</v>
      </c>
      <c r="C85" s="98"/>
      <c r="D85" s="98"/>
      <c r="E85" s="98"/>
      <c r="F85" s="98"/>
      <c r="G85" s="98"/>
      <c r="H85" s="98"/>
      <c r="I85" s="99"/>
      <c r="J85" s="100"/>
      <c r="K85" s="315">
        <v>0.05</v>
      </c>
      <c r="L85" s="858">
        <f>N78*K85</f>
        <v>7294.8860929212015</v>
      </c>
      <c r="M85" s="859"/>
      <c r="N85" s="57"/>
    </row>
    <row r="86" spans="1:14" ht="15" thickBot="1">
      <c r="B86" s="821" t="s">
        <v>1037</v>
      </c>
      <c r="C86" s="822"/>
      <c r="D86" s="822"/>
      <c r="E86" s="822"/>
      <c r="F86" s="822"/>
      <c r="G86" s="822"/>
      <c r="H86" s="822"/>
      <c r="I86" s="822"/>
      <c r="J86" s="822"/>
      <c r="K86" s="822"/>
      <c r="L86" s="822"/>
      <c r="M86" s="823"/>
      <c r="N86" s="58">
        <f>L83+L84+L85</f>
        <v>43769.316557527207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189667.03841595122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1598</v>
      </c>
      <c r="C31" s="87" t="s">
        <v>1599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152</v>
      </c>
      <c r="B36" s="870" t="str">
        <f>VLOOKUP(A36,EQUIPOS!A6:D154,3,FALSE)</f>
        <v xml:space="preserve">Carrotanque de agua(1000 Galones) </v>
      </c>
      <c r="C36" s="871"/>
      <c r="D36" s="871"/>
      <c r="E36" s="871"/>
      <c r="F36" s="871"/>
      <c r="G36" s="871"/>
      <c r="H36" s="872"/>
      <c r="I36" s="277"/>
      <c r="J36" s="278"/>
      <c r="K36" s="279">
        <f>VLOOKUP(A36,EQUIPOS!A6:D163,4,FALSE)</f>
        <v>86984.379000000001</v>
      </c>
      <c r="L36" s="280"/>
      <c r="M36" s="281">
        <v>45</v>
      </c>
      <c r="N36" s="282">
        <f>K36/M36</f>
        <v>1932.9862000000001</v>
      </c>
    </row>
    <row r="37" spans="1:14">
      <c r="A37" s="119" t="s">
        <v>271</v>
      </c>
      <c r="B37" s="870" t="str">
        <f>VLOOKUP(A37,EQUIPOS!A7:D154,3,FALSE)</f>
        <v>Motoniveladora, potencia 140 HP, ancho de cuchilla 3,66 m, peso 11 ton.</v>
      </c>
      <c r="C37" s="871"/>
      <c r="D37" s="871"/>
      <c r="E37" s="871"/>
      <c r="F37" s="871"/>
      <c r="G37" s="871"/>
      <c r="H37" s="872"/>
      <c r="I37" s="277"/>
      <c r="J37" s="278"/>
      <c r="K37" s="279">
        <f>VLOOKUP(A37,EQUIPOS!A7:D164,4,FALSE)</f>
        <v>146220.56700000001</v>
      </c>
      <c r="L37" s="280"/>
      <c r="M37" s="281">
        <v>45</v>
      </c>
      <c r="N37" s="282">
        <f>K37/M37</f>
        <v>3249.3459333333335</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164970.09899999999</v>
      </c>
      <c r="L38" s="280"/>
      <c r="M38" s="281">
        <v>45</v>
      </c>
      <c r="N38" s="282">
        <f>K38/M38</f>
        <v>3666.0021999999999</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5.6741339117888892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8854.0084672451212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70793</v>
      </c>
      <c r="N48" s="282">
        <f>K48*M48</f>
        <v>92030.900000000009</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92030.900000000009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8">
        <f>VLOOKUP(A59,TRANSPORTE!A5:D123,4,FALSE)</f>
        <v>958</v>
      </c>
      <c r="M59" s="909"/>
      <c r="N59" s="297">
        <f>K59*L59</f>
        <v>1245.4000000000001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1245.4000000000001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102697.72185842402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20539.544371684806</v>
      </c>
      <c r="M83" s="857"/>
      <c r="N83" s="57"/>
    </row>
    <row r="84" spans="1:14">
      <c r="B84" s="95" t="s">
        <v>1057</v>
      </c>
      <c r="C84" s="96"/>
      <c r="D84" s="96"/>
      <c r="E84" s="96"/>
      <c r="F84" s="96"/>
      <c r="G84" s="96"/>
      <c r="H84" s="96"/>
      <c r="I84" s="93"/>
      <c r="J84" s="94"/>
      <c r="K84" s="314">
        <v>0.05</v>
      </c>
      <c r="L84" s="856">
        <f>N78*K84</f>
        <v>5134.8860929212015</v>
      </c>
      <c r="M84" s="857"/>
      <c r="N84" s="57"/>
    </row>
    <row r="85" spans="1:14" ht="15" thickBot="1">
      <c r="B85" s="97" t="s">
        <v>1058</v>
      </c>
      <c r="C85" s="98"/>
      <c r="D85" s="98"/>
      <c r="E85" s="98"/>
      <c r="F85" s="98"/>
      <c r="G85" s="98"/>
      <c r="H85" s="98"/>
      <c r="I85" s="99"/>
      <c r="J85" s="100"/>
      <c r="K85" s="315">
        <v>0.05</v>
      </c>
      <c r="L85" s="858">
        <f>N78*K85</f>
        <v>5134.8860929212015</v>
      </c>
      <c r="M85" s="859"/>
      <c r="N85" s="57"/>
    </row>
    <row r="86" spans="1:14" ht="15" thickBot="1">
      <c r="B86" s="821" t="s">
        <v>1037</v>
      </c>
      <c r="C86" s="822"/>
      <c r="D86" s="822"/>
      <c r="E86" s="822"/>
      <c r="F86" s="822"/>
      <c r="G86" s="822"/>
      <c r="H86" s="822"/>
      <c r="I86" s="822"/>
      <c r="J86" s="822"/>
      <c r="K86" s="822"/>
      <c r="L86" s="822"/>
      <c r="M86" s="823"/>
      <c r="N86" s="58">
        <f>L83+L84+L85</f>
        <v>30809.316557527211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133507.03841595122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1600</v>
      </c>
      <c r="C31" s="87" t="s">
        <v>1601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152</v>
      </c>
      <c r="B36" s="870" t="str">
        <f>VLOOKUP(A36,EQUIPOS!A6:D154,3,FALSE)</f>
        <v xml:space="preserve">Carrotanque de agua(1000 Galones) </v>
      </c>
      <c r="C36" s="871"/>
      <c r="D36" s="871"/>
      <c r="E36" s="871"/>
      <c r="F36" s="871"/>
      <c r="G36" s="871"/>
      <c r="H36" s="872"/>
      <c r="I36" s="277"/>
      <c r="J36" s="278"/>
      <c r="K36" s="279">
        <f>VLOOKUP(A36,EQUIPOS!A6:D163,4,FALSE)</f>
        <v>86984.379000000001</v>
      </c>
      <c r="L36" s="280"/>
      <c r="M36" s="281">
        <v>45</v>
      </c>
      <c r="N36" s="282">
        <f>K36/M36</f>
        <v>1932.9862000000001</v>
      </c>
    </row>
    <row r="37" spans="1:14">
      <c r="A37" s="119" t="s">
        <v>271</v>
      </c>
      <c r="B37" s="870" t="str">
        <f>VLOOKUP(A37,EQUIPOS!A7:D154,3,FALSE)</f>
        <v>Motoniveladora, potencia 140 HP, ancho de cuchilla 3,66 m, peso 11 ton.</v>
      </c>
      <c r="C37" s="871"/>
      <c r="D37" s="871"/>
      <c r="E37" s="871"/>
      <c r="F37" s="871"/>
      <c r="G37" s="871"/>
      <c r="H37" s="872"/>
      <c r="I37" s="277"/>
      <c r="J37" s="278"/>
      <c r="K37" s="279">
        <f>VLOOKUP(A37,EQUIPOS!A7:D164,4,FALSE)</f>
        <v>146220.56700000001</v>
      </c>
      <c r="L37" s="280"/>
      <c r="M37" s="281">
        <v>45</v>
      </c>
      <c r="N37" s="282">
        <f>K37/M37</f>
        <v>3249.3459333333335</v>
      </c>
    </row>
    <row r="38" spans="1:14">
      <c r="A38" t="s">
        <v>365</v>
      </c>
      <c r="B38" s="870" t="str">
        <f>VLOOKUP(A38,EQUIPOS!A8:D154,3,FALSE)</f>
        <v xml:space="preserve">Vibrocompatador, potencia 153 HP, peso 10 Ton. </v>
      </c>
      <c r="C38" s="871"/>
      <c r="D38" s="871"/>
      <c r="E38" s="871"/>
      <c r="F38" s="871"/>
      <c r="G38" s="871"/>
      <c r="H38" s="872"/>
      <c r="I38" s="277"/>
      <c r="J38" s="278"/>
      <c r="K38" s="279">
        <f>VLOOKUP(A38,EQUIPOS!A8:D165,4,FALSE)</f>
        <v>164970.09899999999</v>
      </c>
      <c r="L38" s="280"/>
      <c r="M38" s="281">
        <v>45</v>
      </c>
      <c r="N38" s="282">
        <f>K38/M38</f>
        <v>3666.0021999999999</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5.6741339117888892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8854.0084672451212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70793</v>
      </c>
      <c r="N48" s="282">
        <f>K48*M48</f>
        <v>92030.900000000009</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92030.900000000009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08">
        <f>VLOOKUP(A59,TRANSPORTE!A5:D123,4,FALSE)</f>
        <v>958</v>
      </c>
      <c r="M59" s="909"/>
      <c r="N59" s="297">
        <f>K59*L59</f>
        <v>1245.4000000000001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1245.4000000000001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821" t="s">
        <v>1037</v>
      </c>
      <c r="C76" s="822"/>
      <c r="D76" s="822"/>
      <c r="E76" s="822"/>
      <c r="F76" s="822"/>
      <c r="G76" s="822"/>
      <c r="H76" s="822"/>
      <c r="I76" s="864"/>
      <c r="J76" s="864"/>
      <c r="K76" s="864"/>
      <c r="L76" s="864"/>
      <c r="M76" s="865"/>
      <c r="N76" s="47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102697.72185842402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20539.544371684806</v>
      </c>
      <c r="M83" s="857"/>
      <c r="N83" s="57"/>
    </row>
    <row r="84" spans="1:14">
      <c r="B84" s="95" t="s">
        <v>1057</v>
      </c>
      <c r="C84" s="96"/>
      <c r="D84" s="96"/>
      <c r="E84" s="96"/>
      <c r="F84" s="96"/>
      <c r="G84" s="96"/>
      <c r="H84" s="96"/>
      <c r="I84" s="93"/>
      <c r="J84" s="94"/>
      <c r="K84" s="314">
        <v>0.05</v>
      </c>
      <c r="L84" s="856">
        <f>N78*K84</f>
        <v>5134.8860929212015</v>
      </c>
      <c r="M84" s="857"/>
      <c r="N84" s="57"/>
    </row>
    <row r="85" spans="1:14" ht="15" thickBot="1">
      <c r="B85" s="97" t="s">
        <v>1058</v>
      </c>
      <c r="C85" s="98"/>
      <c r="D85" s="98"/>
      <c r="E85" s="98"/>
      <c r="F85" s="98"/>
      <c r="G85" s="98"/>
      <c r="H85" s="98"/>
      <c r="I85" s="99"/>
      <c r="J85" s="100"/>
      <c r="K85" s="315">
        <v>0.05</v>
      </c>
      <c r="L85" s="858">
        <f>N78*K85</f>
        <v>5134.8860929212015</v>
      </c>
      <c r="M85" s="859"/>
      <c r="N85" s="57"/>
    </row>
    <row r="86" spans="1:14" ht="15" thickBot="1">
      <c r="B86" s="821" t="s">
        <v>1037</v>
      </c>
      <c r="C86" s="822"/>
      <c r="D86" s="822"/>
      <c r="E86" s="822"/>
      <c r="F86" s="822"/>
      <c r="G86" s="822"/>
      <c r="H86" s="822"/>
      <c r="I86" s="822"/>
      <c r="J86" s="822"/>
      <c r="K86" s="822"/>
      <c r="L86" s="822"/>
      <c r="M86" s="823"/>
      <c r="N86" s="58">
        <f>L83+L84+L85</f>
        <v>30809.316557527211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133507.03841595122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1602</v>
      </c>
      <c r="C31" s="87" t="s">
        <v>1603</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875</v>
      </c>
      <c r="B48" s="49" t="str">
        <f>VLOOKUP(A48,MATERIALES!A4:D373,3,FALSE)</f>
        <v xml:space="preserve">Cemento gris
</v>
      </c>
      <c r="C48" s="291"/>
      <c r="D48" s="291"/>
      <c r="E48" s="291"/>
      <c r="F48" s="291"/>
      <c r="G48" s="291"/>
      <c r="H48" s="291"/>
      <c r="I48" s="278"/>
      <c r="J48" s="234" t="str">
        <f>VLOOKUP(A48,MATERIALES!A4:D373,2,FALSE)</f>
        <v>kg</v>
      </c>
      <c r="K48" s="292">
        <v>1</v>
      </c>
      <c r="L48" s="277"/>
      <c r="M48" s="412">
        <f>VLOOKUP(A48,MATERIALES!A4:D395,4,FALSE)</f>
        <v>480</v>
      </c>
      <c r="N48" s="282">
        <f>K48*M48</f>
        <v>480</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480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821" t="s">
        <v>1037</v>
      </c>
      <c r="C76" s="822"/>
      <c r="D76" s="822"/>
      <c r="E76" s="822"/>
      <c r="F76" s="822"/>
      <c r="G76" s="822"/>
      <c r="H76" s="822"/>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480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96</v>
      </c>
      <c r="M83" s="857"/>
      <c r="N83" s="57"/>
    </row>
    <row r="84" spans="1:14">
      <c r="B84" s="95" t="s">
        <v>1057</v>
      </c>
      <c r="C84" s="96"/>
      <c r="D84" s="96"/>
      <c r="E84" s="96"/>
      <c r="F84" s="96"/>
      <c r="G84" s="96"/>
      <c r="H84" s="96"/>
      <c r="I84" s="93"/>
      <c r="J84" s="94"/>
      <c r="K84" s="314">
        <v>0.05</v>
      </c>
      <c r="L84" s="856">
        <f>N78*K84</f>
        <v>24</v>
      </c>
      <c r="M84" s="857"/>
      <c r="N84" s="57"/>
    </row>
    <row r="85" spans="1:14" ht="15" thickBot="1">
      <c r="B85" s="97" t="s">
        <v>1058</v>
      </c>
      <c r="C85" s="98"/>
      <c r="D85" s="98"/>
      <c r="E85" s="98"/>
      <c r="F85" s="98"/>
      <c r="G85" s="98"/>
      <c r="H85" s="98"/>
      <c r="I85" s="99"/>
      <c r="J85" s="100"/>
      <c r="K85" s="315">
        <v>0.05</v>
      </c>
      <c r="L85" s="858">
        <f>N78*K85</f>
        <v>24</v>
      </c>
      <c r="M85" s="859"/>
      <c r="N85" s="57"/>
    </row>
    <row r="86" spans="1:14" ht="15" thickBot="1">
      <c r="B86" s="821" t="s">
        <v>1037</v>
      </c>
      <c r="C86" s="822"/>
      <c r="D86" s="822"/>
      <c r="E86" s="822"/>
      <c r="F86" s="822"/>
      <c r="G86" s="822"/>
      <c r="H86" s="822"/>
      <c r="I86" s="822"/>
      <c r="J86" s="822"/>
      <c r="K86" s="822"/>
      <c r="L86" s="822"/>
      <c r="M86" s="823"/>
      <c r="N86" s="58">
        <f>L83+L84+L85</f>
        <v>144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462"/>
      <c r="L30" s="797" t="s">
        <v>1029</v>
      </c>
      <c r="M30" s="798"/>
      <c r="N30" s="77" t="s">
        <v>1030</v>
      </c>
    </row>
    <row r="31" spans="1:14" ht="15" thickBot="1">
      <c r="A31" t="s">
        <v>1929</v>
      </c>
      <c r="B31" s="86" t="s">
        <v>1606</v>
      </c>
      <c r="C31" s="87" t="s">
        <v>1604</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882</v>
      </c>
      <c r="B48" s="49" t="str">
        <f>VLOOKUP(A48,MATERIALES!A4:D373,3,FALSE)</f>
        <v>Cemento Asfaltico 40-50</v>
      </c>
      <c r="C48" s="291"/>
      <c r="D48" s="291"/>
      <c r="E48" s="291"/>
      <c r="F48" s="291"/>
      <c r="G48" s="291"/>
      <c r="H48" s="291"/>
      <c r="I48" s="278"/>
      <c r="J48" s="234" t="str">
        <f>VLOOKUP(A48,MATERIALES!A4:D373,2,FALSE)</f>
        <v>kg</v>
      </c>
      <c r="K48" s="292">
        <v>1</v>
      </c>
      <c r="L48" s="277"/>
      <c r="M48" s="412">
        <f>VLOOKUP(A48,MATERIALES!A4:D395,4,FALSE)</f>
        <v>2205</v>
      </c>
      <c r="N48" s="282">
        <f>K48*M48</f>
        <v>2205</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2205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458"/>
      <c r="E64" s="458"/>
      <c r="F64" s="458"/>
      <c r="G64" s="458"/>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910" t="s">
        <v>1037</v>
      </c>
      <c r="C76" s="864"/>
      <c r="D76" s="864"/>
      <c r="E76" s="864"/>
      <c r="F76" s="864"/>
      <c r="G76" s="864"/>
      <c r="H76" s="864"/>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2205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441</v>
      </c>
      <c r="M83" s="857"/>
      <c r="N83" s="57"/>
    </row>
    <row r="84" spans="1:14">
      <c r="B84" s="95" t="s">
        <v>1057</v>
      </c>
      <c r="C84" s="96"/>
      <c r="D84" s="96"/>
      <c r="E84" s="96"/>
      <c r="F84" s="96"/>
      <c r="G84" s="96"/>
      <c r="H84" s="96"/>
      <c r="I84" s="93"/>
      <c r="J84" s="94"/>
      <c r="K84" s="314">
        <v>0.05</v>
      </c>
      <c r="L84" s="856">
        <f>N78*K84</f>
        <v>110.25</v>
      </c>
      <c r="M84" s="857"/>
      <c r="N84" s="57"/>
    </row>
    <row r="85" spans="1:14" ht="15" thickBot="1">
      <c r="B85" s="97" t="s">
        <v>1058</v>
      </c>
      <c r="C85" s="98"/>
      <c r="D85" s="98"/>
      <c r="E85" s="98"/>
      <c r="F85" s="98"/>
      <c r="G85" s="98"/>
      <c r="H85" s="98"/>
      <c r="I85" s="99"/>
      <c r="J85" s="100"/>
      <c r="K85" s="315">
        <v>0.05</v>
      </c>
      <c r="L85" s="858">
        <f>N78*K85</f>
        <v>110.25</v>
      </c>
      <c r="M85" s="859"/>
      <c r="N85" s="57"/>
    </row>
    <row r="86" spans="1:14" ht="15" thickBot="1">
      <c r="B86" s="821" t="s">
        <v>1037</v>
      </c>
      <c r="C86" s="822"/>
      <c r="D86" s="822"/>
      <c r="E86" s="822"/>
      <c r="F86" s="822"/>
      <c r="G86" s="822"/>
      <c r="H86" s="822"/>
      <c r="I86" s="822"/>
      <c r="J86" s="822"/>
      <c r="K86" s="822"/>
      <c r="L86" s="822"/>
      <c r="M86" s="823"/>
      <c r="N86" s="58">
        <f>L83+L84+L85</f>
        <v>661.5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2866.5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1607</v>
      </c>
      <c r="C31" s="87" t="s">
        <v>1614</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877</v>
      </c>
      <c r="B48" s="49" t="str">
        <f>VLOOKUP(A48,MATERIALES!A4:D373,3,FALSE)</f>
        <v>Cemento Asfaltico 60-70</v>
      </c>
      <c r="C48" s="291"/>
      <c r="D48" s="291"/>
      <c r="E48" s="291"/>
      <c r="F48" s="291"/>
      <c r="G48" s="291"/>
      <c r="H48" s="291"/>
      <c r="I48" s="278"/>
      <c r="J48" s="234" t="str">
        <f>VLOOKUP(A48,MATERIALES!A4:D373,2,FALSE)</f>
        <v>kg</v>
      </c>
      <c r="K48" s="292">
        <v>1</v>
      </c>
      <c r="L48" s="277"/>
      <c r="M48" s="412">
        <f>VLOOKUP(A48,MATERIALES!A4:D395,4,FALSE)</f>
        <v>2093</v>
      </c>
      <c r="N48" s="282">
        <f>K48*M48</f>
        <v>2093</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2093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910" t="s">
        <v>1037</v>
      </c>
      <c r="C76" s="864"/>
      <c r="D76" s="864"/>
      <c r="E76" s="864"/>
      <c r="F76" s="864"/>
      <c r="G76" s="864"/>
      <c r="H76" s="864"/>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2093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418.6</v>
      </c>
      <c r="M83" s="857"/>
      <c r="N83" s="57"/>
    </row>
    <row r="84" spans="1:14">
      <c r="B84" s="95" t="s">
        <v>1057</v>
      </c>
      <c r="C84" s="96"/>
      <c r="D84" s="96"/>
      <c r="E84" s="96"/>
      <c r="F84" s="96"/>
      <c r="G84" s="96"/>
      <c r="H84" s="96"/>
      <c r="I84" s="93"/>
      <c r="J84" s="94"/>
      <c r="K84" s="314">
        <v>0.05</v>
      </c>
      <c r="L84" s="856">
        <f>N78*K84</f>
        <v>104.65</v>
      </c>
      <c r="M84" s="857"/>
      <c r="N84" s="57"/>
    </row>
    <row r="85" spans="1:14" ht="15" thickBot="1">
      <c r="B85" s="97" t="s">
        <v>1058</v>
      </c>
      <c r="C85" s="98"/>
      <c r="D85" s="98"/>
      <c r="E85" s="98"/>
      <c r="F85" s="98"/>
      <c r="G85" s="98"/>
      <c r="H85" s="98"/>
      <c r="I85" s="99"/>
      <c r="J85" s="100"/>
      <c r="K85" s="315">
        <v>0.05</v>
      </c>
      <c r="L85" s="858">
        <f>N78*K85</f>
        <v>104.65</v>
      </c>
      <c r="M85" s="859"/>
      <c r="N85" s="57"/>
    </row>
    <row r="86" spans="1:14" ht="15" thickBot="1">
      <c r="B86" s="821" t="s">
        <v>1037</v>
      </c>
      <c r="C86" s="822"/>
      <c r="D86" s="822"/>
      <c r="E86" s="822"/>
      <c r="F86" s="822"/>
      <c r="G86" s="822"/>
      <c r="H86" s="822"/>
      <c r="I86" s="822"/>
      <c r="J86" s="822"/>
      <c r="K86" s="822"/>
      <c r="L86" s="822"/>
      <c r="M86" s="823"/>
      <c r="N86" s="58">
        <f>L83+L84+L85</f>
        <v>627.9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2720.9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1609</v>
      </c>
      <c r="C31" s="87" t="s">
        <v>1608</v>
      </c>
      <c r="D31" s="88"/>
      <c r="E31" s="88"/>
      <c r="F31" s="88"/>
      <c r="G31" s="88"/>
      <c r="H31" s="88"/>
      <c r="I31" s="88"/>
      <c r="J31" s="89"/>
      <c r="K31" s="318"/>
      <c r="L31" s="316" t="s">
        <v>1082</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880</v>
      </c>
      <c r="B48" s="49" t="str">
        <f>VLOOKUP(A48,MATERIALES!A4:D373,3,FALSE)</f>
        <v>Cemento Asfaltico 80-100</v>
      </c>
      <c r="C48" s="291"/>
      <c r="D48" s="291"/>
      <c r="E48" s="291"/>
      <c r="F48" s="291"/>
      <c r="G48" s="291"/>
      <c r="H48" s="291"/>
      <c r="I48" s="278"/>
      <c r="J48" s="234" t="str">
        <f>VLOOKUP(A48,MATERIALES!A4:D373,2,FALSE)</f>
        <v>kg</v>
      </c>
      <c r="K48" s="292">
        <v>1</v>
      </c>
      <c r="L48" s="277"/>
      <c r="M48" s="412">
        <f>VLOOKUP(A48,MATERIALES!A4:D395,4,FALSE)</f>
        <v>2044</v>
      </c>
      <c r="N48" s="282">
        <f>K48*M48</f>
        <v>2044</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2044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910" t="s">
        <v>1037</v>
      </c>
      <c r="C76" s="864"/>
      <c r="D76" s="864"/>
      <c r="E76" s="864"/>
      <c r="F76" s="864"/>
      <c r="G76" s="864"/>
      <c r="H76" s="864"/>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2044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408.8</v>
      </c>
      <c r="M83" s="857"/>
      <c r="N83" s="57"/>
    </row>
    <row r="84" spans="1:14">
      <c r="B84" s="95" t="s">
        <v>1057</v>
      </c>
      <c r="C84" s="96"/>
      <c r="D84" s="96"/>
      <c r="E84" s="96"/>
      <c r="F84" s="96"/>
      <c r="G84" s="96"/>
      <c r="H84" s="96"/>
      <c r="I84" s="93"/>
      <c r="J84" s="94"/>
      <c r="K84" s="314">
        <v>0.05</v>
      </c>
      <c r="L84" s="856">
        <f>N78*K84</f>
        <v>102.2</v>
      </c>
      <c r="M84" s="857"/>
      <c r="N84" s="57"/>
    </row>
    <row r="85" spans="1:14" ht="15" thickBot="1">
      <c r="B85" s="97" t="s">
        <v>1058</v>
      </c>
      <c r="C85" s="98"/>
      <c r="D85" s="98"/>
      <c r="E85" s="98"/>
      <c r="F85" s="98"/>
      <c r="G85" s="98"/>
      <c r="H85" s="98"/>
      <c r="I85" s="99"/>
      <c r="J85" s="100"/>
      <c r="K85" s="315">
        <v>0.05</v>
      </c>
      <c r="L85" s="858">
        <f>N78*K85</f>
        <v>102.2</v>
      </c>
      <c r="M85" s="859"/>
      <c r="N85" s="57"/>
    </row>
    <row r="86" spans="1:14" ht="15" thickBot="1">
      <c r="B86" s="821" t="s">
        <v>1037</v>
      </c>
      <c r="C86" s="822"/>
      <c r="D86" s="822"/>
      <c r="E86" s="822"/>
      <c r="F86" s="822"/>
      <c r="G86" s="822"/>
      <c r="H86" s="822"/>
      <c r="I86" s="822"/>
      <c r="J86" s="822"/>
      <c r="K86" s="822"/>
      <c r="L86" s="822"/>
      <c r="M86" s="823"/>
      <c r="N86" s="58">
        <f>L83+L84+L85</f>
        <v>613.20000000000005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2657.2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1611</v>
      </c>
      <c r="C31" s="87" t="s">
        <v>1615</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928</v>
      </c>
      <c r="B48" s="49" t="str">
        <f>VLOOKUP(A48,MATERIALES!A4:D373,3,FALSE)</f>
        <v>Emulsión CRM</v>
      </c>
      <c r="C48" s="291"/>
      <c r="D48" s="291"/>
      <c r="E48" s="291"/>
      <c r="F48" s="291"/>
      <c r="G48" s="291"/>
      <c r="H48" s="291"/>
      <c r="I48" s="278"/>
      <c r="J48" s="234" t="str">
        <f>VLOOKUP(A48,MATERIALES!A4:D373,2,FALSE)</f>
        <v>lt</v>
      </c>
      <c r="K48" s="292">
        <v>1</v>
      </c>
      <c r="L48" s="277"/>
      <c r="M48" s="412">
        <f>VLOOKUP(A48,MATERIALES!A4:D395,4,FALSE)</f>
        <v>2278</v>
      </c>
      <c r="N48" s="282">
        <f>K48*M48</f>
        <v>2278</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2278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458"/>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910" t="s">
        <v>1037</v>
      </c>
      <c r="C76" s="864"/>
      <c r="D76" s="864"/>
      <c r="E76" s="864"/>
      <c r="F76" s="864"/>
      <c r="G76" s="864"/>
      <c r="H76" s="864"/>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2278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455.6</v>
      </c>
      <c r="M83" s="857"/>
      <c r="N83" s="57"/>
    </row>
    <row r="84" spans="1:14">
      <c r="B84" s="95" t="s">
        <v>1057</v>
      </c>
      <c r="C84" s="96"/>
      <c r="D84" s="96"/>
      <c r="E84" s="96"/>
      <c r="F84" s="96"/>
      <c r="G84" s="96"/>
      <c r="H84" s="96"/>
      <c r="I84" s="93"/>
      <c r="J84" s="94"/>
      <c r="K84" s="314">
        <v>0.05</v>
      </c>
      <c r="L84" s="856">
        <f>N78*K84</f>
        <v>113.9</v>
      </c>
      <c r="M84" s="857"/>
      <c r="N84" s="57"/>
    </row>
    <row r="85" spans="1:14" ht="15" thickBot="1">
      <c r="B85" s="97" t="s">
        <v>1058</v>
      </c>
      <c r="C85" s="98"/>
      <c r="D85" s="98"/>
      <c r="E85" s="98"/>
      <c r="F85" s="98"/>
      <c r="G85" s="98"/>
      <c r="H85" s="98"/>
      <c r="I85" s="99"/>
      <c r="J85" s="100"/>
      <c r="K85" s="315">
        <v>0.05</v>
      </c>
      <c r="L85" s="858">
        <f>N78*K85</f>
        <v>113.9</v>
      </c>
      <c r="M85" s="859"/>
      <c r="N85" s="57"/>
    </row>
    <row r="86" spans="1:14" ht="15" thickBot="1">
      <c r="B86" s="821" t="s">
        <v>1037</v>
      </c>
      <c r="C86" s="822"/>
      <c r="D86" s="822"/>
      <c r="E86" s="822"/>
      <c r="F86" s="822"/>
      <c r="G86" s="822"/>
      <c r="H86" s="822"/>
      <c r="I86" s="822"/>
      <c r="J86" s="822"/>
      <c r="K86" s="822"/>
      <c r="L86" s="822"/>
      <c r="M86" s="823"/>
      <c r="N86" s="58">
        <f>L83+L84+L85</f>
        <v>683.4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2961.4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1120</v>
      </c>
      <c r="C31" s="87" t="s">
        <v>1616</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939</v>
      </c>
      <c r="B48" s="49" t="str">
        <f>VLOOKUP(A48,MATERIALES!A4:D373,3,FALSE)</f>
        <v>Emulsión Asfáltica de Rotura Lenta CRL</v>
      </c>
      <c r="C48" s="291"/>
      <c r="D48" s="291"/>
      <c r="E48" s="291"/>
      <c r="F48" s="291"/>
      <c r="G48" s="291"/>
      <c r="H48" s="291"/>
      <c r="I48" s="278"/>
      <c r="J48" s="234" t="str">
        <f>VLOOKUP(A48,MATERIALES!A4:D373,2,FALSE)</f>
        <v>lt</v>
      </c>
      <c r="K48" s="292">
        <v>1</v>
      </c>
      <c r="L48" s="277"/>
      <c r="M48" s="412">
        <f>VLOOKUP(A48,MATERIALES!A4:D395,4,FALSE)</f>
        <v>2825</v>
      </c>
      <c r="N48" s="282">
        <f>K48*M48</f>
        <v>2825</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2825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458"/>
      <c r="E64" s="458"/>
      <c r="F64" s="458"/>
      <c r="G64" s="458"/>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910" t="s">
        <v>1037</v>
      </c>
      <c r="C76" s="864"/>
      <c r="D76" s="864"/>
      <c r="E76" s="864"/>
      <c r="F76" s="864"/>
      <c r="G76" s="864"/>
      <c r="H76" s="864"/>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2825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565</v>
      </c>
      <c r="M83" s="857"/>
      <c r="N83" s="57"/>
    </row>
    <row r="84" spans="1:14">
      <c r="B84" s="95" t="s">
        <v>1057</v>
      </c>
      <c r="C84" s="96"/>
      <c r="D84" s="96"/>
      <c r="E84" s="96"/>
      <c r="F84" s="96"/>
      <c r="G84" s="96"/>
      <c r="H84" s="96"/>
      <c r="I84" s="93"/>
      <c r="J84" s="94"/>
      <c r="K84" s="314">
        <v>0.05</v>
      </c>
      <c r="L84" s="856">
        <f>N78*K84</f>
        <v>141.25</v>
      </c>
      <c r="M84" s="857"/>
      <c r="N84" s="57"/>
    </row>
    <row r="85" spans="1:14" ht="15" thickBot="1">
      <c r="B85" s="97" t="s">
        <v>1058</v>
      </c>
      <c r="C85" s="98"/>
      <c r="D85" s="98"/>
      <c r="E85" s="98"/>
      <c r="F85" s="98"/>
      <c r="G85" s="98"/>
      <c r="H85" s="98"/>
      <c r="I85" s="99"/>
      <c r="J85" s="100"/>
      <c r="K85" s="315">
        <v>0.05</v>
      </c>
      <c r="L85" s="858">
        <f>N78*K85</f>
        <v>141.25</v>
      </c>
      <c r="M85" s="859"/>
      <c r="N85" s="57"/>
    </row>
    <row r="86" spans="1:14" ht="15" thickBot="1">
      <c r="B86" s="821" t="s">
        <v>1037</v>
      </c>
      <c r="C86" s="822"/>
      <c r="D86" s="822"/>
      <c r="E86" s="822"/>
      <c r="F86" s="822"/>
      <c r="G86" s="822"/>
      <c r="H86" s="822"/>
      <c r="I86" s="822"/>
      <c r="J86" s="822"/>
      <c r="K86" s="822"/>
      <c r="L86" s="822"/>
      <c r="M86" s="823"/>
      <c r="N86" s="58">
        <f>L83+L84+L85</f>
        <v>847.5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3672.5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1121</v>
      </c>
      <c r="C31" s="87" t="s">
        <v>1617</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926</v>
      </c>
      <c r="B48" s="49" t="str">
        <f>VLOOKUP(A48,MATERIALES!A4:D373,3,FALSE)</f>
        <v>Emulsión CRL-1hm</v>
      </c>
      <c r="C48" s="291"/>
      <c r="D48" s="291"/>
      <c r="E48" s="291"/>
      <c r="F48" s="291"/>
      <c r="G48" s="291"/>
      <c r="H48" s="291"/>
      <c r="I48" s="278"/>
      <c r="J48" s="234" t="str">
        <f>VLOOKUP(A48,MATERIALES!A4:D373,2,FALSE)</f>
        <v>lt</v>
      </c>
      <c r="K48" s="292">
        <v>1</v>
      </c>
      <c r="L48" s="277"/>
      <c r="M48" s="412">
        <f>VLOOKUP(A48,MATERIALES!A4:D395,4,FALSE)</f>
        <v>3293</v>
      </c>
      <c r="N48" s="282">
        <f>K48*M48</f>
        <v>3293</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3293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910" t="s">
        <v>1037</v>
      </c>
      <c r="C76" s="864"/>
      <c r="D76" s="864"/>
      <c r="E76" s="864"/>
      <c r="F76" s="864"/>
      <c r="G76" s="864"/>
      <c r="H76" s="864"/>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3293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658.6</v>
      </c>
      <c r="M83" s="857"/>
      <c r="N83" s="57"/>
    </row>
    <row r="84" spans="1:14">
      <c r="B84" s="95" t="s">
        <v>1057</v>
      </c>
      <c r="C84" s="96"/>
      <c r="D84" s="96"/>
      <c r="E84" s="96"/>
      <c r="F84" s="96"/>
      <c r="G84" s="96"/>
      <c r="H84" s="96"/>
      <c r="I84" s="93"/>
      <c r="J84" s="94"/>
      <c r="K84" s="314">
        <v>0.05</v>
      </c>
      <c r="L84" s="856">
        <f>N78*K84</f>
        <v>164.65</v>
      </c>
      <c r="M84" s="857"/>
      <c r="N84" s="57"/>
    </row>
    <row r="85" spans="1:14" ht="15" thickBot="1">
      <c r="B85" s="97" t="s">
        <v>1058</v>
      </c>
      <c r="C85" s="98"/>
      <c r="D85" s="98"/>
      <c r="E85" s="98"/>
      <c r="F85" s="98"/>
      <c r="G85" s="98"/>
      <c r="H85" s="98"/>
      <c r="I85" s="99"/>
      <c r="J85" s="100"/>
      <c r="K85" s="315">
        <v>0.05</v>
      </c>
      <c r="L85" s="858">
        <f>N78*K85</f>
        <v>164.65</v>
      </c>
      <c r="M85" s="859"/>
      <c r="N85" s="57"/>
    </row>
    <row r="86" spans="1:14" ht="15" thickBot="1">
      <c r="B86" s="821" t="s">
        <v>1037</v>
      </c>
      <c r="C86" s="822"/>
      <c r="D86" s="822"/>
      <c r="E86" s="822"/>
      <c r="F86" s="822"/>
      <c r="G86" s="822"/>
      <c r="H86" s="822"/>
      <c r="I86" s="822"/>
      <c r="J86" s="822"/>
      <c r="K86" s="822"/>
      <c r="L86" s="822"/>
      <c r="M86" s="823"/>
      <c r="N86" s="58">
        <f>L83+L84+L85</f>
        <v>987.9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4280.8999999999996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1612</v>
      </c>
      <c r="C31" s="87" t="s">
        <v>1618</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924</v>
      </c>
      <c r="B48" s="49" t="str">
        <f>VLOOKUP(A48,MATERIALES!A4:D373,3,FALSE)</f>
        <v>Emulsión CRL-1h</v>
      </c>
      <c r="C48" s="291"/>
      <c r="D48" s="291"/>
      <c r="E48" s="291"/>
      <c r="F48" s="291"/>
      <c r="G48" s="291"/>
      <c r="H48" s="291"/>
      <c r="I48" s="278"/>
      <c r="J48" s="234" t="str">
        <f>VLOOKUP(A48,MATERIALES!A4:D373,2,FALSE)</f>
        <v>lt</v>
      </c>
      <c r="K48" s="292">
        <v>1</v>
      </c>
      <c r="L48" s="277"/>
      <c r="M48" s="412">
        <f>VLOOKUP(A48,MATERIALES!A4:D395,4,FALSE)</f>
        <v>2653</v>
      </c>
      <c r="N48" s="282">
        <f>K48*M48</f>
        <v>2653</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2653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910" t="s">
        <v>1037</v>
      </c>
      <c r="C76" s="864"/>
      <c r="D76" s="864"/>
      <c r="E76" s="864"/>
      <c r="F76" s="864"/>
      <c r="G76" s="864"/>
      <c r="H76" s="864"/>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2653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530.6</v>
      </c>
      <c r="M83" s="857"/>
      <c r="N83" s="57"/>
    </row>
    <row r="84" spans="1:14">
      <c r="B84" s="95" t="s">
        <v>1057</v>
      </c>
      <c r="C84" s="96"/>
      <c r="D84" s="96"/>
      <c r="E84" s="96"/>
      <c r="F84" s="96"/>
      <c r="G84" s="96"/>
      <c r="H84" s="96"/>
      <c r="I84" s="93"/>
      <c r="J84" s="94"/>
      <c r="K84" s="314">
        <v>0.05</v>
      </c>
      <c r="L84" s="856">
        <f>N78*K84</f>
        <v>132.65</v>
      </c>
      <c r="M84" s="857"/>
      <c r="N84" s="57"/>
    </row>
    <row r="85" spans="1:14" ht="15" thickBot="1">
      <c r="B85" s="97" t="s">
        <v>1058</v>
      </c>
      <c r="C85" s="98"/>
      <c r="D85" s="98"/>
      <c r="E85" s="98"/>
      <c r="F85" s="98"/>
      <c r="G85" s="98"/>
      <c r="H85" s="98"/>
      <c r="I85" s="99"/>
      <c r="J85" s="100"/>
      <c r="K85" s="315">
        <v>0.05</v>
      </c>
      <c r="L85" s="858">
        <f>N78*K85</f>
        <v>132.65</v>
      </c>
      <c r="M85" s="859"/>
      <c r="N85" s="57"/>
    </row>
    <row r="86" spans="1:14" ht="15" thickBot="1">
      <c r="B86" s="821" t="s">
        <v>1037</v>
      </c>
      <c r="C86" s="822"/>
      <c r="D86" s="822"/>
      <c r="E86" s="822"/>
      <c r="F86" s="822"/>
      <c r="G86" s="822"/>
      <c r="H86" s="822"/>
      <c r="I86" s="822"/>
      <c r="J86" s="822"/>
      <c r="K86" s="822"/>
      <c r="L86" s="822"/>
      <c r="M86" s="823"/>
      <c r="N86" s="58">
        <f>L83+L84+L85</f>
        <v>795.9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3448.9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1619</v>
      </c>
      <c r="C31" s="87" t="s">
        <v>1620</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889</v>
      </c>
      <c r="B48" s="49" t="str">
        <f>VLOOKUP(A48,MATERIALES!A4:D373,3,FALSE)</f>
        <v>Cemento Asfáltico Modificado Con Grano De Caucho Reciclado Tipo I</v>
      </c>
      <c r="C48" s="291"/>
      <c r="D48" s="291"/>
      <c r="E48" s="291"/>
      <c r="F48" s="291"/>
      <c r="G48" s="291"/>
      <c r="H48" s="291"/>
      <c r="I48" s="278"/>
      <c r="J48" s="234" t="str">
        <f>VLOOKUP(A48,MATERIALES!A4:D373,2,FALSE)</f>
        <v>kg</v>
      </c>
      <c r="K48" s="292">
        <v>1</v>
      </c>
      <c r="L48" s="277"/>
      <c r="M48" s="412">
        <f>VLOOKUP(A48,MATERIALES!A4:D395,4,FALSE)</f>
        <v>3348</v>
      </c>
      <c r="N48" s="282">
        <f>K48*M48</f>
        <v>3348</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3348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458"/>
      <c r="D64" s="458"/>
      <c r="E64" s="458"/>
      <c r="F64" s="458"/>
      <c r="G64" s="458"/>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910" t="s">
        <v>1037</v>
      </c>
      <c r="C76" s="864"/>
      <c r="D76" s="864"/>
      <c r="E76" s="864"/>
      <c r="F76" s="864"/>
      <c r="G76" s="864"/>
      <c r="H76" s="864"/>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3348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669.6</v>
      </c>
      <c r="M83" s="857"/>
      <c r="N83" s="57"/>
    </row>
    <row r="84" spans="1:14">
      <c r="B84" s="95" t="s">
        <v>1057</v>
      </c>
      <c r="C84" s="96"/>
      <c r="D84" s="96"/>
      <c r="E84" s="96"/>
      <c r="F84" s="96"/>
      <c r="G84" s="96"/>
      <c r="H84" s="96"/>
      <c r="I84" s="93"/>
      <c r="J84" s="94"/>
      <c r="K84" s="314">
        <v>0.05</v>
      </c>
      <c r="L84" s="856">
        <f>N78*K84</f>
        <v>167.4</v>
      </c>
      <c r="M84" s="857"/>
      <c r="N84" s="57"/>
    </row>
    <row r="85" spans="1:14" ht="15" thickBot="1">
      <c r="B85" s="97" t="s">
        <v>1058</v>
      </c>
      <c r="C85" s="98"/>
      <c r="D85" s="98"/>
      <c r="E85" s="98"/>
      <c r="F85" s="98"/>
      <c r="G85" s="98"/>
      <c r="H85" s="98"/>
      <c r="I85" s="99"/>
      <c r="J85" s="100"/>
      <c r="K85" s="315">
        <v>0.05</v>
      </c>
      <c r="L85" s="858">
        <f>N78*K85</f>
        <v>167.4</v>
      </c>
      <c r="M85" s="859"/>
      <c r="N85" s="57"/>
    </row>
    <row r="86" spans="1:14" ht="15" thickBot="1">
      <c r="B86" s="821" t="s">
        <v>1037</v>
      </c>
      <c r="C86" s="822"/>
      <c r="D86" s="822"/>
      <c r="E86" s="822"/>
      <c r="F86" s="822"/>
      <c r="G86" s="822"/>
      <c r="H86" s="822"/>
      <c r="I86" s="822"/>
      <c r="J86" s="822"/>
      <c r="K86" s="822"/>
      <c r="L86" s="822"/>
      <c r="M86" s="823"/>
      <c r="N86" s="58">
        <f>L83+L84+L85</f>
        <v>1004.4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4352.3999999999996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1621</v>
      </c>
      <c r="C31" s="87" t="s">
        <v>1622</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891</v>
      </c>
      <c r="B48" s="49" t="str">
        <f>VLOOKUP(A48,MATERIALES!A4:D373,3,FALSE)</f>
        <v>Cemento Asfáltico Modificado Con Grano De Caucho Reciclado Tipo Il</v>
      </c>
      <c r="C48" s="291"/>
      <c r="D48" s="291"/>
      <c r="E48" s="291"/>
      <c r="F48" s="291"/>
      <c r="G48" s="291"/>
      <c r="H48" s="291"/>
      <c r="I48" s="278"/>
      <c r="J48" s="234" t="str">
        <f>VLOOKUP(A48,MATERIALES!A4:D373,2,FALSE)</f>
        <v>kg</v>
      </c>
      <c r="K48" s="292">
        <v>1</v>
      </c>
      <c r="L48" s="277"/>
      <c r="M48" s="412">
        <f>VLOOKUP(A48,MATERIALES!A4:D395,4,FALSE)</f>
        <v>3445</v>
      </c>
      <c r="N48" s="282">
        <f>K48*M48</f>
        <v>3445</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3445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821" t="s">
        <v>1037</v>
      </c>
      <c r="C76" s="822"/>
      <c r="D76" s="822"/>
      <c r="E76" s="822"/>
      <c r="F76" s="822"/>
      <c r="G76" s="822"/>
      <c r="H76" s="822"/>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3445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689</v>
      </c>
      <c r="M83" s="857"/>
      <c r="N83" s="57"/>
    </row>
    <row r="84" spans="1:14">
      <c r="B84" s="95" t="s">
        <v>1057</v>
      </c>
      <c r="C84" s="96"/>
      <c r="D84" s="96"/>
      <c r="E84" s="96"/>
      <c r="F84" s="96"/>
      <c r="G84" s="96"/>
      <c r="H84" s="96"/>
      <c r="I84" s="93"/>
      <c r="J84" s="94"/>
      <c r="K84" s="314">
        <v>0.05</v>
      </c>
      <c r="L84" s="856">
        <f>N78*K84</f>
        <v>172.25</v>
      </c>
      <c r="M84" s="857"/>
      <c r="N84" s="57"/>
    </row>
    <row r="85" spans="1:14" ht="15" thickBot="1">
      <c r="B85" s="97" t="s">
        <v>1058</v>
      </c>
      <c r="C85" s="98"/>
      <c r="D85" s="98"/>
      <c r="E85" s="98"/>
      <c r="F85" s="98"/>
      <c r="G85" s="98"/>
      <c r="H85" s="98"/>
      <c r="I85" s="99"/>
      <c r="J85" s="100"/>
      <c r="K85" s="315">
        <v>0.05</v>
      </c>
      <c r="L85" s="858">
        <f>N78*K85</f>
        <v>172.25</v>
      </c>
      <c r="M85" s="859"/>
      <c r="N85" s="57"/>
    </row>
    <row r="86" spans="1:14" ht="15" thickBot="1">
      <c r="B86" s="821" t="s">
        <v>1037</v>
      </c>
      <c r="C86" s="822"/>
      <c r="D86" s="822"/>
      <c r="E86" s="822"/>
      <c r="F86" s="822"/>
      <c r="G86" s="822"/>
      <c r="H86" s="822"/>
      <c r="I86" s="822"/>
      <c r="J86" s="822"/>
      <c r="K86" s="822"/>
      <c r="L86" s="822"/>
      <c r="M86" s="823"/>
      <c r="N86" s="58">
        <f>L83+L84+L85</f>
        <v>1033.5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4478.5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1623</v>
      </c>
      <c r="C31" s="87" t="s">
        <v>1624</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892</v>
      </c>
      <c r="B48" s="49" t="str">
        <f>VLOOKUP(A48,MATERIALES!A4:D373,3,FALSE)</f>
        <v>Cemento Asfáltico Modificado Con Grano De Caucho Reciclado Tipo lll</v>
      </c>
      <c r="C48" s="291"/>
      <c r="D48" s="291"/>
      <c r="E48" s="291"/>
      <c r="F48" s="291"/>
      <c r="G48" s="291"/>
      <c r="H48" s="291"/>
      <c r="I48" s="278"/>
      <c r="J48" s="234" t="str">
        <f>VLOOKUP(A48,MATERIALES!A4:D373,2,FALSE)</f>
        <v>kg</v>
      </c>
      <c r="K48" s="292">
        <v>1</v>
      </c>
      <c r="L48" s="277"/>
      <c r="M48" s="412">
        <f>VLOOKUP(A48,MATERIALES!A4:D395,4,FALSE)</f>
        <v>3551</v>
      </c>
      <c r="N48" s="282">
        <f>K48*M48</f>
        <v>3551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3551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458"/>
      <c r="E64" s="458"/>
      <c r="F64" s="458"/>
      <c r="G64" s="458"/>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910" t="s">
        <v>1037</v>
      </c>
      <c r="C76" s="864"/>
      <c r="D76" s="864"/>
      <c r="E76" s="864"/>
      <c r="F76" s="864"/>
      <c r="G76" s="864"/>
      <c r="H76" s="864"/>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3551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710.2</v>
      </c>
      <c r="M83" s="857"/>
      <c r="N83" s="57"/>
    </row>
    <row r="84" spans="1:14">
      <c r="B84" s="95" t="s">
        <v>1057</v>
      </c>
      <c r="C84" s="96"/>
      <c r="D84" s="96"/>
      <c r="E84" s="96"/>
      <c r="F84" s="96"/>
      <c r="G84" s="96"/>
      <c r="H84" s="96"/>
      <c r="I84" s="93"/>
      <c r="J84" s="94"/>
      <c r="K84" s="314">
        <v>0.05</v>
      </c>
      <c r="L84" s="856">
        <f>N78*K84</f>
        <v>177.55</v>
      </c>
      <c r="M84" s="857"/>
      <c r="N84" s="57"/>
    </row>
    <row r="85" spans="1:14" ht="15" thickBot="1">
      <c r="B85" s="97" t="s">
        <v>1058</v>
      </c>
      <c r="C85" s="98"/>
      <c r="D85" s="98"/>
      <c r="E85" s="98"/>
      <c r="F85" s="98"/>
      <c r="G85" s="98"/>
      <c r="H85" s="98"/>
      <c r="I85" s="99"/>
      <c r="J85" s="100"/>
      <c r="K85" s="315">
        <v>0.05</v>
      </c>
      <c r="L85" s="858">
        <f>N78*K85</f>
        <v>177.55</v>
      </c>
      <c r="M85" s="859"/>
      <c r="N85" s="57"/>
    </row>
    <row r="86" spans="1:14" ht="15" thickBot="1">
      <c r="B86" s="821" t="s">
        <v>1037</v>
      </c>
      <c r="C86" s="822"/>
      <c r="D86" s="822"/>
      <c r="E86" s="822"/>
      <c r="F86" s="822"/>
      <c r="G86" s="822"/>
      <c r="H86" s="822"/>
      <c r="I86" s="822"/>
      <c r="J86" s="822"/>
      <c r="K86" s="822"/>
      <c r="L86" s="822"/>
      <c r="M86" s="823"/>
      <c r="N86" s="58">
        <f>L83+L84+L85</f>
        <v>1065.3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4616.3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1122</v>
      </c>
      <c r="C31" s="87" t="s">
        <v>1625</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884</v>
      </c>
      <c r="B48" s="49" t="str">
        <f>VLOOKUP(A48,MATERIALES!A4:D373,3,FALSE)</f>
        <v xml:space="preserve">Cemento asfaltico modificado con polímeros tipo I
</v>
      </c>
      <c r="C48" s="291"/>
      <c r="D48" s="291"/>
      <c r="E48" s="291"/>
      <c r="F48" s="291"/>
      <c r="G48" s="291"/>
      <c r="H48" s="291"/>
      <c r="I48" s="278"/>
      <c r="J48" s="234" t="str">
        <f>VLOOKUP(A48,MATERIALES!A4:D373,2,FALSE)</f>
        <v>kg</v>
      </c>
      <c r="K48" s="292">
        <v>1</v>
      </c>
      <c r="L48" s="277"/>
      <c r="M48" s="412">
        <f>VLOOKUP(A48,MATERIALES!A4:D395,4,FALSE)</f>
        <v>3345</v>
      </c>
      <c r="N48" s="282">
        <f>K48*M48</f>
        <v>3345</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3345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910" t="s">
        <v>1037</v>
      </c>
      <c r="C76" s="864"/>
      <c r="D76" s="864"/>
      <c r="E76" s="864"/>
      <c r="F76" s="864"/>
      <c r="G76" s="864"/>
      <c r="H76" s="864"/>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3345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669</v>
      </c>
      <c r="M83" s="857"/>
      <c r="N83" s="57"/>
    </row>
    <row r="84" spans="1:14">
      <c r="B84" s="95" t="s">
        <v>1057</v>
      </c>
      <c r="C84" s="96"/>
      <c r="D84" s="96"/>
      <c r="E84" s="96"/>
      <c r="F84" s="96"/>
      <c r="G84" s="96"/>
      <c r="H84" s="96"/>
      <c r="I84" s="93"/>
      <c r="J84" s="94"/>
      <c r="K84" s="314">
        <v>0.05</v>
      </c>
      <c r="L84" s="856">
        <f>N78*K84</f>
        <v>167.25</v>
      </c>
      <c r="M84" s="857"/>
      <c r="N84" s="57"/>
    </row>
    <row r="85" spans="1:14" ht="15" thickBot="1">
      <c r="B85" s="97" t="s">
        <v>1058</v>
      </c>
      <c r="C85" s="98"/>
      <c r="D85" s="98"/>
      <c r="E85" s="98"/>
      <c r="F85" s="98"/>
      <c r="G85" s="98"/>
      <c r="H85" s="98"/>
      <c r="I85" s="99"/>
      <c r="J85" s="100"/>
      <c r="K85" s="315">
        <v>0.05</v>
      </c>
      <c r="L85" s="858">
        <f>N78*K85</f>
        <v>167.25</v>
      </c>
      <c r="M85" s="859"/>
      <c r="N85" s="57"/>
    </row>
    <row r="86" spans="1:14" ht="15" thickBot="1">
      <c r="B86" s="821" t="s">
        <v>1037</v>
      </c>
      <c r="C86" s="822"/>
      <c r="D86" s="822"/>
      <c r="E86" s="822"/>
      <c r="F86" s="822"/>
      <c r="G86" s="822"/>
      <c r="H86" s="822"/>
      <c r="I86" s="822"/>
      <c r="J86" s="822"/>
      <c r="K86" s="822"/>
      <c r="L86" s="822"/>
      <c r="M86" s="823"/>
      <c r="N86" s="58">
        <f>L83+L84+L85</f>
        <v>1003.5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4348.5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1123</v>
      </c>
      <c r="C31" s="87" t="s">
        <v>1626</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885</v>
      </c>
      <c r="B48" s="49" t="str">
        <f>VLOOKUP(A48,MATERIALES!A4:D373,3,FALSE)</f>
        <v xml:space="preserve">Cemento asfaltico modificado con polímeros tipo II
</v>
      </c>
      <c r="C48" s="291"/>
      <c r="D48" s="291"/>
      <c r="E48" s="291"/>
      <c r="F48" s="291"/>
      <c r="G48" s="291"/>
      <c r="H48" s="291"/>
      <c r="I48" s="278"/>
      <c r="J48" s="234" t="str">
        <f>VLOOKUP(A48,MATERIALES!A4:D373,2,FALSE)</f>
        <v>kg</v>
      </c>
      <c r="K48" s="292">
        <v>1</v>
      </c>
      <c r="L48" s="277"/>
      <c r="M48" s="412">
        <f>VLOOKUP(A48,MATERIALES!A4:D395,4,FALSE)</f>
        <v>4386</v>
      </c>
      <c r="N48" s="282">
        <f>K48*M48</f>
        <v>4386</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4386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910" t="s">
        <v>1037</v>
      </c>
      <c r="C76" s="864"/>
      <c r="D76" s="864"/>
      <c r="E76" s="864"/>
      <c r="F76" s="864"/>
      <c r="G76" s="864"/>
      <c r="H76" s="864"/>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4386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877.2</v>
      </c>
      <c r="M83" s="857"/>
      <c r="N83" s="57"/>
    </row>
    <row r="84" spans="1:14">
      <c r="B84" s="95" t="s">
        <v>1057</v>
      </c>
      <c r="C84" s="96"/>
      <c r="D84" s="96"/>
      <c r="E84" s="96"/>
      <c r="F84" s="96"/>
      <c r="G84" s="96"/>
      <c r="H84" s="96"/>
      <c r="I84" s="93"/>
      <c r="J84" s="94"/>
      <c r="K84" s="314">
        <v>0.05</v>
      </c>
      <c r="L84" s="856">
        <f>N78*K84</f>
        <v>219.3</v>
      </c>
      <c r="M84" s="857"/>
      <c r="N84" s="57"/>
    </row>
    <row r="85" spans="1:14" ht="15" thickBot="1">
      <c r="B85" s="97" t="s">
        <v>1058</v>
      </c>
      <c r="C85" s="98"/>
      <c r="D85" s="98"/>
      <c r="E85" s="98"/>
      <c r="F85" s="98"/>
      <c r="G85" s="98"/>
      <c r="H85" s="98"/>
      <c r="I85" s="99"/>
      <c r="J85" s="100"/>
      <c r="K85" s="315">
        <v>0.05</v>
      </c>
      <c r="L85" s="858">
        <f>N78*K85</f>
        <v>219.3</v>
      </c>
      <c r="M85" s="859"/>
      <c r="N85" s="57"/>
    </row>
    <row r="86" spans="1:14" ht="15" thickBot="1">
      <c r="B86" s="821" t="s">
        <v>1037</v>
      </c>
      <c r="C86" s="822"/>
      <c r="D86" s="822"/>
      <c r="E86" s="822"/>
      <c r="F86" s="822"/>
      <c r="G86" s="822"/>
      <c r="H86" s="822"/>
      <c r="I86" s="822"/>
      <c r="J86" s="822"/>
      <c r="K86" s="822"/>
      <c r="L86" s="822"/>
      <c r="M86" s="823"/>
      <c r="N86" s="58">
        <f>L83+L84+L85</f>
        <v>1315.8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5701.8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1124</v>
      </c>
      <c r="C31" s="87" t="s">
        <v>1627</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885</v>
      </c>
      <c r="B48" s="49" t="str">
        <f>VLOOKUP(A48,MATERIALES!A4:D373,3,FALSE)</f>
        <v xml:space="preserve">Cemento asfaltico modificado con polímeros tipo II
</v>
      </c>
      <c r="C48" s="291"/>
      <c r="D48" s="291"/>
      <c r="E48" s="291"/>
      <c r="F48" s="291"/>
      <c r="G48" s="291"/>
      <c r="H48" s="291"/>
      <c r="I48" s="278"/>
      <c r="J48" s="234" t="str">
        <f>VLOOKUP(A48,MATERIALES!A4:D373,2,FALSE)</f>
        <v>kg</v>
      </c>
      <c r="K48" s="292">
        <v>1</v>
      </c>
      <c r="L48" s="277"/>
      <c r="M48" s="412">
        <f>VLOOKUP(A48,MATERIALES!A4:D395,4,FALSE)</f>
        <v>4386</v>
      </c>
      <c r="N48" s="282">
        <f>K48*M48</f>
        <v>4386</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4386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910" t="s">
        <v>1037</v>
      </c>
      <c r="C76" s="864"/>
      <c r="D76" s="864"/>
      <c r="E76" s="864"/>
      <c r="F76" s="864"/>
      <c r="G76" s="864"/>
      <c r="H76" s="864"/>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4386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877.2</v>
      </c>
      <c r="M83" s="857"/>
      <c r="N83" s="57"/>
    </row>
    <row r="84" spans="1:14">
      <c r="B84" s="95" t="s">
        <v>1057</v>
      </c>
      <c r="C84" s="96"/>
      <c r="D84" s="96"/>
      <c r="E84" s="96"/>
      <c r="F84" s="96"/>
      <c r="G84" s="96"/>
      <c r="H84" s="96"/>
      <c r="I84" s="93"/>
      <c r="J84" s="94"/>
      <c r="K84" s="314">
        <v>0.05</v>
      </c>
      <c r="L84" s="856">
        <f>N78*K84</f>
        <v>219.3</v>
      </c>
      <c r="M84" s="857"/>
      <c r="N84" s="57"/>
    </row>
    <row r="85" spans="1:14" ht="15" thickBot="1">
      <c r="B85" s="97" t="s">
        <v>1058</v>
      </c>
      <c r="C85" s="98"/>
      <c r="D85" s="98"/>
      <c r="E85" s="98"/>
      <c r="F85" s="98"/>
      <c r="G85" s="98"/>
      <c r="H85" s="98"/>
      <c r="I85" s="99"/>
      <c r="J85" s="100"/>
      <c r="K85" s="315">
        <v>0.05</v>
      </c>
      <c r="L85" s="858">
        <f>N78*K85</f>
        <v>219.3</v>
      </c>
      <c r="M85" s="859"/>
      <c r="N85" s="57"/>
    </row>
    <row r="86" spans="1:14" ht="15" thickBot="1">
      <c r="B86" s="821" t="s">
        <v>1037</v>
      </c>
      <c r="C86" s="822"/>
      <c r="D86" s="822"/>
      <c r="E86" s="822"/>
      <c r="F86" s="822"/>
      <c r="G86" s="822"/>
      <c r="H86" s="822"/>
      <c r="I86" s="822"/>
      <c r="J86" s="822"/>
      <c r="K86" s="822"/>
      <c r="L86" s="822"/>
      <c r="M86" s="823"/>
      <c r="N86" s="58">
        <f>L83+L84+L85</f>
        <v>1315.8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5701.8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1125</v>
      </c>
      <c r="C31" s="87" t="s">
        <v>1628</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886</v>
      </c>
      <c r="B48" s="49" t="str">
        <f>VLOOKUP(A48,MATERIALES!A4:D373,3,FALSE)</f>
        <v xml:space="preserve">Cemento asfaltico modificado con polímeros tipo III
</v>
      </c>
      <c r="C48" s="291"/>
      <c r="D48" s="291"/>
      <c r="E48" s="291"/>
      <c r="F48" s="291"/>
      <c r="G48" s="291"/>
      <c r="H48" s="291"/>
      <c r="I48" s="278"/>
      <c r="J48" s="234" t="str">
        <f>VLOOKUP(A48,MATERIALES!A4:D373,2,FALSE)</f>
        <v>kg</v>
      </c>
      <c r="K48" s="292">
        <v>1</v>
      </c>
      <c r="L48" s="277"/>
      <c r="M48" s="412">
        <f>VLOOKUP(A48,MATERIALES!A4:D395,4,FALSE)</f>
        <v>3558</v>
      </c>
      <c r="N48" s="282">
        <f>K48*M48</f>
        <v>3558</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3558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910" t="s">
        <v>1037</v>
      </c>
      <c r="C76" s="864"/>
      <c r="D76" s="864"/>
      <c r="E76" s="864"/>
      <c r="F76" s="864"/>
      <c r="G76" s="864"/>
      <c r="H76" s="864"/>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3558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711.6</v>
      </c>
      <c r="M83" s="857"/>
      <c r="N83" s="57"/>
    </row>
    <row r="84" spans="1:14">
      <c r="B84" s="95" t="s">
        <v>1057</v>
      </c>
      <c r="C84" s="96"/>
      <c r="D84" s="96"/>
      <c r="E84" s="96"/>
      <c r="F84" s="96"/>
      <c r="G84" s="96"/>
      <c r="H84" s="96"/>
      <c r="I84" s="93"/>
      <c r="J84" s="94"/>
      <c r="K84" s="314">
        <v>0.05</v>
      </c>
      <c r="L84" s="856">
        <f>N78*K84</f>
        <v>177.9</v>
      </c>
      <c r="M84" s="857"/>
      <c r="N84" s="57"/>
    </row>
    <row r="85" spans="1:14" ht="15" thickBot="1">
      <c r="B85" s="97" t="s">
        <v>1058</v>
      </c>
      <c r="C85" s="98"/>
      <c r="D85" s="98"/>
      <c r="E85" s="98"/>
      <c r="F85" s="98"/>
      <c r="G85" s="98"/>
      <c r="H85" s="98"/>
      <c r="I85" s="99"/>
      <c r="J85" s="100"/>
      <c r="K85" s="315">
        <v>0.05</v>
      </c>
      <c r="L85" s="858">
        <f>N78*K85</f>
        <v>177.9</v>
      </c>
      <c r="M85" s="859"/>
      <c r="N85" s="57"/>
    </row>
    <row r="86" spans="1:14" ht="15" thickBot="1">
      <c r="B86" s="821" t="s">
        <v>1037</v>
      </c>
      <c r="C86" s="822"/>
      <c r="D86" s="822"/>
      <c r="E86" s="822"/>
      <c r="F86" s="822"/>
      <c r="G86" s="822"/>
      <c r="H86" s="822"/>
      <c r="I86" s="822"/>
      <c r="J86" s="822"/>
      <c r="K86" s="822"/>
      <c r="L86" s="822"/>
      <c r="M86" s="823"/>
      <c r="N86" s="58">
        <f>L83+L84+L85</f>
        <v>1067.4000000000001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4625.3999999999996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1126</v>
      </c>
      <c r="C31" s="87" t="s">
        <v>1629</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887</v>
      </c>
      <c r="B48" s="49" t="str">
        <f>VLOOKUP(A48,MATERIALES!A4:D373,3,FALSE)</f>
        <v xml:space="preserve">Cemento asfaltico modificado con polímeros tipo IV
</v>
      </c>
      <c r="C48" s="291"/>
      <c r="D48" s="291"/>
      <c r="E48" s="291"/>
      <c r="F48" s="291"/>
      <c r="G48" s="291"/>
      <c r="H48" s="291"/>
      <c r="I48" s="278"/>
      <c r="J48" s="234" t="str">
        <f>VLOOKUP(A48,MATERIALES!A4:D373,2,FALSE)</f>
        <v>kg</v>
      </c>
      <c r="K48" s="292">
        <v>1</v>
      </c>
      <c r="L48" s="277"/>
      <c r="M48" s="412">
        <f>VLOOKUP(A48,MATERIALES!A4:D395,4,FALSE)</f>
        <v>3816</v>
      </c>
      <c r="N48" s="282">
        <f>K48*M48</f>
        <v>3816</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3816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910" t="s">
        <v>1037</v>
      </c>
      <c r="C76" s="864"/>
      <c r="D76" s="864"/>
      <c r="E76" s="864"/>
      <c r="F76" s="864"/>
      <c r="G76" s="864"/>
      <c r="H76" s="864"/>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3816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763.2</v>
      </c>
      <c r="M83" s="857"/>
      <c r="N83" s="57"/>
    </row>
    <row r="84" spans="1:14">
      <c r="B84" s="95" t="s">
        <v>1057</v>
      </c>
      <c r="C84" s="96"/>
      <c r="D84" s="96"/>
      <c r="E84" s="96"/>
      <c r="F84" s="96"/>
      <c r="G84" s="96"/>
      <c r="H84" s="96"/>
      <c r="I84" s="93"/>
      <c r="J84" s="94"/>
      <c r="K84" s="314">
        <v>0.05</v>
      </c>
      <c r="L84" s="856">
        <f>N78*K84</f>
        <v>190.8</v>
      </c>
      <c r="M84" s="857"/>
      <c r="N84" s="57"/>
    </row>
    <row r="85" spans="1:14" ht="15" thickBot="1">
      <c r="B85" s="97" t="s">
        <v>1058</v>
      </c>
      <c r="C85" s="98"/>
      <c r="D85" s="98"/>
      <c r="E85" s="98"/>
      <c r="F85" s="98"/>
      <c r="G85" s="98"/>
      <c r="H85" s="98"/>
      <c r="I85" s="99"/>
      <c r="J85" s="100"/>
      <c r="K85" s="315">
        <v>0.05</v>
      </c>
      <c r="L85" s="858">
        <f>N78*K85</f>
        <v>190.8</v>
      </c>
      <c r="M85" s="859"/>
      <c r="N85" s="57"/>
    </row>
    <row r="86" spans="1:14" ht="15" thickBot="1">
      <c r="B86" s="821" t="s">
        <v>1037</v>
      </c>
      <c r="C86" s="822"/>
      <c r="D86" s="822"/>
      <c r="E86" s="822"/>
      <c r="F86" s="822"/>
      <c r="G86" s="822"/>
      <c r="H86" s="822"/>
      <c r="I86" s="822"/>
      <c r="J86" s="822"/>
      <c r="K86" s="822"/>
      <c r="L86" s="822"/>
      <c r="M86" s="823"/>
      <c r="N86" s="58">
        <f>L83+L84+L85</f>
        <v>1144.8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4960.8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1630</v>
      </c>
      <c r="C31" s="87" t="s">
        <v>1631</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888</v>
      </c>
      <c r="B48" s="49" t="str">
        <f>VLOOKUP(A48,MATERIALES!A4:D373,3,FALSE)</f>
        <v xml:space="preserve">Cemento asfaltico modificado con polímeros tipo V
</v>
      </c>
      <c r="C48" s="291"/>
      <c r="D48" s="291"/>
      <c r="E48" s="291"/>
      <c r="F48" s="291"/>
      <c r="G48" s="291"/>
      <c r="H48" s="291"/>
      <c r="I48" s="278"/>
      <c r="J48" s="234" t="str">
        <f>VLOOKUP(A48,MATERIALES!A4:D373,2,FALSE)</f>
        <v>kg</v>
      </c>
      <c r="K48" s="292">
        <v>1</v>
      </c>
      <c r="L48" s="277"/>
      <c r="M48" s="412">
        <f>VLOOKUP(A48,MATERIALES!A4:D395,4,FALSE)</f>
        <v>4123</v>
      </c>
      <c r="N48" s="282">
        <f>K48*M48</f>
        <v>4123</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4123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910" t="s">
        <v>1037</v>
      </c>
      <c r="C76" s="864"/>
      <c r="D76" s="864"/>
      <c r="E76" s="864"/>
      <c r="F76" s="864"/>
      <c r="G76" s="864"/>
      <c r="H76" s="864"/>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4123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824.6</v>
      </c>
      <c r="M83" s="857"/>
      <c r="N83" s="57"/>
    </row>
    <row r="84" spans="1:14">
      <c r="B84" s="95" t="s">
        <v>1057</v>
      </c>
      <c r="C84" s="96"/>
      <c r="D84" s="96"/>
      <c r="E84" s="96"/>
      <c r="F84" s="96"/>
      <c r="G84" s="96"/>
      <c r="H84" s="96"/>
      <c r="I84" s="93"/>
      <c r="J84" s="94"/>
      <c r="K84" s="314">
        <v>0.05</v>
      </c>
      <c r="L84" s="856">
        <f>N78*K84</f>
        <v>206.15</v>
      </c>
      <c r="M84" s="857"/>
      <c r="N84" s="57"/>
    </row>
    <row r="85" spans="1:14" ht="15" thickBot="1">
      <c r="B85" s="97" t="s">
        <v>1058</v>
      </c>
      <c r="C85" s="98"/>
      <c r="D85" s="98"/>
      <c r="E85" s="98"/>
      <c r="F85" s="98"/>
      <c r="G85" s="98"/>
      <c r="H85" s="98"/>
      <c r="I85" s="99"/>
      <c r="J85" s="100"/>
      <c r="K85" s="315">
        <v>0.05</v>
      </c>
      <c r="L85" s="858">
        <f>N78*K85</f>
        <v>206.15</v>
      </c>
      <c r="M85" s="859"/>
      <c r="N85" s="57"/>
    </row>
    <row r="86" spans="1:14" ht="15" thickBot="1">
      <c r="B86" s="821" t="s">
        <v>1037</v>
      </c>
      <c r="C86" s="822"/>
      <c r="D86" s="822"/>
      <c r="E86" s="822"/>
      <c r="F86" s="822"/>
      <c r="G86" s="822"/>
      <c r="H86" s="822"/>
      <c r="I86" s="822"/>
      <c r="J86" s="822"/>
      <c r="K86" s="822"/>
      <c r="L86" s="822"/>
      <c r="M86" s="823"/>
      <c r="N86" s="58">
        <f>L83+L84+L85</f>
        <v>1236.9000000000001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5359.9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1127</v>
      </c>
      <c r="C31" s="87" t="s">
        <v>1632</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940</v>
      </c>
      <c r="B48" s="49" t="str">
        <f>VLOOKUP(A48,MATERIALES!A4:D373,3,FALSE)</f>
        <v>Emulsión Asfáltica de Rotura Media Modificada Con Polímeros CRM-m</v>
      </c>
      <c r="C48" s="291"/>
      <c r="D48" s="291"/>
      <c r="E48" s="291"/>
      <c r="F48" s="291"/>
      <c r="G48" s="291"/>
      <c r="H48" s="291"/>
      <c r="I48" s="278"/>
      <c r="J48" s="234" t="str">
        <f>VLOOKUP(A48,MATERIALES!A4:D373,2,FALSE)</f>
        <v>lt</v>
      </c>
      <c r="K48" s="292">
        <v>1</v>
      </c>
      <c r="L48" s="277"/>
      <c r="M48" s="412">
        <f>VLOOKUP(A48,MATERIALES!A4:D395,4,FALSE)</f>
        <v>3245</v>
      </c>
      <c r="N48" s="282">
        <f>K48*M48</f>
        <v>3245</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3245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910" t="s">
        <v>1037</v>
      </c>
      <c r="C76" s="864"/>
      <c r="D76" s="864"/>
      <c r="E76" s="864"/>
      <c r="F76" s="864"/>
      <c r="G76" s="864"/>
      <c r="H76" s="864"/>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3245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649</v>
      </c>
      <c r="M83" s="857"/>
      <c r="N83" s="57"/>
    </row>
    <row r="84" spans="1:14">
      <c r="B84" s="95" t="s">
        <v>1057</v>
      </c>
      <c r="C84" s="96"/>
      <c r="D84" s="96"/>
      <c r="E84" s="96"/>
      <c r="F84" s="96"/>
      <c r="G84" s="96"/>
      <c r="H84" s="96"/>
      <c r="I84" s="93"/>
      <c r="J84" s="94"/>
      <c r="K84" s="314">
        <v>0.05</v>
      </c>
      <c r="L84" s="856">
        <f>N78*K84</f>
        <v>162.25</v>
      </c>
      <c r="M84" s="857"/>
      <c r="N84" s="57"/>
    </row>
    <row r="85" spans="1:14" ht="15" thickBot="1">
      <c r="B85" s="97" t="s">
        <v>1058</v>
      </c>
      <c r="C85" s="98"/>
      <c r="D85" s="98"/>
      <c r="E85" s="98"/>
      <c r="F85" s="98"/>
      <c r="G85" s="98"/>
      <c r="H85" s="98"/>
      <c r="I85" s="99"/>
      <c r="J85" s="100"/>
      <c r="K85" s="315">
        <v>0.05</v>
      </c>
      <c r="L85" s="858">
        <f>N78*K85</f>
        <v>162.25</v>
      </c>
      <c r="M85" s="859"/>
      <c r="N85" s="57"/>
    </row>
    <row r="86" spans="1:14" ht="15" thickBot="1">
      <c r="B86" s="821" t="s">
        <v>1037</v>
      </c>
      <c r="C86" s="822"/>
      <c r="D86" s="822"/>
      <c r="E86" s="822"/>
      <c r="F86" s="822"/>
      <c r="G86" s="822"/>
      <c r="H86" s="822"/>
      <c r="I86" s="822"/>
      <c r="J86" s="822"/>
      <c r="K86" s="822"/>
      <c r="L86" s="822"/>
      <c r="M86" s="823"/>
      <c r="N86" s="58">
        <f>L83+L84+L85</f>
        <v>973.5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4218.5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1128</v>
      </c>
      <c r="C31" s="87" t="s">
        <v>1633</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154</v>
      </c>
      <c r="B36" s="870" t="str">
        <f>VLOOKUP(A36,EQUIPOS!A6:D154,3,FALSE)</f>
        <v>Carrotanque Irrigador de asfalto, 1000 GALONES DE CAPACIDAD</v>
      </c>
      <c r="C36" s="871"/>
      <c r="D36" s="871"/>
      <c r="E36" s="871"/>
      <c r="F36" s="871"/>
      <c r="G36" s="871"/>
      <c r="H36" s="872"/>
      <c r="I36" s="277"/>
      <c r="J36" s="278"/>
      <c r="K36" s="279">
        <f>VLOOKUP(A36,EQUIPOS!A6:D163,4,FALSE)</f>
        <v>131976.345</v>
      </c>
      <c r="L36" s="280"/>
      <c r="M36" s="281">
        <v>500</v>
      </c>
      <c r="N36" s="282">
        <f>K36/M36</f>
        <v>263.95269000000002</v>
      </c>
    </row>
    <row r="37" spans="1:14">
      <c r="A37" s="119" t="s">
        <v>176</v>
      </c>
      <c r="B37" s="870" t="str">
        <f>VLOOKUP(A37,EQUIPOS!A7:D154,3,FALSE)</f>
        <v xml:space="preserve">Compresor (barrido y soplado)
</v>
      </c>
      <c r="C37" s="871"/>
      <c r="D37" s="871"/>
      <c r="E37" s="871"/>
      <c r="F37" s="871"/>
      <c r="G37" s="871"/>
      <c r="H37" s="872"/>
      <c r="I37" s="277"/>
      <c r="J37" s="278"/>
      <c r="K37" s="279">
        <f>VLOOKUP(A37,EQUIPOS!A7:D164,4,FALSE)</f>
        <v>96526.599000000002</v>
      </c>
      <c r="L37" s="280"/>
      <c r="M37" s="281">
        <v>500</v>
      </c>
      <c r="N37" s="282">
        <f>K37/M37</f>
        <v>193.05319800000001</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N75*M41</f>
        <v>0.51067205206099997</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457.51656005206104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920</v>
      </c>
      <c r="B48" s="49" t="str">
        <f>VLOOKUP(A48,MATERIALES!A4:D373,3,FALSE)</f>
        <v>Emulsión CRL-0</v>
      </c>
      <c r="C48" s="291"/>
      <c r="D48" s="291"/>
      <c r="E48" s="291"/>
      <c r="F48" s="291"/>
      <c r="G48" s="291"/>
      <c r="H48" s="291"/>
      <c r="I48" s="278"/>
      <c r="J48" s="234" t="str">
        <f>VLOOKUP(A48,MATERIALES!A4:D373,2,FALSE)</f>
        <v>lt</v>
      </c>
      <c r="K48" s="292">
        <v>1</v>
      </c>
      <c r="L48" s="277"/>
      <c r="M48" s="412">
        <f>VLOOKUP(A48,MATERIALES!A4:D395,4,FALSE)</f>
        <v>2670</v>
      </c>
      <c r="N48" s="282">
        <f>K48*M48</f>
        <v>2670</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2670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899"/>
      <c r="M64" s="900"/>
      <c r="N64" s="133"/>
    </row>
    <row r="65" spans="1:14" ht="15" thickBot="1">
      <c r="B65" s="910" t="s">
        <v>1037</v>
      </c>
      <c r="C65" s="864"/>
      <c r="D65" s="864"/>
      <c r="E65" s="864"/>
      <c r="F65" s="864"/>
      <c r="G65" s="864"/>
      <c r="H65" s="864"/>
      <c r="I65" s="864"/>
      <c r="J65" s="864"/>
      <c r="K65" s="864"/>
      <c r="L65" s="864"/>
      <c r="M65" s="865"/>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 thickBot="1">
      <c r="B68" s="74"/>
      <c r="C68" s="67"/>
      <c r="D68" s="67"/>
      <c r="E68" s="67"/>
      <c r="F68" s="67"/>
      <c r="G68" s="67"/>
      <c r="H68" s="67"/>
      <c r="I68" s="67"/>
      <c r="J68" s="67"/>
      <c r="K68" s="67"/>
      <c r="L68" s="67"/>
      <c r="M68" s="67"/>
      <c r="N68" s="69"/>
    </row>
    <row r="69" spans="1:14" ht="26.4">
      <c r="B69" s="860" t="s">
        <v>1047</v>
      </c>
      <c r="C69" s="861"/>
      <c r="D69" s="861"/>
      <c r="E69" s="861"/>
      <c r="F69" s="861"/>
      <c r="G69" s="861"/>
      <c r="H69" s="861"/>
      <c r="I69" s="79" t="s">
        <v>1048</v>
      </c>
      <c r="J69" s="81" t="s">
        <v>1494</v>
      </c>
      <c r="K69" s="80" t="s">
        <v>1050</v>
      </c>
      <c r="L69" s="862" t="s">
        <v>1034</v>
      </c>
      <c r="M69" s="863"/>
      <c r="N69" s="104" t="s">
        <v>1035</v>
      </c>
    </row>
    <row r="70" spans="1:14">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309">
        <v>4000</v>
      </c>
      <c r="N70" s="405">
        <f>K70/M70</f>
        <v>51.067205206099999</v>
      </c>
    </row>
    <row r="71" spans="1:14">
      <c r="B71" s="55"/>
      <c r="C71" s="53"/>
      <c r="D71" s="53"/>
      <c r="E71" s="53"/>
      <c r="F71" s="53"/>
      <c r="G71" s="53"/>
      <c r="H71" s="53"/>
      <c r="I71" s="289"/>
      <c r="J71" s="307"/>
      <c r="K71" s="308"/>
      <c r="L71" s="56"/>
      <c r="M71" s="310"/>
      <c r="N71" s="306"/>
    </row>
    <row r="72" spans="1:14">
      <c r="B72" s="55"/>
      <c r="C72" s="53"/>
      <c r="D72" s="53"/>
      <c r="E72" s="53"/>
      <c r="F72" s="53"/>
      <c r="G72" s="53"/>
      <c r="H72" s="53"/>
      <c r="I72" s="289"/>
      <c r="J72" s="307"/>
      <c r="K72" s="308"/>
      <c r="L72" s="328"/>
      <c r="M72" s="310"/>
      <c r="N72" s="306"/>
    </row>
    <row r="73" spans="1:14">
      <c r="B73" s="55"/>
      <c r="C73" s="53"/>
      <c r="D73" s="53"/>
      <c r="E73" s="53"/>
      <c r="F73" s="53"/>
      <c r="G73" s="53"/>
      <c r="H73" s="53"/>
      <c r="I73" s="289"/>
      <c r="J73" s="307"/>
      <c r="K73" s="308"/>
      <c r="L73" s="328"/>
      <c r="M73" s="310"/>
      <c r="N73" s="306"/>
    </row>
    <row r="74" spans="1:14" ht="15" thickBot="1">
      <c r="B74" s="897"/>
      <c r="C74" s="898"/>
      <c r="D74" s="898"/>
      <c r="E74" s="898"/>
      <c r="F74" s="898"/>
      <c r="G74" s="898"/>
      <c r="H74" s="898"/>
      <c r="I74" s="132"/>
      <c r="J74" s="132"/>
      <c r="K74" s="132"/>
      <c r="L74" s="911"/>
      <c r="M74" s="911"/>
      <c r="N74" s="51"/>
    </row>
    <row r="75" spans="1:14" ht="15" thickBot="1">
      <c r="B75" s="910" t="s">
        <v>1037</v>
      </c>
      <c r="C75" s="864"/>
      <c r="D75" s="864"/>
      <c r="E75" s="864"/>
      <c r="F75" s="864"/>
      <c r="G75" s="864"/>
      <c r="H75" s="864"/>
      <c r="I75" s="864"/>
      <c r="J75" s="864"/>
      <c r="K75" s="864"/>
      <c r="L75" s="864"/>
      <c r="M75" s="865"/>
      <c r="N75" s="311">
        <f>SUM(N70:N74)</f>
        <v>51.067205206099999</v>
      </c>
    </row>
    <row r="76" spans="1:14" ht="15" thickBot="1">
      <c r="B76" s="39"/>
      <c r="C76" s="40"/>
      <c r="D76" s="40"/>
      <c r="E76" s="40"/>
      <c r="F76" s="40"/>
      <c r="G76" s="40"/>
      <c r="H76" s="40"/>
      <c r="I76" s="40"/>
      <c r="J76" s="40"/>
      <c r="K76" s="40"/>
      <c r="L76" s="40"/>
      <c r="M76" s="40"/>
      <c r="N76" s="41"/>
    </row>
    <row r="77" spans="1:14" ht="15" thickBot="1">
      <c r="B77" s="821" t="s">
        <v>1051</v>
      </c>
      <c r="C77" s="822"/>
      <c r="D77" s="822"/>
      <c r="E77" s="822"/>
      <c r="F77" s="822"/>
      <c r="G77" s="822"/>
      <c r="H77" s="822"/>
      <c r="I77" s="822"/>
      <c r="J77" s="822"/>
      <c r="K77" s="822"/>
      <c r="L77" s="822"/>
      <c r="M77" s="823"/>
      <c r="N77" s="105">
        <f>N43+N54+N65+N75</f>
        <v>3178.5837652581608</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635.71675305163217</v>
      </c>
      <c r="M82" s="857"/>
      <c r="N82" s="57"/>
    </row>
    <row r="83" spans="1:14">
      <c r="B83" s="95" t="s">
        <v>1057</v>
      </c>
      <c r="C83" s="96"/>
      <c r="D83" s="96"/>
      <c r="E83" s="96"/>
      <c r="F83" s="96"/>
      <c r="G83" s="96"/>
      <c r="H83" s="96"/>
      <c r="I83" s="93"/>
      <c r="J83" s="94"/>
      <c r="K83" s="314">
        <v>0.05</v>
      </c>
      <c r="L83" s="856">
        <f>N77*K83</f>
        <v>158.92918826290804</v>
      </c>
      <c r="M83" s="857"/>
      <c r="N83" s="57"/>
    </row>
    <row r="84" spans="1:14" ht="15" thickBot="1">
      <c r="B84" s="97" t="s">
        <v>1058</v>
      </c>
      <c r="C84" s="98"/>
      <c r="D84" s="98"/>
      <c r="E84" s="98"/>
      <c r="F84" s="98"/>
      <c r="G84" s="98"/>
      <c r="H84" s="98"/>
      <c r="I84" s="99"/>
      <c r="J84" s="100"/>
      <c r="K84" s="315">
        <v>0.05</v>
      </c>
      <c r="L84" s="858">
        <f>N77*K84</f>
        <v>158.92918826290804</v>
      </c>
      <c r="M84" s="859"/>
      <c r="N84" s="57"/>
    </row>
    <row r="85" spans="1:14" ht="15" thickBot="1">
      <c r="B85" s="821" t="s">
        <v>1037</v>
      </c>
      <c r="C85" s="822"/>
      <c r="D85" s="822"/>
      <c r="E85" s="822"/>
      <c r="F85" s="822"/>
      <c r="G85" s="822"/>
      <c r="H85" s="822"/>
      <c r="I85" s="822"/>
      <c r="J85" s="822"/>
      <c r="K85" s="822"/>
      <c r="L85" s="822"/>
      <c r="M85" s="823"/>
      <c r="N85" s="58">
        <f>L82+L83+L84</f>
        <v>953.57512957744825</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4132.1588948356093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4" t="s">
        <v>2324</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2325</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7"/>
      <c r="K117" s="887"/>
      <c r="L117" s="887"/>
      <c r="M117" s="887"/>
      <c r="N117" s="888"/>
    </row>
    <row r="118" spans="2:14" ht="15" thickBot="1">
      <c r="B118" s="271" t="s">
        <v>2327</v>
      </c>
      <c r="C118" s="403"/>
      <c r="D118" s="403"/>
      <c r="E118" s="63"/>
      <c r="F118" s="63"/>
      <c r="G118" s="63"/>
      <c r="H118" s="63"/>
      <c r="I118" s="63"/>
      <c r="J118" s="889"/>
      <c r="K118" s="889"/>
      <c r="L118" s="889"/>
      <c r="M118" s="889"/>
      <c r="N118" s="890"/>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1129</v>
      </c>
      <c r="C31" s="87" t="s">
        <v>1634</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154</v>
      </c>
      <c r="B36" s="870" t="str">
        <f>VLOOKUP(A36,EQUIPOS!A6:D154,3,FALSE)</f>
        <v>Carrotanque Irrigador de asfalto, 1000 GALONES DE CAPACIDAD</v>
      </c>
      <c r="C36" s="871"/>
      <c r="D36" s="871"/>
      <c r="E36" s="871"/>
      <c r="F36" s="871"/>
      <c r="G36" s="871"/>
      <c r="H36" s="872"/>
      <c r="I36" s="277"/>
      <c r="J36" s="278"/>
      <c r="K36" s="279">
        <f>VLOOKUP(A36,EQUIPOS!A6:D163,4,FALSE)</f>
        <v>131976.345</v>
      </c>
      <c r="L36" s="280"/>
      <c r="M36" s="281">
        <v>500</v>
      </c>
      <c r="N36" s="282">
        <f>K36/M36</f>
        <v>263.95269000000002</v>
      </c>
    </row>
    <row r="37" spans="1:14">
      <c r="A37" s="119" t="s">
        <v>176</v>
      </c>
      <c r="B37" s="870" t="str">
        <f>VLOOKUP(A37,EQUIPOS!A7:D154,3,FALSE)</f>
        <v xml:space="preserve">Compresor (barrido y soplado)
</v>
      </c>
      <c r="C37" s="871"/>
      <c r="D37" s="871"/>
      <c r="E37" s="871"/>
      <c r="F37" s="871"/>
      <c r="G37" s="871"/>
      <c r="H37" s="872"/>
      <c r="I37" s="277"/>
      <c r="J37" s="278"/>
      <c r="K37" s="279">
        <f>VLOOKUP(A37,EQUIPOS!A7:D164,4,FALSE)</f>
        <v>96526.599000000002</v>
      </c>
      <c r="L37" s="280"/>
      <c r="M37" s="281">
        <v>500</v>
      </c>
      <c r="N37" s="282">
        <f>K37/M37</f>
        <v>193.05319800000001</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0.51067205206099997</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457.51656005206104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922</v>
      </c>
      <c r="B48" s="49" t="str">
        <f>VLOOKUP(A48,MATERIALES!A4:D373,3,FALSE)</f>
        <v>Emulsión CRL-1</v>
      </c>
      <c r="C48" s="291"/>
      <c r="D48" s="291"/>
      <c r="E48" s="291"/>
      <c r="F48" s="291"/>
      <c r="G48" s="291"/>
      <c r="H48" s="291"/>
      <c r="I48" s="278"/>
      <c r="J48" s="234" t="str">
        <f>VLOOKUP(A48,MATERIALES!A4:D373,2,FALSE)</f>
        <v>lt</v>
      </c>
      <c r="K48" s="292">
        <v>1</v>
      </c>
      <c r="L48" s="277"/>
      <c r="M48" s="412">
        <f>VLOOKUP(A48,MATERIALES!A4:D395,4,FALSE)</f>
        <v>2663</v>
      </c>
      <c r="N48" s="282">
        <f>K48*M48</f>
        <v>2663</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2663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51.067205206099999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3171.5837652581608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634.31675305163219</v>
      </c>
      <c r="M83" s="857"/>
      <c r="N83" s="57"/>
    </row>
    <row r="84" spans="1:14">
      <c r="B84" s="95" t="s">
        <v>1057</v>
      </c>
      <c r="C84" s="96"/>
      <c r="D84" s="96"/>
      <c r="E84" s="96"/>
      <c r="F84" s="96"/>
      <c r="G84" s="96"/>
      <c r="H84" s="96"/>
      <c r="I84" s="93"/>
      <c r="J84" s="94"/>
      <c r="K84" s="314">
        <v>0.05</v>
      </c>
      <c r="L84" s="856">
        <f>N78*K84</f>
        <v>158.57918826290805</v>
      </c>
      <c r="M84" s="857"/>
      <c r="N84" s="57"/>
    </row>
    <row r="85" spans="1:14" ht="15" thickBot="1">
      <c r="B85" s="97" t="s">
        <v>1058</v>
      </c>
      <c r="C85" s="98"/>
      <c r="D85" s="98"/>
      <c r="E85" s="98"/>
      <c r="F85" s="98"/>
      <c r="G85" s="98"/>
      <c r="H85" s="98"/>
      <c r="I85" s="99"/>
      <c r="J85" s="100"/>
      <c r="K85" s="315">
        <v>0.05</v>
      </c>
      <c r="L85" s="858">
        <f>N78*K85</f>
        <v>158.57918826290805</v>
      </c>
      <c r="M85" s="859"/>
      <c r="N85" s="57"/>
    </row>
    <row r="86" spans="1:14" ht="15" thickBot="1">
      <c r="B86" s="821" t="s">
        <v>1037</v>
      </c>
      <c r="C86" s="822"/>
      <c r="D86" s="822"/>
      <c r="E86" s="822"/>
      <c r="F86" s="822"/>
      <c r="G86" s="822"/>
      <c r="H86" s="822"/>
      <c r="I86" s="822"/>
      <c r="J86" s="822"/>
      <c r="K86" s="822"/>
      <c r="L86" s="822"/>
      <c r="M86" s="823"/>
      <c r="N86" s="58">
        <f>L83+L84+L85</f>
        <v>951.47512957744823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4123.058894835609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1635</v>
      </c>
      <c r="C31" s="87" t="s">
        <v>1636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154</v>
      </c>
      <c r="B36" s="870" t="str">
        <f>VLOOKUP(A36,EQUIPOS!A6:D154,3,FALSE)</f>
        <v>Carrotanque Irrigador de asfalto, 1000 GALONES DE CAPACIDAD</v>
      </c>
      <c r="C36" s="871"/>
      <c r="D36" s="871"/>
      <c r="E36" s="871"/>
      <c r="F36" s="871"/>
      <c r="G36" s="871"/>
      <c r="H36" s="872"/>
      <c r="I36" s="277"/>
      <c r="J36" s="278"/>
      <c r="K36" s="279">
        <f>VLOOKUP(A36,EQUIPOS!A6:D163,4,FALSE)</f>
        <v>131976.345</v>
      </c>
      <c r="L36" s="280"/>
      <c r="M36" s="281">
        <v>500</v>
      </c>
      <c r="N36" s="282">
        <f>K36/M36</f>
        <v>263.95269000000002</v>
      </c>
    </row>
    <row r="37" spans="1:14">
      <c r="A37" s="119" t="s">
        <v>176</v>
      </c>
      <c r="B37" s="870" t="str">
        <f>VLOOKUP(A37,EQUIPOS!A7:D154,3,FALSE)</f>
        <v xml:space="preserve">Compresor (barrido y soplado)
</v>
      </c>
      <c r="C37" s="871"/>
      <c r="D37" s="871"/>
      <c r="E37" s="871"/>
      <c r="F37" s="871"/>
      <c r="G37" s="871"/>
      <c r="H37" s="872"/>
      <c r="I37" s="277"/>
      <c r="J37" s="278"/>
      <c r="K37" s="279">
        <f>VLOOKUP(A37,EQUIPOS!A7:D164,4,FALSE)</f>
        <v>96526.599000000002</v>
      </c>
      <c r="L37" s="280"/>
      <c r="M37" s="281">
        <v>500</v>
      </c>
      <c r="N37" s="282">
        <f>K37/M37</f>
        <v>193.05319800000001</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0.51067205206099997</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457.51656005206104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863</v>
      </c>
      <c r="B48" s="49" t="str">
        <f>VLOOKUP(A48,MATERIALES!A4:D373,3,FALSE)</f>
        <v>Asfalto liquido RC 250</v>
      </c>
      <c r="C48" s="291"/>
      <c r="D48" s="291"/>
      <c r="E48" s="291"/>
      <c r="F48" s="291"/>
      <c r="G48" s="291"/>
      <c r="H48" s="291"/>
      <c r="I48" s="278"/>
      <c r="J48" s="234" t="str">
        <f>VLOOKUP(A48,MATERIALES!A4:D373,2,FALSE)</f>
        <v>gal</v>
      </c>
      <c r="K48" s="292">
        <v>0.3</v>
      </c>
      <c r="L48" s="277"/>
      <c r="M48" s="412">
        <f>VLOOKUP(A48,MATERIALES!A4:D395,4,FALSE)</f>
        <v>10984</v>
      </c>
      <c r="N48" s="282">
        <f>K48*M48</f>
        <v>3295.2</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3295.2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51.067205206099999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3803.7837652581607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760.75675305163213</v>
      </c>
      <c r="M83" s="857"/>
      <c r="N83" s="57"/>
    </row>
    <row r="84" spans="1:14">
      <c r="B84" s="95" t="s">
        <v>1057</v>
      </c>
      <c r="C84" s="96"/>
      <c r="D84" s="96"/>
      <c r="E84" s="96"/>
      <c r="F84" s="96"/>
      <c r="G84" s="96"/>
      <c r="H84" s="96"/>
      <c r="I84" s="93"/>
      <c r="J84" s="94"/>
      <c r="K84" s="314">
        <v>0.05</v>
      </c>
      <c r="L84" s="856">
        <f>N78*K84</f>
        <v>190.18918826290803</v>
      </c>
      <c r="M84" s="857"/>
      <c r="N84" s="57"/>
    </row>
    <row r="85" spans="1:14" ht="15" thickBot="1">
      <c r="B85" s="97" t="s">
        <v>1058</v>
      </c>
      <c r="C85" s="98"/>
      <c r="D85" s="98"/>
      <c r="E85" s="98"/>
      <c r="F85" s="98"/>
      <c r="G85" s="98"/>
      <c r="H85" s="98"/>
      <c r="I85" s="99"/>
      <c r="J85" s="100"/>
      <c r="K85" s="315">
        <v>0.05</v>
      </c>
      <c r="L85" s="858">
        <f>N78*K85</f>
        <v>190.18918826290803</v>
      </c>
      <c r="M85" s="859"/>
      <c r="N85" s="57"/>
    </row>
    <row r="86" spans="1:14" ht="15" thickBot="1">
      <c r="B86" s="821" t="s">
        <v>1037</v>
      </c>
      <c r="C86" s="822"/>
      <c r="D86" s="822"/>
      <c r="E86" s="822"/>
      <c r="F86" s="822"/>
      <c r="G86" s="822"/>
      <c r="H86" s="822"/>
      <c r="I86" s="822"/>
      <c r="J86" s="822"/>
      <c r="K86" s="822"/>
      <c r="L86" s="822"/>
      <c r="M86" s="823"/>
      <c r="N86" s="58">
        <f>L83+L84+L85</f>
        <v>1141.1351295774482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4944.9188948356086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1130</v>
      </c>
      <c r="C31" s="87" t="s">
        <v>1292</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154</v>
      </c>
      <c r="B36" s="953" t="str">
        <f>VLOOKUP(A36,EQUIPOS!A6:D154,3,FALSE)</f>
        <v>Carrotanque Irrigador de asfalto, 1000 GALONES DE CAPACIDAD</v>
      </c>
      <c r="C36" s="954"/>
      <c r="D36" s="954"/>
      <c r="E36" s="954"/>
      <c r="F36" s="954"/>
      <c r="G36" s="954"/>
      <c r="H36" s="955"/>
      <c r="I36" s="277"/>
      <c r="J36" s="278"/>
      <c r="K36" s="279">
        <f>VLOOKUP(A36,EQUIPOS!A6:D163,4,FALSE)</f>
        <v>131976.345</v>
      </c>
      <c r="L36" s="280"/>
      <c r="M36" s="281">
        <v>500</v>
      </c>
      <c r="N36" s="282">
        <f>K36/M36</f>
        <v>263.95269000000002</v>
      </c>
    </row>
    <row r="37" spans="1:14">
      <c r="A37" s="119" t="s">
        <v>176</v>
      </c>
      <c r="B37" s="953" t="str">
        <f>VLOOKUP(A37,EQUIPOS!A7:D154,3,FALSE)</f>
        <v xml:space="preserve">Compresor (barrido y soplado)
</v>
      </c>
      <c r="C37" s="954"/>
      <c r="D37" s="954"/>
      <c r="E37" s="954"/>
      <c r="F37" s="954"/>
      <c r="G37" s="954"/>
      <c r="H37" s="955"/>
      <c r="I37" s="277"/>
      <c r="J37" s="278"/>
      <c r="K37" s="279">
        <f>VLOOKUP(A37,EQUIPOS!A7:D164,4,FALSE)</f>
        <v>96526.599000000002</v>
      </c>
      <c r="L37" s="280"/>
      <c r="M37" s="281">
        <v>500</v>
      </c>
      <c r="N37" s="282">
        <f>K37/M37</f>
        <v>193.05319800000001</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0.51067205206099997</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457.51656005206104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932</v>
      </c>
      <c r="B48" s="49" t="str">
        <f>VLOOKUP(A48,MATERIALES!A4:D373,3,FALSE)</f>
        <v>Emulsión CRR-1</v>
      </c>
      <c r="C48" s="291"/>
      <c r="D48" s="291"/>
      <c r="E48" s="291"/>
      <c r="F48" s="291"/>
      <c r="G48" s="291"/>
      <c r="H48" s="291"/>
      <c r="I48" s="278"/>
      <c r="J48" s="234" t="str">
        <f>VLOOKUP(A48,MATERIALES!A4:D373,2,FALSE)</f>
        <v>lt</v>
      </c>
      <c r="K48" s="292">
        <v>0.45</v>
      </c>
      <c r="L48" s="277"/>
      <c r="M48" s="412">
        <f>VLOOKUP(A48,MATERIALES!A4:D395,4,FALSE)</f>
        <v>2613</v>
      </c>
      <c r="N48" s="282">
        <f>K48*M48</f>
        <v>1175.8500000000001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1175.8500000000001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51.067205206099999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1684.4337652581612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336.88675305163224</v>
      </c>
      <c r="M83" s="857"/>
      <c r="N83" s="57"/>
    </row>
    <row r="84" spans="1:14">
      <c r="B84" s="95" t="s">
        <v>1057</v>
      </c>
      <c r="C84" s="96"/>
      <c r="D84" s="96"/>
      <c r="E84" s="96"/>
      <c r="F84" s="96"/>
      <c r="G84" s="96"/>
      <c r="H84" s="96"/>
      <c r="I84" s="93"/>
      <c r="J84" s="94"/>
      <c r="K84" s="314">
        <v>0.05</v>
      </c>
      <c r="L84" s="856">
        <f>N78*K84</f>
        <v>84.22168826290806</v>
      </c>
      <c r="M84" s="857"/>
      <c r="N84" s="57"/>
    </row>
    <row r="85" spans="1:14" ht="15" thickBot="1">
      <c r="B85" s="97" t="s">
        <v>1058</v>
      </c>
      <c r="C85" s="98"/>
      <c r="D85" s="98"/>
      <c r="E85" s="98"/>
      <c r="F85" s="98"/>
      <c r="G85" s="98"/>
      <c r="H85" s="98"/>
      <c r="I85" s="99"/>
      <c r="J85" s="100"/>
      <c r="K85" s="315">
        <v>0.05</v>
      </c>
      <c r="L85" s="858">
        <f>N78*K85</f>
        <v>84.22168826290806</v>
      </c>
      <c r="M85" s="859"/>
      <c r="N85" s="57"/>
    </row>
    <row r="86" spans="1:14" ht="15" thickBot="1">
      <c r="B86" s="821" t="s">
        <v>1037</v>
      </c>
      <c r="C86" s="822"/>
      <c r="D86" s="822"/>
      <c r="E86" s="822"/>
      <c r="F86" s="822"/>
      <c r="G86" s="822"/>
      <c r="H86" s="822"/>
      <c r="I86" s="822"/>
      <c r="J86" s="822"/>
      <c r="K86" s="822"/>
      <c r="L86" s="822"/>
      <c r="M86" s="823"/>
      <c r="N86" s="58">
        <f>L83+L84+L85</f>
        <v>505.33012957744836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2189.7638948356098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1131</v>
      </c>
      <c r="C31" s="87" t="s">
        <v>1637</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216" t="s">
        <v>154</v>
      </c>
      <c r="B36" s="870" t="str">
        <f>VLOOKUP(A36,EQUIPOS!A6:D154,3,FALSE)</f>
        <v>Carrotanque Irrigador de asfalto, 1000 GALONES DE CAPACIDAD</v>
      </c>
      <c r="C36" s="871"/>
      <c r="D36" s="871"/>
      <c r="E36" s="871"/>
      <c r="F36" s="871"/>
      <c r="G36" s="871"/>
      <c r="H36" s="872"/>
      <c r="I36" s="277"/>
      <c r="J36" s="278"/>
      <c r="K36" s="279">
        <f>VLOOKUP(A36,EQUIPOS!A6:D163,4,FALSE)</f>
        <v>131976.345</v>
      </c>
      <c r="L36" s="280"/>
      <c r="M36" s="281">
        <v>500</v>
      </c>
      <c r="N36" s="282">
        <f>K36/M36</f>
        <v>263.95269000000002</v>
      </c>
    </row>
    <row r="37" spans="1:14">
      <c r="A37" s="119" t="s">
        <v>176</v>
      </c>
      <c r="B37" s="870" t="str">
        <f>VLOOKUP(A37,EQUIPOS!A7:D154,3,FALSE)</f>
        <v xml:space="preserve">Compresor (barrido y soplado)
</v>
      </c>
      <c r="C37" s="871"/>
      <c r="D37" s="871"/>
      <c r="E37" s="871"/>
      <c r="F37" s="871"/>
      <c r="G37" s="871"/>
      <c r="H37" s="872"/>
      <c r="I37" s="277"/>
      <c r="J37" s="278"/>
      <c r="K37" s="279">
        <f>VLOOKUP(A37,EQUIPOS!A7:D164,4,FALSE)</f>
        <v>96526.599000000002</v>
      </c>
      <c r="L37" s="280"/>
      <c r="M37" s="281">
        <v>500</v>
      </c>
      <c r="N37" s="282">
        <f>K37/M37</f>
        <v>193.05319800000001</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0.51067205206099997</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457.51656005206104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934</v>
      </c>
      <c r="B48" s="49" t="str">
        <f>VLOOKUP(A48,MATERIALES!A4:D373,3,FALSE)</f>
        <v>Emulsión CRR-2</v>
      </c>
      <c r="C48" s="291"/>
      <c r="D48" s="291"/>
      <c r="E48" s="291"/>
      <c r="F48" s="291"/>
      <c r="G48" s="291"/>
      <c r="H48" s="291"/>
      <c r="I48" s="278"/>
      <c r="J48" s="234" t="str">
        <f>VLOOKUP(A48,MATERIALES!A4:D373,2,FALSE)</f>
        <v>lt</v>
      </c>
      <c r="K48" s="292">
        <v>0.45</v>
      </c>
      <c r="L48" s="277"/>
      <c r="M48" s="412">
        <f>VLOOKUP(A48,MATERIALES!A4:D395,4,FALSE)</f>
        <v>2573</v>
      </c>
      <c r="N48" s="282">
        <f>K48*M48</f>
        <v>1157.8500000000001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1157.8500000000001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51.067205206099999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1666.4337652581612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333.28675305163227</v>
      </c>
      <c r="M83" s="857"/>
      <c r="N83" s="57"/>
    </row>
    <row r="84" spans="1:14">
      <c r="B84" s="95" t="s">
        <v>1057</v>
      </c>
      <c r="C84" s="96"/>
      <c r="D84" s="96"/>
      <c r="E84" s="96"/>
      <c r="F84" s="96"/>
      <c r="G84" s="96"/>
      <c r="H84" s="96"/>
      <c r="I84" s="93"/>
      <c r="J84" s="94"/>
      <c r="K84" s="314">
        <v>0.05</v>
      </c>
      <c r="L84" s="856">
        <f>N78*K84</f>
        <v>83.321688262908069</v>
      </c>
      <c r="M84" s="857"/>
      <c r="N84" s="57"/>
    </row>
    <row r="85" spans="1:14" ht="15" thickBot="1">
      <c r="B85" s="97" t="s">
        <v>1058</v>
      </c>
      <c r="C85" s="98"/>
      <c r="D85" s="98"/>
      <c r="E85" s="98"/>
      <c r="F85" s="98"/>
      <c r="G85" s="98"/>
      <c r="H85" s="98"/>
      <c r="I85" s="99"/>
      <c r="J85" s="100"/>
      <c r="K85" s="315">
        <v>0.05</v>
      </c>
      <c r="L85" s="858">
        <f>N78*K85</f>
        <v>83.321688262908069</v>
      </c>
      <c r="M85" s="859"/>
      <c r="N85" s="57"/>
    </row>
    <row r="86" spans="1:14" ht="15" thickBot="1">
      <c r="B86" s="821" t="s">
        <v>1037</v>
      </c>
      <c r="C86" s="822"/>
      <c r="D86" s="822"/>
      <c r="E86" s="822"/>
      <c r="F86" s="822"/>
      <c r="G86" s="822"/>
      <c r="H86" s="822"/>
      <c r="I86" s="822"/>
      <c r="J86" s="822"/>
      <c r="K86" s="822"/>
      <c r="L86" s="822"/>
      <c r="M86" s="823"/>
      <c r="N86" s="58">
        <f>L83+L84+L85</f>
        <v>499.93012957744844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2166.3638948356097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1132</v>
      </c>
      <c r="C31" s="87" t="s">
        <v>1638</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154</v>
      </c>
      <c r="B36" s="870" t="str">
        <f>VLOOKUP(A36,EQUIPOS!A6:D154,3,FALSE)</f>
        <v>Carrotanque Irrigador de asfalto, 1000 GALONES DE CAPACIDAD</v>
      </c>
      <c r="C36" s="871"/>
      <c r="D36" s="871"/>
      <c r="E36" s="871"/>
      <c r="F36" s="871"/>
      <c r="G36" s="871"/>
      <c r="H36" s="872"/>
      <c r="I36" s="277"/>
      <c r="J36" s="278"/>
      <c r="K36" s="279">
        <f>VLOOKUP(A36,EQUIPOS!A6:D163,4,FALSE)</f>
        <v>131976.345</v>
      </c>
      <c r="L36" s="280"/>
      <c r="M36" s="281">
        <v>500</v>
      </c>
      <c r="N36" s="282">
        <f>K36/M36</f>
        <v>263.95269000000002</v>
      </c>
    </row>
    <row r="37" spans="1:14">
      <c r="A37" s="119" t="s">
        <v>176</v>
      </c>
      <c r="B37" s="870" t="str">
        <f>VLOOKUP(A37,EQUIPOS!A7:D154,3,FALSE)</f>
        <v xml:space="preserve">Compresor (barrido y soplado)
</v>
      </c>
      <c r="C37" s="871"/>
      <c r="D37" s="871"/>
      <c r="E37" s="871"/>
      <c r="F37" s="871"/>
      <c r="G37" s="871"/>
      <c r="H37" s="872"/>
      <c r="I37" s="277"/>
      <c r="J37" s="278"/>
      <c r="K37" s="279">
        <f>VLOOKUP(A37,EQUIPOS!A7:D164,4,FALSE)</f>
        <v>96526.599000000002</v>
      </c>
      <c r="L37" s="280"/>
      <c r="M37" s="281">
        <v>500</v>
      </c>
      <c r="N37" s="282">
        <f>K37/M37</f>
        <v>193.05319800000001</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0.51067205206099997</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457.51656005206104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930</v>
      </c>
      <c r="B48" s="49" t="str">
        <f>VLOOKUP(A48,MATERIALES!A4:D373,3,FALSE)</f>
        <v>Emulsión CRR-1m</v>
      </c>
      <c r="C48" s="291"/>
      <c r="D48" s="291"/>
      <c r="E48" s="291"/>
      <c r="F48" s="291"/>
      <c r="G48" s="291"/>
      <c r="H48" s="291"/>
      <c r="I48" s="278"/>
      <c r="J48" s="234" t="str">
        <f>VLOOKUP(A48,MATERIALES!A4:D373,2,FALSE)</f>
        <v>lt</v>
      </c>
      <c r="K48" s="292">
        <v>0.45</v>
      </c>
      <c r="L48" s="277"/>
      <c r="M48" s="412">
        <f>VLOOKUP(A48,MATERIALES!A4:D395,4,FALSE)</f>
        <v>2617</v>
      </c>
      <c r="N48" s="282">
        <f>K48*M48</f>
        <v>1177.6500000000001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1177.6500000000001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51.067205206099999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1686.2337652581612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337.24675305163225</v>
      </c>
      <c r="M83" s="857"/>
      <c r="N83" s="57"/>
    </row>
    <row r="84" spans="1:14">
      <c r="B84" s="95" t="s">
        <v>1057</v>
      </c>
      <c r="C84" s="96"/>
      <c r="D84" s="96"/>
      <c r="E84" s="96"/>
      <c r="F84" s="96"/>
      <c r="G84" s="96"/>
      <c r="H84" s="96"/>
      <c r="I84" s="93"/>
      <c r="J84" s="94"/>
      <c r="K84" s="314">
        <v>0.05</v>
      </c>
      <c r="L84" s="856">
        <f>N78*K84</f>
        <v>84.311688262908064</v>
      </c>
      <c r="M84" s="857"/>
      <c r="N84" s="57"/>
    </row>
    <row r="85" spans="1:14" ht="15" thickBot="1">
      <c r="B85" s="97" t="s">
        <v>1058</v>
      </c>
      <c r="C85" s="98"/>
      <c r="D85" s="98"/>
      <c r="E85" s="98"/>
      <c r="F85" s="98"/>
      <c r="G85" s="98"/>
      <c r="H85" s="98"/>
      <c r="I85" s="99"/>
      <c r="J85" s="100"/>
      <c r="K85" s="315">
        <v>0.05</v>
      </c>
      <c r="L85" s="858">
        <f>N78*K85</f>
        <v>84.311688262908064</v>
      </c>
      <c r="M85" s="859"/>
      <c r="N85" s="57"/>
    </row>
    <row r="86" spans="1:14" ht="15" thickBot="1">
      <c r="B86" s="821" t="s">
        <v>1037</v>
      </c>
      <c r="C86" s="822"/>
      <c r="D86" s="822"/>
      <c r="E86" s="822"/>
      <c r="F86" s="822"/>
      <c r="G86" s="822"/>
      <c r="H86" s="822"/>
      <c r="I86" s="822"/>
      <c r="J86" s="822"/>
      <c r="K86" s="822"/>
      <c r="L86" s="822"/>
      <c r="M86" s="823"/>
      <c r="N86" s="58">
        <f>L83+L84+L85</f>
        <v>505.87012957744844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2192.1038948356095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1133</v>
      </c>
      <c r="C31" s="87" t="s">
        <v>1639</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154</v>
      </c>
      <c r="B36" s="870" t="str">
        <f>VLOOKUP(A36,EQUIPOS!A6:D154,3,FALSE)</f>
        <v>Carrotanque Irrigador de asfalto, 1000 GALONES DE CAPACIDAD</v>
      </c>
      <c r="C36" s="871"/>
      <c r="D36" s="871"/>
      <c r="E36" s="871"/>
      <c r="F36" s="871"/>
      <c r="G36" s="871"/>
      <c r="H36" s="872"/>
      <c r="I36" s="277"/>
      <c r="J36" s="278"/>
      <c r="K36" s="279">
        <f>VLOOKUP(A36,EQUIPOS!A6:D163,4,FALSE)</f>
        <v>131976.345</v>
      </c>
      <c r="L36" s="280"/>
      <c r="M36" s="281">
        <v>500</v>
      </c>
      <c r="N36" s="282">
        <f>K36/M36</f>
        <v>263.95269000000002</v>
      </c>
    </row>
    <row r="37" spans="1:14">
      <c r="A37" s="119" t="s">
        <v>176</v>
      </c>
      <c r="B37" s="870" t="str">
        <f>VLOOKUP(A37,EQUIPOS!A7:D154,3,FALSE)</f>
        <v xml:space="preserve">Compresor (barrido y soplado)
</v>
      </c>
      <c r="C37" s="871"/>
      <c r="D37" s="871"/>
      <c r="E37" s="871"/>
      <c r="F37" s="871"/>
      <c r="G37" s="871"/>
      <c r="H37" s="872"/>
      <c r="I37" s="277"/>
      <c r="J37" s="278"/>
      <c r="K37" s="279">
        <f>VLOOKUP(A37,EQUIPOS!A7:D164,4,FALSE)</f>
        <v>96526.599000000002</v>
      </c>
      <c r="L37" s="280"/>
      <c r="M37" s="281">
        <v>500</v>
      </c>
      <c r="N37" s="282">
        <f>K37/M37</f>
        <v>193.05319800000001</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0.51067205206099997</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457.51656005206104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936</v>
      </c>
      <c r="B48" s="49" t="str">
        <f>VLOOKUP(A48,MATERIALES!A4:D373,3,FALSE)</f>
        <v>Emulsión CRR-2m</v>
      </c>
      <c r="C48" s="291"/>
      <c r="D48" s="291"/>
      <c r="E48" s="291"/>
      <c r="F48" s="291"/>
      <c r="G48" s="291"/>
      <c r="H48" s="291"/>
      <c r="I48" s="278"/>
      <c r="J48" s="234" t="str">
        <f>VLOOKUP(A48,MATERIALES!A4:D373,2,FALSE)</f>
        <v>lt</v>
      </c>
      <c r="K48" s="292">
        <v>0.45</v>
      </c>
      <c r="L48" s="277"/>
      <c r="M48" s="412">
        <f>VLOOKUP(A48,MATERIALES!A4:D395,4,FALSE)</f>
        <v>3057</v>
      </c>
      <c r="N48" s="282">
        <f>K48*M48</f>
        <v>1375.65</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1375.65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51.067205206099999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1884.2337652581612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376.84675305163228</v>
      </c>
      <c r="M83" s="857"/>
      <c r="N83" s="57"/>
    </row>
    <row r="84" spans="1:14">
      <c r="B84" s="95" t="s">
        <v>1057</v>
      </c>
      <c r="C84" s="96"/>
      <c r="D84" s="96"/>
      <c r="E84" s="96"/>
      <c r="F84" s="96"/>
      <c r="G84" s="96"/>
      <c r="H84" s="96"/>
      <c r="I84" s="93"/>
      <c r="J84" s="94"/>
      <c r="K84" s="314">
        <v>0.05</v>
      </c>
      <c r="L84" s="856">
        <f>N78*K84</f>
        <v>94.211688262908069</v>
      </c>
      <c r="M84" s="857"/>
      <c r="N84" s="57"/>
    </row>
    <row r="85" spans="1:14" ht="15" thickBot="1">
      <c r="B85" s="97" t="s">
        <v>1058</v>
      </c>
      <c r="C85" s="98"/>
      <c r="D85" s="98"/>
      <c r="E85" s="98"/>
      <c r="F85" s="98"/>
      <c r="G85" s="98"/>
      <c r="H85" s="98"/>
      <c r="I85" s="99"/>
      <c r="J85" s="100"/>
      <c r="K85" s="315">
        <v>0.05</v>
      </c>
      <c r="L85" s="858">
        <f>N78*K85</f>
        <v>94.211688262908069</v>
      </c>
      <c r="M85" s="859"/>
      <c r="N85" s="57"/>
    </row>
    <row r="86" spans="1:14" ht="15" thickBot="1">
      <c r="B86" s="821" t="s">
        <v>1037</v>
      </c>
      <c r="C86" s="822"/>
      <c r="D86" s="822"/>
      <c r="E86" s="822"/>
      <c r="F86" s="822"/>
      <c r="G86" s="822"/>
      <c r="H86" s="822"/>
      <c r="I86" s="822"/>
      <c r="J86" s="822"/>
      <c r="K86" s="822"/>
      <c r="L86" s="822"/>
      <c r="M86" s="823"/>
      <c r="N86" s="58">
        <f>L83+L84+L85</f>
        <v>565.27012957744842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2449.5038948356096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1640</v>
      </c>
      <c r="C31" s="87" t="s">
        <v>1641</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154</v>
      </c>
      <c r="B36" s="870" t="str">
        <f>VLOOKUP(A36,EQUIPOS!A6:D154,3,FALSE)</f>
        <v>Carrotanque Irrigador de asfalto, 1000 GALONES DE CAPACIDAD</v>
      </c>
      <c r="C36" s="871"/>
      <c r="D36" s="871"/>
      <c r="E36" s="871"/>
      <c r="F36" s="871"/>
      <c r="G36" s="871"/>
      <c r="H36" s="872"/>
      <c r="I36" s="277"/>
      <c r="J36" s="278"/>
      <c r="K36" s="279">
        <f>VLOOKUP(A36,EQUIPOS!A6:D163,4,FALSE)</f>
        <v>131976.345</v>
      </c>
      <c r="L36" s="280"/>
      <c r="M36" s="281">
        <v>400</v>
      </c>
      <c r="N36" s="282">
        <f>K36/M36</f>
        <v>329.94086249999998</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172468.31699999998</v>
      </c>
      <c r="L37" s="280"/>
      <c r="M37" s="281">
        <v>400</v>
      </c>
      <c r="N37" s="282">
        <f>K37/M37</f>
        <v>431.17079249999995</v>
      </c>
    </row>
    <row r="38" spans="1:14">
      <c r="A38" t="s">
        <v>176</v>
      </c>
      <c r="B38" s="870" t="str">
        <f>VLOOKUP(A38,EQUIPOS!A8:D154,3,FALSE)</f>
        <v xml:space="preserve">Compresor (barrido y soplado)
</v>
      </c>
      <c r="C38" s="871"/>
      <c r="D38" s="871"/>
      <c r="E38" s="871"/>
      <c r="F38" s="871"/>
      <c r="G38" s="871"/>
      <c r="H38" s="872"/>
      <c r="I38" s="277"/>
      <c r="J38" s="278"/>
      <c r="K38" s="279">
        <f>VLOOKUP(A38,EQUIPOS!A8:D165,4,FALSE)</f>
        <v>96526.599000000002</v>
      </c>
      <c r="L38" s="280"/>
      <c r="M38" s="281">
        <v>400</v>
      </c>
      <c r="N38" s="282">
        <f>K38/M38</f>
        <v>241.3164975</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79">
        <f>VLOOKUP(A39,EQUIPOS!A9:D166,4,FALSE)</f>
        <v>99791.95199999999</v>
      </c>
      <c r="L39" s="875">
        <v>400</v>
      </c>
      <c r="M39" s="876"/>
      <c r="N39" s="282">
        <f>K39/L39</f>
        <v>249.47987999999998</v>
      </c>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N75*M41</f>
        <v>0.957510097614375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1252.8655425976144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934</v>
      </c>
      <c r="B48" s="49" t="str">
        <f>VLOOKUP(A48,MATERIALES!A5:D373,3,FALSE)</f>
        <v>Emulsión CRR-2</v>
      </c>
      <c r="C48" s="291"/>
      <c r="D48" s="291"/>
      <c r="E48" s="291"/>
      <c r="F48" s="291"/>
      <c r="G48" s="291"/>
      <c r="H48" s="291"/>
      <c r="I48" s="278"/>
      <c r="J48" s="234" t="str">
        <f>VLOOKUP(A48,MATERIALES!A4:D373,2,FALSE)</f>
        <v>lt</v>
      </c>
      <c r="K48" s="292">
        <v>1.83</v>
      </c>
      <c r="L48" s="277"/>
      <c r="M48" s="412">
        <f>VLOOKUP(A48,MATERIALES!A5:D396,4,FALSE)</f>
        <v>2573</v>
      </c>
      <c r="N48" s="282">
        <f>K48*M48</f>
        <v>4708.59</v>
      </c>
    </row>
    <row r="49" spans="1:14">
      <c r="A49" s="114" t="s">
        <v>831</v>
      </c>
      <c r="B49" s="49" t="str">
        <f>VLOOKUP(A49,MATERIALES!A6:D373,3,FALSE)</f>
        <v>Agregado para tratamiento superf. Simple</v>
      </c>
      <c r="C49" s="291"/>
      <c r="D49" s="291"/>
      <c r="E49" s="291"/>
      <c r="F49" s="291"/>
      <c r="G49" s="291"/>
      <c r="H49" s="291"/>
      <c r="I49" s="278"/>
      <c r="J49" s="234" t="str">
        <f>VLOOKUP(A49,MATERIALES!A5:D373,2,FALSE)</f>
        <v>m3</v>
      </c>
      <c r="K49" s="292">
        <v>1.9E-2</v>
      </c>
      <c r="L49" s="277"/>
      <c r="M49" s="412">
        <f>VLOOKUP(A49,MATERIALES!A6:D397,4,FALSE)</f>
        <v>92703</v>
      </c>
      <c r="N49" s="282">
        <f>K49*M49</f>
        <v>1761.357</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6469.9470000000001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1401</v>
      </c>
      <c r="B58" s="52" t="str">
        <f>VLOOKUP(A58,TRANSPORTE!A5:D117,3,FALSE)</f>
        <v>Transporte de agregados pétreos</v>
      </c>
      <c r="C58" s="327"/>
      <c r="D58" s="327"/>
      <c r="E58" s="327"/>
      <c r="F58" s="327"/>
      <c r="G58" s="327"/>
      <c r="H58" s="321" t="s">
        <v>1552</v>
      </c>
      <c r="I58" s="289">
        <v>1.9E-2</v>
      </c>
      <c r="J58" s="296">
        <v>1</v>
      </c>
      <c r="K58" s="289">
        <f>I58*J58</f>
        <v>1.9E-2</v>
      </c>
      <c r="L58" s="908">
        <f>VLOOKUP(A58,TRANSPORTE!A5:D117,4,FALSE)</f>
        <v>958</v>
      </c>
      <c r="M58" s="909"/>
      <c r="N58" s="297">
        <f>K58*L58</f>
        <v>18.201999999999998</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18.201999999999998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3200</v>
      </c>
      <c r="N69" s="405">
        <f>K69/M69</f>
        <v>31.917003253812499</v>
      </c>
      <c r="O69" s="112"/>
    </row>
    <row r="70" spans="1:15">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309">
        <v>3200</v>
      </c>
      <c r="N70" s="405">
        <f>K70/M70</f>
        <v>63.834006507624999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51"/>
    </row>
    <row r="75" spans="1:15" ht="15" thickBot="1">
      <c r="B75" s="910" t="s">
        <v>1037</v>
      </c>
      <c r="C75" s="864"/>
      <c r="D75" s="864"/>
      <c r="E75" s="864"/>
      <c r="F75" s="864"/>
      <c r="G75" s="864"/>
      <c r="H75" s="864"/>
      <c r="I75" s="864"/>
      <c r="J75" s="864"/>
      <c r="K75" s="864"/>
      <c r="L75" s="864"/>
      <c r="M75" s="865"/>
      <c r="N75" s="311">
        <f>SUM(N69:N74)</f>
        <v>95.751009761437501</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7836.765552359052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1567.3531104718104</v>
      </c>
      <c r="M82" s="857"/>
      <c r="N82" s="57"/>
    </row>
    <row r="83" spans="1:14">
      <c r="B83" s="95" t="s">
        <v>1057</v>
      </c>
      <c r="C83" s="96"/>
      <c r="D83" s="96"/>
      <c r="E83" s="96"/>
      <c r="F83" s="96"/>
      <c r="G83" s="96"/>
      <c r="H83" s="96"/>
      <c r="I83" s="93"/>
      <c r="J83" s="94"/>
      <c r="K83" s="314">
        <v>0.05</v>
      </c>
      <c r="L83" s="856">
        <f>N77*K83</f>
        <v>391.8382776179526</v>
      </c>
      <c r="M83" s="857"/>
      <c r="N83" s="57"/>
    </row>
    <row r="84" spans="1:14" ht="15" thickBot="1">
      <c r="B84" s="97" t="s">
        <v>1058</v>
      </c>
      <c r="C84" s="98"/>
      <c r="D84" s="98"/>
      <c r="E84" s="98"/>
      <c r="F84" s="98"/>
      <c r="G84" s="98"/>
      <c r="H84" s="98"/>
      <c r="I84" s="99"/>
      <c r="J84" s="100"/>
      <c r="K84" s="315">
        <v>0.05</v>
      </c>
      <c r="L84" s="858">
        <f>N77*K84</f>
        <v>391.8382776179526</v>
      </c>
      <c r="M84" s="859"/>
      <c r="N84" s="57"/>
    </row>
    <row r="85" spans="1:14" ht="15" thickBot="1">
      <c r="B85" s="821" t="s">
        <v>1037</v>
      </c>
      <c r="C85" s="822"/>
      <c r="D85" s="822"/>
      <c r="E85" s="822"/>
      <c r="F85" s="822"/>
      <c r="G85" s="822"/>
      <c r="H85" s="822"/>
      <c r="I85" s="822"/>
      <c r="J85" s="822"/>
      <c r="K85" s="822"/>
      <c r="L85" s="822"/>
      <c r="M85" s="823"/>
      <c r="N85" s="58">
        <f>L82+L83+L84</f>
        <v>2351.0296657077156</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10187.795218066767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4" t="s">
        <v>2324</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2325</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7"/>
      <c r="K117" s="887"/>
      <c r="L117" s="887"/>
      <c r="M117" s="887"/>
      <c r="N117" s="888"/>
    </row>
    <row r="118" spans="2:14" ht="15" thickBot="1">
      <c r="B118" s="271" t="s">
        <v>2327</v>
      </c>
      <c r="C118" s="403"/>
      <c r="D118" s="403"/>
      <c r="E118" s="63"/>
      <c r="F118" s="63"/>
      <c r="G118" s="63"/>
      <c r="H118" s="63"/>
      <c r="I118" s="63"/>
      <c r="J118" s="889"/>
      <c r="K118" s="889"/>
      <c r="L118" s="889"/>
      <c r="M118" s="889"/>
      <c r="N118" s="890"/>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1642</v>
      </c>
      <c r="C31" s="87" t="s">
        <v>1643</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154</v>
      </c>
      <c r="B36" s="870" t="str">
        <f>VLOOKUP(A36,EQUIPOS!A6:D154,3,FALSE)</f>
        <v>Carrotanque Irrigador de asfalto, 1000 GALONES DE CAPACIDAD</v>
      </c>
      <c r="C36" s="871"/>
      <c r="D36" s="871"/>
      <c r="E36" s="871"/>
      <c r="F36" s="871"/>
      <c r="G36" s="871"/>
      <c r="H36" s="872"/>
      <c r="I36" s="277"/>
      <c r="J36" s="278"/>
      <c r="K36" s="279">
        <f>VLOOKUP(A36,EQUIPOS!A6:D163,4,FALSE)</f>
        <v>131976.345</v>
      </c>
      <c r="L36" s="280"/>
      <c r="M36" s="281">
        <v>400</v>
      </c>
      <c r="N36" s="282">
        <f>K36/M36</f>
        <v>329.94086249999998</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172468.31699999998</v>
      </c>
      <c r="L37" s="280"/>
      <c r="M37" s="281">
        <v>400</v>
      </c>
      <c r="N37" s="282">
        <f>K37/M37</f>
        <v>431.17079249999995</v>
      </c>
    </row>
    <row r="38" spans="1:14">
      <c r="A38" t="s">
        <v>176</v>
      </c>
      <c r="B38" s="870" t="str">
        <f>VLOOKUP(A38,EQUIPOS!A8:D154,3,FALSE)</f>
        <v xml:space="preserve">Compresor (barrido y soplado)
</v>
      </c>
      <c r="C38" s="871"/>
      <c r="D38" s="871"/>
      <c r="E38" s="871"/>
      <c r="F38" s="871"/>
      <c r="G38" s="871"/>
      <c r="H38" s="872"/>
      <c r="I38" s="277"/>
      <c r="J38" s="278"/>
      <c r="K38" s="279">
        <f>VLOOKUP(A38,EQUIPOS!A8:D165,4,FALSE)</f>
        <v>96526.599000000002</v>
      </c>
      <c r="L38" s="280"/>
      <c r="M38" s="281">
        <v>400</v>
      </c>
      <c r="N38" s="282">
        <f>K38/M38</f>
        <v>241.3164975</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79">
        <f>VLOOKUP(A39,EQUIPOS!A9:D166,4,FALSE)</f>
        <v>99791.95199999999</v>
      </c>
      <c r="L39" s="875">
        <v>400</v>
      </c>
      <c r="M39" s="876"/>
      <c r="N39" s="282">
        <f>K39/L39</f>
        <v>249.47987999999998</v>
      </c>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0.957510097614375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1252.8655425976144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934</v>
      </c>
      <c r="B48" s="49" t="str">
        <f>VLOOKUP(A48,MATERIALES!A5:D373,3,FALSE)</f>
        <v>Emulsión CRR-2</v>
      </c>
      <c r="C48" s="291"/>
      <c r="D48" s="291"/>
      <c r="E48" s="291"/>
      <c r="F48" s="291"/>
      <c r="G48" s="291"/>
      <c r="H48" s="291"/>
      <c r="I48" s="278"/>
      <c r="J48" s="234" t="str">
        <f>VLOOKUP(A48,MATERIALES!A4:D373,2,FALSE)</f>
        <v>lt</v>
      </c>
      <c r="K48" s="292">
        <v>1.5</v>
      </c>
      <c r="L48" s="277"/>
      <c r="M48" s="412">
        <f>VLOOKUP(A48,MATERIALES!A5:D396,4,FALSE)</f>
        <v>2573</v>
      </c>
      <c r="N48" s="282">
        <f>K48*M48</f>
        <v>3859.5</v>
      </c>
    </row>
    <row r="49" spans="1:14">
      <c r="A49" s="114" t="s">
        <v>831</v>
      </c>
      <c r="B49" s="49" t="str">
        <f>VLOOKUP(A49,MATERIALES!A6:D373,3,FALSE)</f>
        <v>Agregado para tratamiento superf. Simple</v>
      </c>
      <c r="C49" s="291"/>
      <c r="D49" s="291"/>
      <c r="E49" s="291"/>
      <c r="F49" s="291"/>
      <c r="G49" s="291"/>
      <c r="H49" s="291"/>
      <c r="I49" s="278"/>
      <c r="J49" s="234" t="str">
        <f>VLOOKUP(A49,MATERIALES!A5:D373,2,FALSE)</f>
        <v>m3</v>
      </c>
      <c r="K49" s="292">
        <v>1.2999999999999999E-2</v>
      </c>
      <c r="L49" s="277"/>
      <c r="M49" s="412">
        <f>VLOOKUP(A49,MATERIALES!A6:D397,4,FALSE)</f>
        <v>92703</v>
      </c>
      <c r="N49" s="282">
        <f>K49*M49</f>
        <v>1205.1389999999999</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5064.6390000000001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1401</v>
      </c>
      <c r="B58" s="52" t="str">
        <f>VLOOKUP(A58,TRANSPORTE!A5:D117,3,FALSE)</f>
        <v>Transporte de agregados pétreos</v>
      </c>
      <c r="C58" s="327"/>
      <c r="D58" s="327"/>
      <c r="E58" s="327"/>
      <c r="F58" s="327"/>
      <c r="G58" s="327"/>
      <c r="H58" s="321" t="s">
        <v>1552</v>
      </c>
      <c r="I58" s="289">
        <v>1.2999999999999999E-2</v>
      </c>
      <c r="J58" s="296">
        <v>1</v>
      </c>
      <c r="K58" s="289">
        <f>I58*J58</f>
        <v>1.2999999999999999E-2</v>
      </c>
      <c r="L58" s="908">
        <f>VLOOKUP(A58,TRANSPORTE!A5:D117,4,FALSE)</f>
        <v>958</v>
      </c>
      <c r="M58" s="909"/>
      <c r="N58" s="297">
        <f>K58*L58</f>
        <v>12.453999999999999</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319"/>
      <c r="C63" s="320"/>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12.453999999999999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3200</v>
      </c>
      <c r="N69" s="405">
        <f>K69/M69</f>
        <v>31.917003253812499</v>
      </c>
      <c r="O69" s="112"/>
    </row>
    <row r="70" spans="1:15">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309">
        <v>3200</v>
      </c>
      <c r="N70" s="405">
        <f>K70/M70</f>
        <v>63.834006507624999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SUM(N69:N75)</f>
        <v>95.751009761437501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6425.7095523590524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1285.1419104718107</v>
      </c>
      <c r="M83" s="857"/>
      <c r="N83" s="57"/>
    </row>
    <row r="84" spans="1:14">
      <c r="B84" s="95" t="s">
        <v>1057</v>
      </c>
      <c r="C84" s="96"/>
      <c r="D84" s="96"/>
      <c r="E84" s="96"/>
      <c r="F84" s="96"/>
      <c r="G84" s="96"/>
      <c r="H84" s="96"/>
      <c r="I84" s="93"/>
      <c r="J84" s="94"/>
      <c r="K84" s="314">
        <v>0.05</v>
      </c>
      <c r="L84" s="856">
        <f>N78*K84</f>
        <v>321.28547761795267</v>
      </c>
      <c r="M84" s="857"/>
      <c r="N84" s="57"/>
    </row>
    <row r="85" spans="1:14" ht="15" thickBot="1">
      <c r="B85" s="97" t="s">
        <v>1058</v>
      </c>
      <c r="C85" s="98"/>
      <c r="D85" s="98"/>
      <c r="E85" s="98"/>
      <c r="F85" s="98"/>
      <c r="G85" s="98"/>
      <c r="H85" s="98"/>
      <c r="I85" s="99"/>
      <c r="J85" s="100"/>
      <c r="K85" s="315">
        <v>0.05</v>
      </c>
      <c r="L85" s="858">
        <f>N78*K85</f>
        <v>321.28547761795267</v>
      </c>
      <c r="M85" s="859"/>
      <c r="N85" s="57"/>
    </row>
    <row r="86" spans="1:14" ht="15" thickBot="1">
      <c r="B86" s="821" t="s">
        <v>1037</v>
      </c>
      <c r="C86" s="822"/>
      <c r="D86" s="822"/>
      <c r="E86" s="822"/>
      <c r="F86" s="822"/>
      <c r="G86" s="822"/>
      <c r="H86" s="822"/>
      <c r="I86" s="822"/>
      <c r="J86" s="822"/>
      <c r="K86" s="822"/>
      <c r="L86" s="822"/>
      <c r="M86" s="823"/>
      <c r="N86" s="58">
        <f>L83+L84+L85</f>
        <v>1927.712865707716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8353.4224180667679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1644</v>
      </c>
      <c r="C31" s="87" t="s">
        <v>1645</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154</v>
      </c>
      <c r="B36" s="870" t="str">
        <f>VLOOKUP(A36,EQUIPOS!A6:D154,3,FALSE)</f>
        <v>Carrotanque Irrigador de asfalto, 1000 GALONES DE CAPACIDAD</v>
      </c>
      <c r="C36" s="871"/>
      <c r="D36" s="871"/>
      <c r="E36" s="871"/>
      <c r="F36" s="871"/>
      <c r="G36" s="871"/>
      <c r="H36" s="872"/>
      <c r="I36" s="277"/>
      <c r="J36" s="278"/>
      <c r="K36" s="279">
        <f>VLOOKUP(A36,EQUIPOS!A6:D163,4,FALSE)</f>
        <v>131976.345</v>
      </c>
      <c r="L36" s="280"/>
      <c r="M36" s="281">
        <v>400</v>
      </c>
      <c r="N36" s="282">
        <f>K36/M36</f>
        <v>329.94086249999998</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172468.31699999998</v>
      </c>
      <c r="L37" s="280"/>
      <c r="M37" s="281">
        <v>400</v>
      </c>
      <c r="N37" s="282">
        <f>K37/M37</f>
        <v>431.17079249999995</v>
      </c>
    </row>
    <row r="38" spans="1:14">
      <c r="A38" t="s">
        <v>176</v>
      </c>
      <c r="B38" s="870" t="str">
        <f>VLOOKUP(A38,EQUIPOS!A8:D154,3,FALSE)</f>
        <v xml:space="preserve">Compresor (barrido y soplado)
</v>
      </c>
      <c r="C38" s="871"/>
      <c r="D38" s="871"/>
      <c r="E38" s="871"/>
      <c r="F38" s="871"/>
      <c r="G38" s="871"/>
      <c r="H38" s="872"/>
      <c r="I38" s="277"/>
      <c r="J38" s="278"/>
      <c r="K38" s="279">
        <f>VLOOKUP(A38,EQUIPOS!A8:D165,4,FALSE)</f>
        <v>96526.599000000002</v>
      </c>
      <c r="L38" s="280"/>
      <c r="M38" s="281">
        <v>400</v>
      </c>
      <c r="N38" s="282">
        <f>K38/M38</f>
        <v>241.3164975</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79">
        <f>VLOOKUP(A39,EQUIPOS!A9:D166,4,FALSE)</f>
        <v>99791.95199999999</v>
      </c>
      <c r="L39" s="875">
        <v>400</v>
      </c>
      <c r="M39" s="876"/>
      <c r="N39" s="282">
        <f>K39/L39</f>
        <v>249.47987999999998</v>
      </c>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0.957510097614375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1252.8655425976144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934</v>
      </c>
      <c r="B48" s="49" t="str">
        <f>VLOOKUP(A48,MATERIALES!A5:D373,3,FALSE)</f>
        <v>Emulsión CRR-2</v>
      </c>
      <c r="C48" s="291"/>
      <c r="D48" s="291"/>
      <c r="E48" s="291"/>
      <c r="F48" s="291"/>
      <c r="G48" s="291"/>
      <c r="H48" s="291"/>
      <c r="I48" s="278"/>
      <c r="J48" s="234" t="str">
        <f>VLOOKUP(A48,MATERIALES!A4:D373,2,FALSE)</f>
        <v>lt</v>
      </c>
      <c r="K48" s="292">
        <v>1.83</v>
      </c>
      <c r="L48" s="277"/>
      <c r="M48" s="412">
        <f>VLOOKUP(A48,MATERIALES!A5:D396,4,FALSE)</f>
        <v>2573</v>
      </c>
      <c r="N48" s="282">
        <f>K48*M48</f>
        <v>4708.59</v>
      </c>
    </row>
    <row r="49" spans="1:14">
      <c r="A49" s="114" t="s">
        <v>831</v>
      </c>
      <c r="B49" s="49" t="str">
        <f>VLOOKUP(A49,MATERIALES!A6:D373,3,FALSE)</f>
        <v>Agregado para tratamiento superf. Simple</v>
      </c>
      <c r="C49" s="291"/>
      <c r="D49" s="291"/>
      <c r="E49" s="291"/>
      <c r="F49" s="291"/>
      <c r="G49" s="291"/>
      <c r="H49" s="291"/>
      <c r="I49" s="278"/>
      <c r="J49" s="234" t="str">
        <f>VLOOKUP(A49,MATERIALES!A5:D373,2,FALSE)</f>
        <v>m3</v>
      </c>
      <c r="K49" s="292">
        <v>1.9E-2</v>
      </c>
      <c r="L49" s="277"/>
      <c r="M49" s="412">
        <f>VLOOKUP(A49,MATERIALES!A6:D397,4,FALSE)</f>
        <v>92703</v>
      </c>
      <c r="N49" s="282">
        <f>K49*M49</f>
        <v>1761.357</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6469.9470000000001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1401</v>
      </c>
      <c r="B58" s="52" t="str">
        <f>VLOOKUP(A58,TRANSPORTE!A5:D117,3,FALSE)</f>
        <v>Transporte de agregados pétreos</v>
      </c>
      <c r="C58" s="327"/>
      <c r="D58" s="327"/>
      <c r="E58" s="327"/>
      <c r="F58" s="327"/>
      <c r="G58" s="327"/>
      <c r="H58" s="321" t="s">
        <v>1552</v>
      </c>
      <c r="I58" s="289">
        <v>1.9E-2</v>
      </c>
      <c r="J58" s="296">
        <v>1</v>
      </c>
      <c r="K58" s="289">
        <f>I58*J58</f>
        <v>1.9E-2</v>
      </c>
      <c r="L58" s="908">
        <f>VLOOKUP(A58,TRANSPORTE!A5:D117,4,FALSE)</f>
        <v>958</v>
      </c>
      <c r="M58" s="909"/>
      <c r="N58" s="297">
        <f>K58*L58</f>
        <v>18.201999999999998</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18.201999999999998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476">
        <v>3200</v>
      </c>
      <c r="N69" s="405">
        <f>K69/M69</f>
        <v>31.917003253812499</v>
      </c>
      <c r="O69" s="112"/>
    </row>
    <row r="70" spans="1:15">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477">
        <v>3200</v>
      </c>
      <c r="N70" s="405">
        <f>K70/M70</f>
        <v>63.834006507624999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SUM(N69:N75)</f>
        <v>95.751009761437501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7836.765552359052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1567.3531104718104</v>
      </c>
      <c r="M83" s="857"/>
      <c r="N83" s="57"/>
    </row>
    <row r="84" spans="1:14">
      <c r="B84" s="95" t="s">
        <v>1057</v>
      </c>
      <c r="C84" s="96"/>
      <c r="D84" s="96"/>
      <c r="E84" s="96"/>
      <c r="F84" s="96"/>
      <c r="G84" s="96"/>
      <c r="H84" s="96"/>
      <c r="I84" s="93"/>
      <c r="J84" s="94"/>
      <c r="K84" s="314">
        <v>0.05</v>
      </c>
      <c r="L84" s="856">
        <f>N78*K84</f>
        <v>391.8382776179526</v>
      </c>
      <c r="M84" s="857"/>
      <c r="N84" s="57"/>
    </row>
    <row r="85" spans="1:14" ht="15" thickBot="1">
      <c r="B85" s="97" t="s">
        <v>1058</v>
      </c>
      <c r="C85" s="98"/>
      <c r="D85" s="98"/>
      <c r="E85" s="98"/>
      <c r="F85" s="98"/>
      <c r="G85" s="98"/>
      <c r="H85" s="98"/>
      <c r="I85" s="99"/>
      <c r="J85" s="100"/>
      <c r="K85" s="315">
        <v>0.05</v>
      </c>
      <c r="L85" s="858">
        <f>N78*K85</f>
        <v>391.8382776179526</v>
      </c>
      <c r="M85" s="859"/>
      <c r="N85" s="57"/>
    </row>
    <row r="86" spans="1:14" ht="15" thickBot="1">
      <c r="B86" s="821" t="s">
        <v>1037</v>
      </c>
      <c r="C86" s="822"/>
      <c r="D86" s="822"/>
      <c r="E86" s="822"/>
      <c r="F86" s="822"/>
      <c r="G86" s="822"/>
      <c r="H86" s="822"/>
      <c r="I86" s="822"/>
      <c r="J86" s="822"/>
      <c r="K86" s="822"/>
      <c r="L86" s="822"/>
      <c r="M86" s="823"/>
      <c r="N86" s="58">
        <f>L83+L84+L85</f>
        <v>2351.0296657077156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10187.795218066767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1646</v>
      </c>
      <c r="C31" s="87" t="s">
        <v>2165</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154</v>
      </c>
      <c r="B36" s="870" t="str">
        <f>VLOOKUP(A36,EQUIPOS!A6:D154,3,FALSE)</f>
        <v>Carrotanque Irrigador de asfalto, 1000 GALONES DE CAPACIDAD</v>
      </c>
      <c r="C36" s="871"/>
      <c r="D36" s="871"/>
      <c r="E36" s="871"/>
      <c r="F36" s="871"/>
      <c r="G36" s="871"/>
      <c r="H36" s="872"/>
      <c r="I36" s="277"/>
      <c r="J36" s="278"/>
      <c r="K36" s="279">
        <f>VLOOKUP(A36,EQUIPOS!A6:D163,4,FALSE)</f>
        <v>131976.345</v>
      </c>
      <c r="L36" s="280"/>
      <c r="M36" s="281">
        <v>400</v>
      </c>
      <c r="N36" s="282">
        <f>K36/M36</f>
        <v>329.94086249999998</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172468.31699999998</v>
      </c>
      <c r="L37" s="280"/>
      <c r="M37" s="281">
        <v>400</v>
      </c>
      <c r="N37" s="282">
        <f>K37/M37</f>
        <v>431.17079249999995</v>
      </c>
    </row>
    <row r="38" spans="1:14">
      <c r="A38" t="s">
        <v>176</v>
      </c>
      <c r="B38" s="870" t="str">
        <f>VLOOKUP(A38,EQUIPOS!A8:D154,3,FALSE)</f>
        <v xml:space="preserve">Compresor (barrido y soplado)
</v>
      </c>
      <c r="C38" s="871"/>
      <c r="D38" s="871"/>
      <c r="E38" s="871"/>
      <c r="F38" s="871"/>
      <c r="G38" s="871"/>
      <c r="H38" s="872"/>
      <c r="I38" s="277"/>
      <c r="J38" s="278"/>
      <c r="K38" s="279">
        <f>VLOOKUP(A38,EQUIPOS!A8:D165,4,FALSE)</f>
        <v>96526.599000000002</v>
      </c>
      <c r="L38" s="280"/>
      <c r="M38" s="281">
        <v>400</v>
      </c>
      <c r="N38" s="282">
        <f>K38/M38</f>
        <v>241.3164975</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79">
        <f>VLOOKUP(A39,EQUIPOS!A9:D166,4,FALSE)</f>
        <v>99791.95199999999</v>
      </c>
      <c r="L39" s="875">
        <v>400</v>
      </c>
      <c r="M39" s="876"/>
      <c r="N39" s="282">
        <f>K39/L39</f>
        <v>249.47987999999998</v>
      </c>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0.957510097614375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1252.8655425976144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831</v>
      </c>
      <c r="B48" s="49" t="str">
        <f>VLOOKUP(A48,MATERIALES!A5:D373,3,FALSE)</f>
        <v>Agregado para tratamiento superf. Simple</v>
      </c>
      <c r="C48" s="291"/>
      <c r="D48" s="291"/>
      <c r="E48" s="291"/>
      <c r="F48" s="291"/>
      <c r="G48" s="291"/>
      <c r="H48" s="291"/>
      <c r="I48" s="278"/>
      <c r="J48" s="234" t="str">
        <f>VLOOKUP(A48,MATERIALES!A4:D373,2,FALSE)</f>
        <v>m3</v>
      </c>
      <c r="K48" s="292">
        <v>1.2999999999999999E-2</v>
      </c>
      <c r="L48" s="277"/>
      <c r="M48" s="412">
        <f>VLOOKUP(A48,MATERIALES!A5:D396,4,FALSE)</f>
        <v>92703</v>
      </c>
      <c r="N48" s="282">
        <f>K48*M48</f>
        <v>1205.1389999999999</v>
      </c>
    </row>
    <row r="49" spans="1:14">
      <c r="A49" s="114" t="s">
        <v>934</v>
      </c>
      <c r="B49" s="49" t="str">
        <f>VLOOKUP(A49,MATERIALES!A6:D373,3,FALSE)</f>
        <v>Emulsión CRR-2</v>
      </c>
      <c r="C49" s="291"/>
      <c r="D49" s="291"/>
      <c r="E49" s="291"/>
      <c r="F49" s="291"/>
      <c r="G49" s="291"/>
      <c r="H49" s="291"/>
      <c r="I49" s="278"/>
      <c r="J49" s="234" t="str">
        <f>VLOOKUP(A49,MATERIALES!A5:D373,2,FALSE)</f>
        <v>lt</v>
      </c>
      <c r="K49" s="292">
        <v>1.5</v>
      </c>
      <c r="L49" s="277"/>
      <c r="M49" s="412">
        <f>VLOOKUP(A49,MATERIALES!A6:D397,4,FALSE)</f>
        <v>2573</v>
      </c>
      <c r="N49" s="282">
        <f>K49*M49</f>
        <v>3859.5</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5064.6390000000001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1401</v>
      </c>
      <c r="B58" s="52" t="str">
        <f>VLOOKUP(A58,TRANSPORTE!A5:D117,3,FALSE)</f>
        <v>Transporte de agregados pétreos</v>
      </c>
      <c r="C58" s="327"/>
      <c r="D58" s="327"/>
      <c r="E58" s="327"/>
      <c r="F58" s="327"/>
      <c r="G58" s="327"/>
      <c r="H58" s="321" t="s">
        <v>1552</v>
      </c>
      <c r="I58" s="289">
        <v>1.2999999999999999E-2</v>
      </c>
      <c r="J58" s="296">
        <v>1</v>
      </c>
      <c r="K58" s="289">
        <f>I58*J58</f>
        <v>1.2999999999999999E-2</v>
      </c>
      <c r="L58" s="908">
        <f>VLOOKUP(A58,TRANSPORTE!A5:D117,4,FALSE)</f>
        <v>958</v>
      </c>
      <c r="M58" s="909"/>
      <c r="N58" s="297">
        <f>K58*L58</f>
        <v>12.453999999999999</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12.453999999999999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3200</v>
      </c>
      <c r="N69" s="405">
        <f>K69/M69</f>
        <v>31.917003253812499</v>
      </c>
      <c r="O69" s="112"/>
    </row>
    <row r="70" spans="1:15">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305">
        <v>3200</v>
      </c>
      <c r="N70" s="405">
        <f>K70/M70</f>
        <v>63.834006507624999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SUM(N69:N75)</f>
        <v>95.751009761437501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6425.7095523590524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1285.1419104718107</v>
      </c>
      <c r="M83" s="857"/>
      <c r="N83" s="57"/>
    </row>
    <row r="84" spans="1:14">
      <c r="B84" s="95" t="s">
        <v>1057</v>
      </c>
      <c r="C84" s="96"/>
      <c r="D84" s="96"/>
      <c r="E84" s="96"/>
      <c r="F84" s="96"/>
      <c r="G84" s="96"/>
      <c r="H84" s="96"/>
      <c r="I84" s="93"/>
      <c r="J84" s="94"/>
      <c r="K84" s="314">
        <v>0.05</v>
      </c>
      <c r="L84" s="856">
        <f>N78*K84</f>
        <v>321.28547761795267</v>
      </c>
      <c r="M84" s="857"/>
      <c r="N84" s="57"/>
    </row>
    <row r="85" spans="1:14" ht="15" thickBot="1">
      <c r="B85" s="97" t="s">
        <v>1058</v>
      </c>
      <c r="C85" s="98"/>
      <c r="D85" s="98"/>
      <c r="E85" s="98"/>
      <c r="F85" s="98"/>
      <c r="G85" s="98"/>
      <c r="H85" s="98"/>
      <c r="I85" s="99"/>
      <c r="J85" s="100"/>
      <c r="K85" s="315">
        <v>0.05</v>
      </c>
      <c r="L85" s="858">
        <f>N78*K85</f>
        <v>321.28547761795267</v>
      </c>
      <c r="M85" s="859"/>
      <c r="N85" s="57"/>
    </row>
    <row r="86" spans="1:14" ht="15" thickBot="1">
      <c r="B86" s="821" t="s">
        <v>1037</v>
      </c>
      <c r="C86" s="822"/>
      <c r="D86" s="822"/>
      <c r="E86" s="822"/>
      <c r="F86" s="822"/>
      <c r="G86" s="822"/>
      <c r="H86" s="822"/>
      <c r="I86" s="822"/>
      <c r="J86" s="822"/>
      <c r="K86" s="822"/>
      <c r="L86" s="822"/>
      <c r="M86" s="823"/>
      <c r="N86" s="58">
        <f>L83+L84+L85</f>
        <v>1927.712865707716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8353.4224180667679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1647</v>
      </c>
      <c r="C31" s="87" t="s">
        <v>1648</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154</v>
      </c>
      <c r="B36" s="870" t="str">
        <f>VLOOKUP(A36,EQUIPOS!A6:D154,3,FALSE)</f>
        <v>Carrotanque Irrigador de asfalto, 1000 GALONES DE CAPACIDAD</v>
      </c>
      <c r="C36" s="871"/>
      <c r="D36" s="871"/>
      <c r="E36" s="871"/>
      <c r="F36" s="871"/>
      <c r="G36" s="871"/>
      <c r="H36" s="872"/>
      <c r="I36" s="277"/>
      <c r="J36" s="278"/>
      <c r="K36" s="279">
        <f>VLOOKUP(A36,EQUIPOS!A6:D163,4,FALSE)</f>
        <v>131976.345</v>
      </c>
      <c r="L36" s="280"/>
      <c r="M36" s="293">
        <v>275</v>
      </c>
      <c r="N36" s="282">
        <f>K36/M36</f>
        <v>479.91398181818181</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172468.31699999998</v>
      </c>
      <c r="L37" s="280"/>
      <c r="M37" s="293">
        <f>M36</f>
        <v>275</v>
      </c>
      <c r="N37" s="282">
        <f>K37/M37</f>
        <v>627.15751636363632</v>
      </c>
    </row>
    <row r="38" spans="1:14">
      <c r="A38" t="s">
        <v>176</v>
      </c>
      <c r="B38" s="870" t="str">
        <f>VLOOKUP(A38,EQUIPOS!A8:D154,3,FALSE)</f>
        <v xml:space="preserve">Compresor (barrido y soplado)
</v>
      </c>
      <c r="C38" s="871"/>
      <c r="D38" s="871"/>
      <c r="E38" s="871"/>
      <c r="F38" s="871"/>
      <c r="G38" s="871"/>
      <c r="H38" s="872"/>
      <c r="I38" s="277"/>
      <c r="J38" s="278"/>
      <c r="K38" s="279">
        <f>VLOOKUP(A38,EQUIPOS!A8:D165,4,FALSE)</f>
        <v>96526.599000000002</v>
      </c>
      <c r="L38" s="280"/>
      <c r="M38" s="293">
        <v>275</v>
      </c>
      <c r="N38" s="282">
        <f>K38/M38</f>
        <v>351.00581454545454</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79">
        <f>VLOOKUP(A39,EQUIPOS!A9:D166,4,FALSE)</f>
        <v>99791.95199999999</v>
      </c>
      <c r="L39" s="951">
        <v>275</v>
      </c>
      <c r="M39" s="952"/>
      <c r="N39" s="282">
        <f>K39/L39</f>
        <v>362.87982545454543</v>
      </c>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1.3927419601663635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1822.3498801419846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827</v>
      </c>
      <c r="B48" s="49" t="str">
        <f>VLOOKUP(A48,MATERIALES!A5:D373,3,FALSE)</f>
        <v xml:space="preserve">Agregado para tratamiento superficial doble (primer riego)
</v>
      </c>
      <c r="C48" s="291"/>
      <c r="D48" s="291"/>
      <c r="E48" s="291"/>
      <c r="F48" s="291"/>
      <c r="G48" s="291"/>
      <c r="H48" s="291"/>
      <c r="I48" s="278"/>
      <c r="J48" s="234" t="str">
        <f>VLOOKUP(A48,MATERIALES!A4:D373,2,FALSE)</f>
        <v>m3</v>
      </c>
      <c r="K48" s="292">
        <v>2.5000000000000001E-2</v>
      </c>
      <c r="L48" s="277"/>
      <c r="M48" s="412">
        <f>VLOOKUP(A48,MATERIALES!A5:D396,4,FALSE)</f>
        <v>89509</v>
      </c>
      <c r="N48" s="282">
        <f>K48*M48</f>
        <v>2237.7249999999999</v>
      </c>
    </row>
    <row r="49" spans="1:14">
      <c r="A49" s="114" t="s">
        <v>829</v>
      </c>
      <c r="B49" s="49" t="str">
        <f>VLOOKUP(A49,MATERIALES!A6:D373,3,FALSE)</f>
        <v xml:space="preserve">Agregado para tratamiento superficial doble (segundo riego)
</v>
      </c>
      <c r="C49" s="291"/>
      <c r="D49" s="291"/>
      <c r="E49" s="291"/>
      <c r="F49" s="291"/>
      <c r="G49" s="291"/>
      <c r="H49" s="291"/>
      <c r="I49" s="278"/>
      <c r="J49" s="234" t="str">
        <f>VLOOKUP(A49,MATERIALES!A5:D373,2,FALSE)</f>
        <v>m3</v>
      </c>
      <c r="K49" s="292">
        <v>1.2999999999999999E-2</v>
      </c>
      <c r="L49" s="277"/>
      <c r="M49" s="412">
        <f>VLOOKUP(A49,MATERIALES!A6:D397,4,FALSE)</f>
        <v>89509</v>
      </c>
      <c r="N49" s="282">
        <f>K49*M49</f>
        <v>1163.617</v>
      </c>
    </row>
    <row r="50" spans="1:14">
      <c r="A50" t="s">
        <v>934</v>
      </c>
      <c r="B50" s="49" t="str">
        <f>VLOOKUP(A50,MATERIALES!A6:D373,3,FALSE)</f>
        <v>Emulsión CRR-2</v>
      </c>
      <c r="C50" s="291"/>
      <c r="D50" s="291"/>
      <c r="E50" s="291"/>
      <c r="F50" s="291"/>
      <c r="G50" s="291"/>
      <c r="H50" s="291"/>
      <c r="I50" s="278"/>
      <c r="J50" s="234" t="str">
        <f>VLOOKUP(A50,MATERIALES!A6:D373,2,FALSE)</f>
        <v>lt</v>
      </c>
      <c r="K50" s="292">
        <v>4.24</v>
      </c>
      <c r="L50" s="277"/>
      <c r="M50" s="412">
        <f>VLOOKUP(A50,MATERIALES!A6:D398,4,FALSE)</f>
        <v>2573</v>
      </c>
      <c r="N50" s="282">
        <f>K50*M50</f>
        <v>10909.52</v>
      </c>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14310.862000000001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1401</v>
      </c>
      <c r="B58" s="52" t="str">
        <f>VLOOKUP(A58,TRANSPORTE!A5:D117,3,FALSE)</f>
        <v>Transporte de agregados pétreos</v>
      </c>
      <c r="C58" s="327"/>
      <c r="D58" s="327"/>
      <c r="E58" s="327"/>
      <c r="F58" s="327"/>
      <c r="G58" s="327"/>
      <c r="H58" s="321" t="s">
        <v>1552</v>
      </c>
      <c r="I58" s="289">
        <v>3.7999999999999999E-2</v>
      </c>
      <c r="J58" s="296">
        <v>1</v>
      </c>
      <c r="K58" s="289">
        <f>I58*J58</f>
        <v>3.7999999999999999E-2</v>
      </c>
      <c r="L58" s="908">
        <f>VLOOKUP(A58,TRANSPORTE!A5:D117,4,FALSE)</f>
        <v>958</v>
      </c>
      <c r="M58" s="909"/>
      <c r="N58" s="297">
        <f>K58*L58</f>
        <v>36.403999999999996</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36.403999999999996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414">
        <v>2200</v>
      </c>
      <c r="N69" s="405">
        <f>K69/M69</f>
        <v>46.424732005545451</v>
      </c>
      <c r="O69" s="112"/>
    </row>
    <row r="70" spans="1:15">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415">
        <v>2200</v>
      </c>
      <c r="N70" s="405">
        <f>K70/M70</f>
        <v>92.849464011090902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910" t="s">
        <v>1037</v>
      </c>
      <c r="C76" s="864"/>
      <c r="D76" s="864"/>
      <c r="E76" s="864"/>
      <c r="F76" s="864"/>
      <c r="G76" s="864"/>
      <c r="H76" s="864"/>
      <c r="I76" s="864"/>
      <c r="J76" s="864"/>
      <c r="K76" s="864"/>
      <c r="L76" s="864"/>
      <c r="M76" s="865"/>
      <c r="N76" s="470">
        <f>SUM(N69:N75)</f>
        <v>139.27419601663635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16308.890076158623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3261.7780152317246</v>
      </c>
      <c r="M83" s="857"/>
      <c r="N83" s="57"/>
    </row>
    <row r="84" spans="1:14">
      <c r="B84" s="95" t="s">
        <v>1057</v>
      </c>
      <c r="C84" s="96"/>
      <c r="D84" s="96"/>
      <c r="E84" s="96"/>
      <c r="F84" s="96"/>
      <c r="G84" s="96"/>
      <c r="H84" s="96"/>
      <c r="I84" s="93"/>
      <c r="J84" s="94"/>
      <c r="K84" s="314">
        <v>0.05</v>
      </c>
      <c r="L84" s="856">
        <f>N78*K84</f>
        <v>815.44450380793114</v>
      </c>
      <c r="M84" s="857"/>
      <c r="N84" s="57"/>
    </row>
    <row r="85" spans="1:14" ht="15" thickBot="1">
      <c r="B85" s="97" t="s">
        <v>1058</v>
      </c>
      <c r="C85" s="98"/>
      <c r="D85" s="98"/>
      <c r="E85" s="98"/>
      <c r="F85" s="98"/>
      <c r="G85" s="98"/>
      <c r="H85" s="98"/>
      <c r="I85" s="99"/>
      <c r="J85" s="100"/>
      <c r="K85" s="315">
        <v>0.05</v>
      </c>
      <c r="L85" s="858">
        <f>N78*K85</f>
        <v>815.44450380793114</v>
      </c>
      <c r="M85" s="859"/>
      <c r="N85" s="57"/>
    </row>
    <row r="86" spans="1:14" ht="15" thickBot="1">
      <c r="B86" s="821" t="s">
        <v>1037</v>
      </c>
      <c r="C86" s="822"/>
      <c r="D86" s="822"/>
      <c r="E86" s="822"/>
      <c r="F86" s="822"/>
      <c r="G86" s="822"/>
      <c r="H86" s="822"/>
      <c r="I86" s="822"/>
      <c r="J86" s="822"/>
      <c r="K86" s="822"/>
      <c r="L86" s="822"/>
      <c r="M86" s="823"/>
      <c r="N86" s="58">
        <f>L83+L84+L85</f>
        <v>4892.6670228475868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21201.557099006212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1649</v>
      </c>
      <c r="C31" s="87" t="s">
        <v>1650</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154</v>
      </c>
      <c r="B36" s="870" t="str">
        <f>VLOOKUP(A36,EQUIPOS!A6:D154,3,FALSE)</f>
        <v>Carrotanque Irrigador de asfalto, 1000 GALONES DE CAPACIDAD</v>
      </c>
      <c r="C36" s="871"/>
      <c r="D36" s="871"/>
      <c r="E36" s="871"/>
      <c r="F36" s="871"/>
      <c r="G36" s="871"/>
      <c r="H36" s="872"/>
      <c r="I36" s="277"/>
      <c r="J36" s="278"/>
      <c r="K36" s="279">
        <f>VLOOKUP(A36,EQUIPOS!A6:D163,4,FALSE)</f>
        <v>131976.345</v>
      </c>
      <c r="L36" s="280"/>
      <c r="M36" s="293">
        <v>275</v>
      </c>
      <c r="N36" s="282">
        <f>K36/M36</f>
        <v>479.91398181818181</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172468.31699999998</v>
      </c>
      <c r="L37" s="280"/>
      <c r="M37" s="293">
        <v>275</v>
      </c>
      <c r="N37" s="282">
        <f>K37/M37</f>
        <v>627.15751636363632</v>
      </c>
    </row>
    <row r="38" spans="1:14">
      <c r="A38" t="s">
        <v>176</v>
      </c>
      <c r="B38" s="870" t="str">
        <f>VLOOKUP(A38,EQUIPOS!A8:D154,3,FALSE)</f>
        <v xml:space="preserve">Compresor (barrido y soplado)
</v>
      </c>
      <c r="C38" s="871"/>
      <c r="D38" s="871"/>
      <c r="E38" s="871"/>
      <c r="F38" s="871"/>
      <c r="G38" s="871"/>
      <c r="H38" s="872"/>
      <c r="I38" s="277"/>
      <c r="J38" s="278"/>
      <c r="K38" s="279">
        <f>VLOOKUP(A38,EQUIPOS!A8:D165,4,FALSE)</f>
        <v>96526.599000000002</v>
      </c>
      <c r="L38" s="280"/>
      <c r="M38" s="293">
        <v>275</v>
      </c>
      <c r="N38" s="282">
        <f>K38/M38</f>
        <v>351.00581454545454</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79">
        <f>VLOOKUP(A39,EQUIPOS!A9:D166,4,FALSE)</f>
        <v>99791.95199999999</v>
      </c>
      <c r="L39" s="951">
        <v>275</v>
      </c>
      <c r="M39" s="952"/>
      <c r="N39" s="282">
        <f>K39/L39</f>
        <v>362.87982545454543</v>
      </c>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1.3927419601663635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1822.3498801419846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827</v>
      </c>
      <c r="B48" s="49" t="str">
        <f>VLOOKUP(A48,MATERIALES!A5:D373,3,FALSE)</f>
        <v xml:space="preserve">Agregado para tratamiento superficial doble (primer riego)
</v>
      </c>
      <c r="C48" s="291"/>
      <c r="D48" s="291"/>
      <c r="E48" s="291"/>
      <c r="F48" s="291"/>
      <c r="G48" s="291"/>
      <c r="H48" s="291"/>
      <c r="I48" s="278"/>
      <c r="J48" s="234" t="str">
        <f>VLOOKUP(A48,MATERIALES!A4:D373,2,FALSE)</f>
        <v>m3</v>
      </c>
      <c r="K48" s="292">
        <v>1.9E-2</v>
      </c>
      <c r="L48" s="277"/>
      <c r="M48" s="412">
        <f>VLOOKUP(A48,MATERIALES!A5:D396,4,FALSE)</f>
        <v>89509</v>
      </c>
      <c r="N48" s="282">
        <f>K48*M48</f>
        <v>1700.671</v>
      </c>
    </row>
    <row r="49" spans="1:14">
      <c r="A49" s="114" t="s">
        <v>829</v>
      </c>
      <c r="B49" s="49" t="str">
        <f>VLOOKUP(A49,MATERIALES!A6:D373,3,FALSE)</f>
        <v xml:space="preserve">Agregado para tratamiento superficial doble (segundo riego)
</v>
      </c>
      <c r="C49" s="291"/>
      <c r="D49" s="291"/>
      <c r="E49" s="291"/>
      <c r="F49" s="291"/>
      <c r="G49" s="291"/>
      <c r="H49" s="291"/>
      <c r="I49" s="278"/>
      <c r="J49" s="234" t="str">
        <f>VLOOKUP(A49,MATERIALES!A5:D373,2,FALSE)</f>
        <v>m3</v>
      </c>
      <c r="K49" s="292">
        <v>0.01</v>
      </c>
      <c r="L49" s="277"/>
      <c r="M49" s="412">
        <f>VLOOKUP(A49,MATERIALES!A6:D397,4,FALSE)</f>
        <v>89509</v>
      </c>
      <c r="N49" s="282">
        <f>K49*M49</f>
        <v>895.09</v>
      </c>
    </row>
    <row r="50" spans="1:14">
      <c r="A50" t="s">
        <v>934</v>
      </c>
      <c r="B50" s="49" t="str">
        <f>VLOOKUP(A50,MATERIALES!A6:D373,3,FALSE)</f>
        <v>Emulsión CRR-2</v>
      </c>
      <c r="C50" s="291"/>
      <c r="D50" s="291"/>
      <c r="E50" s="291"/>
      <c r="F50" s="291"/>
      <c r="G50" s="291"/>
      <c r="H50" s="291"/>
      <c r="I50" s="278"/>
      <c r="J50" s="234" t="str">
        <f>VLOOKUP(A50,MATERIALES!A6:D373,2,FALSE)</f>
        <v>lt</v>
      </c>
      <c r="K50" s="292">
        <v>3.24</v>
      </c>
      <c r="L50" s="277"/>
      <c r="M50" s="412">
        <f>VLOOKUP(A50,MATERIALES!A6:D398,4,FALSE)</f>
        <v>2573</v>
      </c>
      <c r="N50" s="282">
        <f>K50*M50</f>
        <v>8336.52</v>
      </c>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10932.281000000001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1401</v>
      </c>
      <c r="B58" s="52" t="str">
        <f>VLOOKUP(A58,TRANSPORTE!A5:D117,3,FALSE)</f>
        <v>Transporte de agregados pétreos</v>
      </c>
      <c r="C58" s="327"/>
      <c r="D58" s="327"/>
      <c r="E58" s="327"/>
      <c r="F58" s="327"/>
      <c r="G58" s="327"/>
      <c r="H58" s="321" t="s">
        <v>1552</v>
      </c>
      <c r="I58" s="289">
        <v>2.9000000000000001E-2</v>
      </c>
      <c r="J58" s="296">
        <v>1</v>
      </c>
      <c r="K58" s="289">
        <f>I58*J58</f>
        <v>2.9000000000000001E-2</v>
      </c>
      <c r="L58" s="908">
        <f>VLOOKUP(A58,TRANSPORTE!A5:D117,4,FALSE)</f>
        <v>958</v>
      </c>
      <c r="M58" s="909"/>
      <c r="N58" s="297">
        <f>K58*L58</f>
        <v>27.782</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27.782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2200</v>
      </c>
      <c r="N69" s="405">
        <f>K69/M69</f>
        <v>92.849464011090902</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16">
        <v>2200</v>
      </c>
      <c r="N70" s="405">
        <f>K70/M70</f>
        <v>46.424732005545451</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SUM(N69:N75)</f>
        <v>139.27419601663635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12921.687076158621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2584.3374152317247</v>
      </c>
      <c r="M83" s="857"/>
      <c r="N83" s="57"/>
    </row>
    <row r="84" spans="1:14">
      <c r="B84" s="95" t="s">
        <v>1057</v>
      </c>
      <c r="C84" s="96"/>
      <c r="D84" s="96"/>
      <c r="E84" s="96"/>
      <c r="F84" s="96"/>
      <c r="G84" s="96"/>
      <c r="H84" s="96"/>
      <c r="I84" s="93"/>
      <c r="J84" s="94"/>
      <c r="K84" s="314">
        <v>0.05</v>
      </c>
      <c r="L84" s="856">
        <f>N78*K84</f>
        <v>646.08435380793117</v>
      </c>
      <c r="M84" s="857"/>
      <c r="N84" s="57"/>
    </row>
    <row r="85" spans="1:14" ht="15" thickBot="1">
      <c r="B85" s="97" t="s">
        <v>1058</v>
      </c>
      <c r="C85" s="98"/>
      <c r="D85" s="98"/>
      <c r="E85" s="98"/>
      <c r="F85" s="98"/>
      <c r="G85" s="98"/>
      <c r="H85" s="98"/>
      <c r="I85" s="99"/>
      <c r="J85" s="100"/>
      <c r="K85" s="315">
        <v>0.05</v>
      </c>
      <c r="L85" s="858">
        <f>N78*K85</f>
        <v>646.08435380793117</v>
      </c>
      <c r="M85" s="859"/>
      <c r="N85" s="57"/>
    </row>
    <row r="86" spans="1:14" ht="15" thickBot="1">
      <c r="B86" s="821" t="s">
        <v>1037</v>
      </c>
      <c r="C86" s="822"/>
      <c r="D86" s="822"/>
      <c r="E86" s="822"/>
      <c r="F86" s="822"/>
      <c r="G86" s="822"/>
      <c r="H86" s="822"/>
      <c r="I86" s="822"/>
      <c r="J86" s="822"/>
      <c r="K86" s="822"/>
      <c r="L86" s="822"/>
      <c r="M86" s="823"/>
      <c r="N86" s="58">
        <f>L83+L84+L85</f>
        <v>3876.506122847587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16798.193199006208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1652</v>
      </c>
      <c r="C31" s="87" t="s">
        <v>1651</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154</v>
      </c>
      <c r="B36" s="870" t="str">
        <f>VLOOKUP(A36,EQUIPOS!A6:D154,3,FALSE)</f>
        <v>Carrotanque Irrigador de asfalto, 1000 GALONES DE CAPACIDAD</v>
      </c>
      <c r="C36" s="871"/>
      <c r="D36" s="871"/>
      <c r="E36" s="871"/>
      <c r="F36" s="871"/>
      <c r="G36" s="871"/>
      <c r="H36" s="872"/>
      <c r="I36" s="277"/>
      <c r="J36" s="278"/>
      <c r="K36" s="279">
        <f>VLOOKUP(A36,EQUIPOS!A6:D163,4,FALSE)</f>
        <v>131976.345</v>
      </c>
      <c r="L36" s="280"/>
      <c r="M36" s="281">
        <v>275</v>
      </c>
      <c r="N36" s="282">
        <f>K36/M36</f>
        <v>479.91398181818181</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172468.31699999998</v>
      </c>
      <c r="L37" s="280"/>
      <c r="M37" s="281">
        <v>275</v>
      </c>
      <c r="N37" s="282">
        <f>K37/M37</f>
        <v>627.15751636363632</v>
      </c>
    </row>
    <row r="38" spans="1:14">
      <c r="A38" t="s">
        <v>176</v>
      </c>
      <c r="B38" s="870" t="str">
        <f>VLOOKUP(A38,EQUIPOS!A8:D154,3,FALSE)</f>
        <v xml:space="preserve">Compresor (barrido y soplado)
</v>
      </c>
      <c r="C38" s="871"/>
      <c r="D38" s="871"/>
      <c r="E38" s="871"/>
      <c r="F38" s="871"/>
      <c r="G38" s="871"/>
      <c r="H38" s="872"/>
      <c r="I38" s="277"/>
      <c r="J38" s="278"/>
      <c r="K38" s="279">
        <f>VLOOKUP(A38,EQUIPOS!A8:D165,4,FALSE)</f>
        <v>96526.599000000002</v>
      </c>
      <c r="L38" s="280"/>
      <c r="M38" s="281">
        <v>275</v>
      </c>
      <c r="N38" s="282">
        <f>K38/M38</f>
        <v>351.00581454545454</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79">
        <f>VLOOKUP(A39,EQUIPOS!A9:D166,4,FALSE)</f>
        <v>99791.95199999999</v>
      </c>
      <c r="L39" s="875">
        <v>275</v>
      </c>
      <c r="M39" s="876"/>
      <c r="N39" s="282">
        <f>K39/L39</f>
        <v>362.87982545454543</v>
      </c>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1.3927419601663635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1822.3498801419846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827</v>
      </c>
      <c r="B48" s="49" t="str">
        <f>VLOOKUP(A48,MATERIALES!A5:D373,3,FALSE)</f>
        <v xml:space="preserve">Agregado para tratamiento superficial doble (primer riego)
</v>
      </c>
      <c r="C48" s="291"/>
      <c r="D48" s="291"/>
      <c r="E48" s="291"/>
      <c r="F48" s="291"/>
      <c r="G48" s="291"/>
      <c r="H48" s="291"/>
      <c r="I48" s="278"/>
      <c r="J48" s="234" t="str">
        <f>VLOOKUP(A48,MATERIALES!A4:D640,2,FALSE)</f>
        <v>m3</v>
      </c>
      <c r="K48" s="292">
        <v>2.5000000000000001E-2</v>
      </c>
      <c r="L48" s="277"/>
      <c r="M48" s="412">
        <f>VLOOKUP(A48,MATERIALES!A5:D396,4,FALSE)</f>
        <v>89509</v>
      </c>
      <c r="N48" s="282">
        <f>K48*M48</f>
        <v>2237.7249999999999</v>
      </c>
    </row>
    <row r="49" spans="1:14">
      <c r="A49" s="114" t="s">
        <v>829</v>
      </c>
      <c r="B49" s="49" t="str">
        <f>VLOOKUP(A49,MATERIALES!A6:D373,3,FALSE)</f>
        <v xml:space="preserve">Agregado para tratamiento superficial doble (segundo riego)
</v>
      </c>
      <c r="C49" s="291"/>
      <c r="D49" s="291"/>
      <c r="E49" s="291"/>
      <c r="F49" s="291"/>
      <c r="G49" s="291"/>
      <c r="H49" s="291"/>
      <c r="I49" s="278"/>
      <c r="J49" s="234" t="str">
        <f>VLOOKUP(A49,MATERIALES!A5:D641,2,FALSE)</f>
        <v>m3</v>
      </c>
      <c r="K49" s="292">
        <v>1.2999999999999999E-2</v>
      </c>
      <c r="L49" s="277"/>
      <c r="M49" s="412">
        <f>VLOOKUP(A49,MATERIALES!A6:D397,4,FALSE)</f>
        <v>89509</v>
      </c>
      <c r="N49" s="282">
        <f>K49*M49</f>
        <v>1163.617</v>
      </c>
    </row>
    <row r="50" spans="1:14">
      <c r="A50" t="s">
        <v>936</v>
      </c>
      <c r="B50" s="49" t="str">
        <f>VLOOKUP(A50,MATERIALES!A6:D373,3,FALSE)</f>
        <v>Emulsión CRR-2m</v>
      </c>
      <c r="C50" s="291"/>
      <c r="D50" s="291"/>
      <c r="E50" s="291"/>
      <c r="F50" s="291"/>
      <c r="G50" s="291"/>
      <c r="H50" s="291"/>
      <c r="I50" s="278"/>
      <c r="J50" s="234" t="str">
        <f>VLOOKUP(A50,MATERIALES!A6:D642,2,FALSE)</f>
        <v>lt</v>
      </c>
      <c r="K50" s="292">
        <v>4.24</v>
      </c>
      <c r="L50" s="277"/>
      <c r="M50" s="412">
        <f>VLOOKUP(A50,MATERIALES!A6:D398,4,FALSE)</f>
        <v>3057</v>
      </c>
      <c r="N50" s="282">
        <f>K50*M50</f>
        <v>12961.68</v>
      </c>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16363.022000000001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1401</v>
      </c>
      <c r="B58" s="52" t="str">
        <f>VLOOKUP(A58,TRANSPORTE!A5:D117,3,FALSE)</f>
        <v>Transporte de agregados pétreos</v>
      </c>
      <c r="C58" s="327"/>
      <c r="D58" s="327"/>
      <c r="E58" s="327"/>
      <c r="F58" s="327"/>
      <c r="G58" s="327"/>
      <c r="H58" s="321" t="s">
        <v>1552</v>
      </c>
      <c r="I58" s="289">
        <v>3.7999999999999999E-2</v>
      </c>
      <c r="J58" s="296">
        <v>1</v>
      </c>
      <c r="K58" s="289">
        <f>I58*J58</f>
        <v>3.7999999999999999E-2</v>
      </c>
      <c r="L58" s="908">
        <f>VLOOKUP(A58,TRANSPORTE!A5:D117,4,FALSE)</f>
        <v>958</v>
      </c>
      <c r="M58" s="909"/>
      <c r="N58" s="297">
        <f>K58*L58</f>
        <v>36.403999999999996</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36.403999999999996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2200</v>
      </c>
      <c r="N69" s="405">
        <f>K69/M69</f>
        <v>92.849464011090902</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2200</v>
      </c>
      <c r="N70" s="405">
        <f>K70/M70</f>
        <v>46.424732005545451</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SUM(N69:N75)</f>
        <v>139.27419601663635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18361.050076158619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3672.2100152317239</v>
      </c>
      <c r="M83" s="857"/>
      <c r="N83" s="57"/>
    </row>
    <row r="84" spans="1:14">
      <c r="B84" s="95" t="s">
        <v>1057</v>
      </c>
      <c r="C84" s="96"/>
      <c r="D84" s="96"/>
      <c r="E84" s="96"/>
      <c r="F84" s="96"/>
      <c r="G84" s="96"/>
      <c r="H84" s="96"/>
      <c r="I84" s="93"/>
      <c r="J84" s="94"/>
      <c r="K84" s="314">
        <v>0.05</v>
      </c>
      <c r="L84" s="856">
        <f>N78*K84</f>
        <v>918.05250380793098</v>
      </c>
      <c r="M84" s="857"/>
      <c r="N84" s="57"/>
    </row>
    <row r="85" spans="1:14" ht="15" thickBot="1">
      <c r="B85" s="97" t="s">
        <v>1058</v>
      </c>
      <c r="C85" s="98"/>
      <c r="D85" s="98"/>
      <c r="E85" s="98"/>
      <c r="F85" s="98"/>
      <c r="G85" s="98"/>
      <c r="H85" s="98"/>
      <c r="I85" s="99"/>
      <c r="J85" s="100"/>
      <c r="K85" s="315">
        <v>0.05</v>
      </c>
      <c r="L85" s="858">
        <f>N78*K85</f>
        <v>918.05250380793098</v>
      </c>
      <c r="M85" s="859"/>
      <c r="N85" s="57"/>
    </row>
    <row r="86" spans="1:14" ht="15" thickBot="1">
      <c r="B86" s="821" t="s">
        <v>1037</v>
      </c>
      <c r="C86" s="822"/>
      <c r="D86" s="822"/>
      <c r="E86" s="822"/>
      <c r="F86" s="822"/>
      <c r="G86" s="822"/>
      <c r="H86" s="822"/>
      <c r="I86" s="822"/>
      <c r="J86" s="822"/>
      <c r="K86" s="822"/>
      <c r="L86" s="822"/>
      <c r="M86" s="823"/>
      <c r="N86" s="58">
        <f>L83+L84+L85</f>
        <v>5508.3150228475861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23869.365099006205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1653</v>
      </c>
      <c r="C31" s="87" t="s">
        <v>1654</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154</v>
      </c>
      <c r="B36" s="870" t="str">
        <f>VLOOKUP(A36,EQUIPOS!A6:D154,3,FALSE)</f>
        <v>Carrotanque Irrigador de asfalto, 1000 GALONES DE CAPACIDAD</v>
      </c>
      <c r="C36" s="871"/>
      <c r="D36" s="871"/>
      <c r="E36" s="871"/>
      <c r="F36" s="871"/>
      <c r="G36" s="871"/>
      <c r="H36" s="872"/>
      <c r="I36" s="277"/>
      <c r="J36" s="278"/>
      <c r="K36" s="279">
        <f>VLOOKUP(A36,EQUIPOS!A6:D163,4,FALSE)</f>
        <v>131976.345</v>
      </c>
      <c r="L36" s="280"/>
      <c r="M36" s="281">
        <v>275</v>
      </c>
      <c r="N36" s="282">
        <f>K36/M36</f>
        <v>479.91398181818181</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172468.31699999998</v>
      </c>
      <c r="L37" s="280"/>
      <c r="M37" s="281">
        <v>275</v>
      </c>
      <c r="N37" s="282">
        <f>K37/M37</f>
        <v>627.15751636363632</v>
      </c>
    </row>
    <row r="38" spans="1:14">
      <c r="A38" t="s">
        <v>176</v>
      </c>
      <c r="B38" s="870" t="str">
        <f>VLOOKUP(A38,EQUIPOS!A8:D154,3,FALSE)</f>
        <v xml:space="preserve">Compresor (barrido y soplado)
</v>
      </c>
      <c r="C38" s="871"/>
      <c r="D38" s="871"/>
      <c r="E38" s="871"/>
      <c r="F38" s="871"/>
      <c r="G38" s="871"/>
      <c r="H38" s="872"/>
      <c r="I38" s="277"/>
      <c r="J38" s="278"/>
      <c r="K38" s="279">
        <f>VLOOKUP(A38,EQUIPOS!A8:D165,4,FALSE)</f>
        <v>96526.599000000002</v>
      </c>
      <c r="L38" s="280"/>
      <c r="M38" s="281">
        <v>275</v>
      </c>
      <c r="N38" s="282">
        <f>K38/M38</f>
        <v>351.00581454545454</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79">
        <f>VLOOKUP(A39,EQUIPOS!A9:D166,4,FALSE)</f>
        <v>99791.95199999999</v>
      </c>
      <c r="L39" s="875">
        <v>275</v>
      </c>
      <c r="M39" s="876"/>
      <c r="N39" s="282">
        <f>K39/L39</f>
        <v>362.87982545454543</v>
      </c>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1.3927419601663635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1822.3498801419846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827</v>
      </c>
      <c r="B48" s="49" t="str">
        <f>VLOOKUP(A48,MATERIALES!A5:D373,3,FALSE)</f>
        <v xml:space="preserve">Agregado para tratamiento superficial doble (primer riego)
</v>
      </c>
      <c r="C48" s="291"/>
      <c r="D48" s="291"/>
      <c r="E48" s="291"/>
      <c r="F48" s="291"/>
      <c r="G48" s="291"/>
      <c r="H48" s="291"/>
      <c r="I48" s="278"/>
      <c r="J48" s="234" t="str">
        <f>VLOOKUP(A48,MATERIALES!A4:D640,2,FALSE)</f>
        <v>m3</v>
      </c>
      <c r="K48" s="292">
        <v>1.9E-2</v>
      </c>
      <c r="L48" s="277"/>
      <c r="M48" s="412">
        <f>VLOOKUP(A48,MATERIALES!A5:D396,4,FALSE)</f>
        <v>89509</v>
      </c>
      <c r="N48" s="282">
        <f>K48*M48</f>
        <v>1700.671</v>
      </c>
    </row>
    <row r="49" spans="1:14">
      <c r="A49" s="114" t="s">
        <v>829</v>
      </c>
      <c r="B49" s="49" t="str">
        <f>VLOOKUP(A49,MATERIALES!A6:D373,3,FALSE)</f>
        <v xml:space="preserve">Agregado para tratamiento superficial doble (segundo riego)
</v>
      </c>
      <c r="C49" s="291"/>
      <c r="D49" s="291"/>
      <c r="E49" s="291"/>
      <c r="F49" s="291"/>
      <c r="G49" s="291"/>
      <c r="H49" s="291"/>
      <c r="I49" s="278"/>
      <c r="J49" s="234" t="str">
        <f>VLOOKUP(A49,MATERIALES!A5:D641,2,FALSE)</f>
        <v>m3</v>
      </c>
      <c r="K49" s="292">
        <v>0.01</v>
      </c>
      <c r="L49" s="277"/>
      <c r="M49" s="412">
        <f>VLOOKUP(A49,MATERIALES!A6:D397,4,FALSE)</f>
        <v>89509</v>
      </c>
      <c r="N49" s="282">
        <f>K49*M49</f>
        <v>895.09</v>
      </c>
    </row>
    <row r="50" spans="1:14">
      <c r="A50" t="s">
        <v>936</v>
      </c>
      <c r="B50" s="49" t="str">
        <f>VLOOKUP(A50,MATERIALES!A6:D373,3,FALSE)</f>
        <v>Emulsión CRR-2m</v>
      </c>
      <c r="C50" s="291"/>
      <c r="D50" s="291"/>
      <c r="E50" s="291"/>
      <c r="F50" s="291"/>
      <c r="G50" s="291"/>
      <c r="H50" s="291"/>
      <c r="I50" s="278"/>
      <c r="J50" s="234" t="str">
        <f>VLOOKUP(A50,MATERIALES!A6:D642,2,FALSE)</f>
        <v>lt</v>
      </c>
      <c r="K50" s="292">
        <v>3.24</v>
      </c>
      <c r="L50" s="277"/>
      <c r="M50" s="412">
        <f>VLOOKUP(A50,MATERIALES!A6:D398,4,FALSE)</f>
        <v>3057</v>
      </c>
      <c r="N50" s="282">
        <f>K50*M50</f>
        <v>9904.68</v>
      </c>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12500.441000000001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1401</v>
      </c>
      <c r="B58" s="52" t="str">
        <f>VLOOKUP(A58,TRANSPORTE!A5:D117,3,FALSE)</f>
        <v>Transporte de agregados pétreos</v>
      </c>
      <c r="C58" s="327"/>
      <c r="D58" s="327"/>
      <c r="E58" s="327"/>
      <c r="F58" s="327"/>
      <c r="G58" s="327"/>
      <c r="H58" s="321" t="s">
        <v>1552</v>
      </c>
      <c r="I58" s="289">
        <v>2.9000000000000001E-2</v>
      </c>
      <c r="J58" s="296">
        <v>1</v>
      </c>
      <c r="K58" s="289">
        <f>I58*J58</f>
        <v>2.9000000000000001E-2</v>
      </c>
      <c r="L58" s="908">
        <f>VLOOKUP(A58,TRANSPORTE!A5:D117,4,FALSE)</f>
        <v>958</v>
      </c>
      <c r="M58" s="909"/>
      <c r="N58" s="297">
        <f>K58*L58</f>
        <v>27.782</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27.782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2200</v>
      </c>
      <c r="N69" s="405">
        <f>K69/M69</f>
        <v>92.849464011090902</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2200</v>
      </c>
      <c r="N70" s="405">
        <f>K70/M70</f>
        <v>46.424732005545451</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SUM(N69:N75)</f>
        <v>139.27419601663635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14489.847076158621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2897.9694152317243</v>
      </c>
      <c r="M83" s="857"/>
      <c r="N83" s="57"/>
    </row>
    <row r="84" spans="1:14">
      <c r="B84" s="95" t="s">
        <v>1057</v>
      </c>
      <c r="C84" s="96"/>
      <c r="D84" s="96"/>
      <c r="E84" s="96"/>
      <c r="F84" s="96"/>
      <c r="G84" s="96"/>
      <c r="H84" s="96"/>
      <c r="I84" s="93"/>
      <c r="J84" s="94"/>
      <c r="K84" s="314">
        <v>0.05</v>
      </c>
      <c r="L84" s="856">
        <f>N78*K84</f>
        <v>724.49235380793107</v>
      </c>
      <c r="M84" s="857"/>
      <c r="N84" s="57"/>
    </row>
    <row r="85" spans="1:14" ht="15" thickBot="1">
      <c r="B85" s="97" t="s">
        <v>1058</v>
      </c>
      <c r="C85" s="98"/>
      <c r="D85" s="98"/>
      <c r="E85" s="98"/>
      <c r="F85" s="98"/>
      <c r="G85" s="98"/>
      <c r="H85" s="98"/>
      <c r="I85" s="99"/>
      <c r="J85" s="100"/>
      <c r="K85" s="315">
        <v>0.05</v>
      </c>
      <c r="L85" s="858">
        <f>N78*K85</f>
        <v>724.49235380793107</v>
      </c>
      <c r="M85" s="859"/>
      <c r="N85" s="57"/>
    </row>
    <row r="86" spans="1:14" ht="15" thickBot="1">
      <c r="B86" s="821" t="s">
        <v>1037</v>
      </c>
      <c r="C86" s="822"/>
      <c r="D86" s="822"/>
      <c r="E86" s="822"/>
      <c r="F86" s="822"/>
      <c r="G86" s="822"/>
      <c r="H86" s="822"/>
      <c r="I86" s="822"/>
      <c r="J86" s="822"/>
      <c r="K86" s="822"/>
      <c r="L86" s="822"/>
      <c r="M86" s="823"/>
      <c r="N86" s="58">
        <f>L83+L84+L85</f>
        <v>4346.9541228475864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18836.801199006208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1134</v>
      </c>
      <c r="C31" s="87" t="s">
        <v>1655</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154</v>
      </c>
      <c r="B36" s="870" t="str">
        <f>VLOOKUP(A36,EQUIPOS!A6:D154,3,FALSE)</f>
        <v>Carrotanque Irrigador de asfalto, 1000 GALONES DE CAPACIDAD</v>
      </c>
      <c r="C36" s="871"/>
      <c r="D36" s="871"/>
      <c r="E36" s="871"/>
      <c r="F36" s="871"/>
      <c r="G36" s="871"/>
      <c r="H36" s="872"/>
      <c r="I36" s="277"/>
      <c r="J36" s="278"/>
      <c r="K36" s="279">
        <f>VLOOKUP(A36,EQUIPOS!A6:D163,4,FALSE)</f>
        <v>131976.345</v>
      </c>
      <c r="L36" s="280"/>
      <c r="M36" s="281">
        <v>418</v>
      </c>
      <c r="N36" s="282">
        <f>K36/M36</f>
        <v>315.73288277511961</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172468.31699999998</v>
      </c>
      <c r="L37" s="280"/>
      <c r="M37" s="281">
        <v>418</v>
      </c>
      <c r="N37" s="282">
        <f>K37/M37</f>
        <v>412.6036291866028</v>
      </c>
    </row>
    <row r="38" spans="1:14">
      <c r="A38" t="s">
        <v>225</v>
      </c>
      <c r="B38" s="870" t="str">
        <f>VLOOKUP(A38,EQUIPOS!A8:D154,3,FALSE)</f>
        <v>Esparcidor de gravilla, Ancho de esparcimiento 3100mm, Velocidad de trabajo 10—20km2/h</v>
      </c>
      <c r="C38" s="871"/>
      <c r="D38" s="871"/>
      <c r="E38" s="871"/>
      <c r="F38" s="871"/>
      <c r="G38" s="871"/>
      <c r="H38" s="872"/>
      <c r="I38" s="277"/>
      <c r="J38" s="278"/>
      <c r="K38" s="279">
        <f>VLOOKUP(A38,EQUIPOS!A8:D165,4,FALSE)</f>
        <v>99791.95199999999</v>
      </c>
      <c r="L38" s="280"/>
      <c r="M38" s="281">
        <v>418</v>
      </c>
      <c r="N38" s="282">
        <f>K38/M38</f>
        <v>238.73672727272725</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0.91627760537260772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967.98951683982216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867</v>
      </c>
      <c r="B48" s="49" t="str">
        <f>VLOOKUP(A48,MATERIALES!A5:D373,3,FALSE)</f>
        <v>Arena de trituración (sellos de arena-afalto)</v>
      </c>
      <c r="C48" s="291"/>
      <c r="D48" s="291"/>
      <c r="E48" s="291"/>
      <c r="F48" s="291"/>
      <c r="G48" s="291"/>
      <c r="H48" s="291"/>
      <c r="I48" s="278"/>
      <c r="J48" s="234" t="str">
        <f>VLOOKUP(A48,MATERIALES!A4:D640,2,FALSE)</f>
        <v>m3</v>
      </c>
      <c r="K48" s="292">
        <v>0.01</v>
      </c>
      <c r="L48" s="277"/>
      <c r="M48" s="412">
        <f>VLOOKUP(A48,MATERIALES!A5:D396,4,FALSE)</f>
        <v>59899</v>
      </c>
      <c r="N48" s="282">
        <f>K48*M48</f>
        <v>598.99</v>
      </c>
    </row>
    <row r="49" spans="1:14">
      <c r="A49" s="114" t="s">
        <v>934</v>
      </c>
      <c r="B49" s="49" t="str">
        <f>VLOOKUP(A49,MATERIALES!A6:D373,3,FALSE)</f>
        <v>Emulsión CRR-2</v>
      </c>
      <c r="C49" s="291"/>
      <c r="D49" s="291"/>
      <c r="E49" s="291"/>
      <c r="F49" s="291"/>
      <c r="G49" s="291"/>
      <c r="H49" s="291"/>
      <c r="I49" s="278"/>
      <c r="J49" s="234" t="str">
        <f>VLOOKUP(A49,MATERIALES!A5:D641,2,FALSE)</f>
        <v>lt</v>
      </c>
      <c r="K49" s="292">
        <v>1.25</v>
      </c>
      <c r="L49" s="277"/>
      <c r="M49" s="412">
        <f>VLOOKUP(A49,MATERIALES!A6:D397,4,FALSE)</f>
        <v>2573</v>
      </c>
      <c r="N49" s="282">
        <f>K49*M49</f>
        <v>3216.25</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3815.24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1311</v>
      </c>
      <c r="B58" s="52" t="str">
        <f>VLOOKUP(A58,TRANSPORTE!A5:D117,3,FALSE)</f>
        <v>Transporte de Arena</v>
      </c>
      <c r="C58" s="327"/>
      <c r="D58" s="327"/>
      <c r="E58" s="327"/>
      <c r="F58" s="327"/>
      <c r="G58" s="327"/>
      <c r="H58" s="321" t="s">
        <v>1552</v>
      </c>
      <c r="I58" s="289">
        <v>0.01</v>
      </c>
      <c r="J58" s="296">
        <v>1</v>
      </c>
      <c r="K58" s="289">
        <f>I58*J58</f>
        <v>0.01</v>
      </c>
      <c r="L58" s="908">
        <f>VLOOKUP(A58,TRANSPORTE!A5:D117,4,FALSE)</f>
        <v>958</v>
      </c>
      <c r="M58" s="909"/>
      <c r="N58" s="297">
        <f>K58*L58</f>
        <v>9.58</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9.58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3344</v>
      </c>
      <c r="N69" s="405">
        <f>K69/M69</f>
        <v>61.08517369150718</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3344</v>
      </c>
      <c r="N70" s="405">
        <f>K70/M70</f>
        <v>30.54258684575359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SUM(N69:N75)</f>
        <v>91.62776053726077</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4884.4372773770829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976.88745547541657</v>
      </c>
      <c r="M83" s="857"/>
      <c r="N83" s="57"/>
    </row>
    <row r="84" spans="1:14">
      <c r="B84" s="95" t="s">
        <v>1057</v>
      </c>
      <c r="C84" s="96"/>
      <c r="D84" s="96"/>
      <c r="E84" s="96"/>
      <c r="F84" s="96"/>
      <c r="G84" s="96"/>
      <c r="H84" s="96"/>
      <c r="I84" s="93"/>
      <c r="J84" s="94"/>
      <c r="K84" s="314">
        <v>0.05</v>
      </c>
      <c r="L84" s="856">
        <f>N78*K84</f>
        <v>244.22186386885414</v>
      </c>
      <c r="M84" s="857"/>
      <c r="N84" s="57"/>
    </row>
    <row r="85" spans="1:14" ht="15" thickBot="1">
      <c r="B85" s="97" t="s">
        <v>1058</v>
      </c>
      <c r="C85" s="98"/>
      <c r="D85" s="98"/>
      <c r="E85" s="98"/>
      <c r="F85" s="98"/>
      <c r="G85" s="98"/>
      <c r="H85" s="98"/>
      <c r="I85" s="99"/>
      <c r="J85" s="100"/>
      <c r="K85" s="315">
        <v>0.05</v>
      </c>
      <c r="L85" s="858">
        <f>N78*K85</f>
        <v>244.22186386885414</v>
      </c>
      <c r="M85" s="859"/>
      <c r="N85" s="57"/>
    </row>
    <row r="86" spans="1:14" ht="15" thickBot="1">
      <c r="B86" s="821" t="s">
        <v>1037</v>
      </c>
      <c r="C86" s="822"/>
      <c r="D86" s="822"/>
      <c r="E86" s="822"/>
      <c r="F86" s="822"/>
      <c r="G86" s="822"/>
      <c r="H86" s="822"/>
      <c r="I86" s="822"/>
      <c r="J86" s="822"/>
      <c r="K86" s="822"/>
      <c r="L86" s="822"/>
      <c r="M86" s="823"/>
      <c r="N86" s="58">
        <f>L83+L84+L85</f>
        <v>1465.3311832131249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6349.7684605902077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1135</v>
      </c>
      <c r="C31" s="87" t="s">
        <v>1656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154</v>
      </c>
      <c r="B36" s="870" t="str">
        <f>VLOOKUP(A36,EQUIPOS!A6:D154,3,FALSE)</f>
        <v>Carrotanque Irrigador de asfalto, 1000 GALONES DE CAPACIDAD</v>
      </c>
      <c r="C36" s="871"/>
      <c r="D36" s="871"/>
      <c r="E36" s="871"/>
      <c r="F36" s="871"/>
      <c r="G36" s="871"/>
      <c r="H36" s="872"/>
      <c r="I36" s="277"/>
      <c r="J36" s="278"/>
      <c r="K36" s="279">
        <f>VLOOKUP(A36,EQUIPOS!A6:D163,4,FALSE)</f>
        <v>131976.345</v>
      </c>
      <c r="L36" s="280"/>
      <c r="M36" s="281">
        <v>418</v>
      </c>
      <c r="N36" s="282">
        <f>K36/M36</f>
        <v>315.73288277511961</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172468.31699999998</v>
      </c>
      <c r="L37" s="280"/>
      <c r="M37" s="281">
        <v>418</v>
      </c>
      <c r="N37" s="282">
        <f>K37/M37</f>
        <v>412.6036291866028</v>
      </c>
    </row>
    <row r="38" spans="1:14">
      <c r="A38" t="s">
        <v>225</v>
      </c>
      <c r="B38" s="870" t="str">
        <f>VLOOKUP(A38,EQUIPOS!A8:D154,3,FALSE)</f>
        <v>Esparcidor de gravilla, Ancho de esparcimiento 3100mm, Velocidad de trabajo 10—20km2/h</v>
      </c>
      <c r="C38" s="871"/>
      <c r="D38" s="871"/>
      <c r="E38" s="871"/>
      <c r="F38" s="871"/>
      <c r="G38" s="871"/>
      <c r="H38" s="872"/>
      <c r="I38" s="277"/>
      <c r="J38" s="278"/>
      <c r="K38" s="279">
        <f>VLOOKUP(A38,EQUIPOS!A8:D165,4,FALSE)</f>
        <v>99791.95199999999</v>
      </c>
      <c r="L38" s="280"/>
      <c r="M38" s="281">
        <v>418</v>
      </c>
      <c r="N38" s="282">
        <f>K38/M38</f>
        <v>238.73672727272725</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0.91627760537260772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967.98951683982216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867</v>
      </c>
      <c r="B48" s="49" t="str">
        <f>VLOOKUP(A48,MATERIALES!A5:D373,3,FALSE)</f>
        <v>Arena de trituración (sellos de arena-afalto)</v>
      </c>
      <c r="C48" s="291"/>
      <c r="D48" s="291"/>
      <c r="E48" s="291"/>
      <c r="F48" s="291"/>
      <c r="G48" s="291"/>
      <c r="H48" s="291"/>
      <c r="I48" s="278"/>
      <c r="J48" s="234" t="str">
        <f>VLOOKUP(A48,MATERIALES!A4:D640,2,FALSE)</f>
        <v>m3</v>
      </c>
      <c r="K48" s="292">
        <v>0.01</v>
      </c>
      <c r="L48" s="277"/>
      <c r="M48" s="412">
        <f>VLOOKUP(A48,MATERIALES!A5:D396,4,FALSE)</f>
        <v>59899</v>
      </c>
      <c r="N48" s="282">
        <f>K48*M48</f>
        <v>598.99</v>
      </c>
    </row>
    <row r="49" spans="1:72">
      <c r="A49" s="114" t="s">
        <v>932</v>
      </c>
      <c r="B49" s="49" t="str">
        <f>VLOOKUP(A49,MATERIALES!A6:D373,3,FALSE)</f>
        <v>Emulsión CRR-1</v>
      </c>
      <c r="C49" s="291"/>
      <c r="D49" s="291"/>
      <c r="E49" s="291"/>
      <c r="F49" s="291"/>
      <c r="G49" s="291"/>
      <c r="H49" s="291"/>
      <c r="I49" s="278"/>
      <c r="J49" s="278" t="s">
        <v>1064</v>
      </c>
      <c r="K49" s="292">
        <v>1.25</v>
      </c>
      <c r="L49" s="277"/>
      <c r="M49" s="412">
        <f>VLOOKUP(A49,MATERIALES!A6:D397,4,FALSE)</f>
        <v>2613</v>
      </c>
      <c r="N49" s="282">
        <f>K49*M49</f>
        <v>3266.25</v>
      </c>
      <c r="BT49">
        <v>1111</v>
      </c>
    </row>
    <row r="50" spans="1:72">
      <c r="B50" s="49"/>
      <c r="C50" s="291"/>
      <c r="D50" s="291"/>
      <c r="E50" s="291"/>
      <c r="F50" s="291"/>
      <c r="G50" s="291"/>
      <c r="H50" s="291"/>
      <c r="I50" s="278"/>
      <c r="J50" s="234"/>
      <c r="K50" s="292"/>
      <c r="L50" s="277"/>
      <c r="M50" s="293"/>
      <c r="N50" s="294"/>
    </row>
    <row r="51" spans="1:72">
      <c r="B51" s="49"/>
      <c r="C51" s="291"/>
      <c r="D51" s="291"/>
      <c r="E51" s="291"/>
      <c r="F51" s="291"/>
      <c r="G51" s="291"/>
      <c r="H51" s="291"/>
      <c r="I51" s="278"/>
      <c r="J51" s="234"/>
      <c r="K51" s="292"/>
      <c r="L51" s="277"/>
      <c r="M51" s="293"/>
      <c r="N51" s="294"/>
    </row>
    <row r="52" spans="1:72" ht="15" thickBot="1">
      <c r="B52" s="903"/>
      <c r="C52" s="904"/>
      <c r="D52" s="904"/>
      <c r="E52" s="904"/>
      <c r="F52" s="904"/>
      <c r="G52" s="904"/>
      <c r="H52" s="904"/>
      <c r="I52" s="874"/>
      <c r="J52" s="48"/>
      <c r="K52" s="50"/>
      <c r="L52" s="905"/>
      <c r="M52" s="906"/>
      <c r="N52" s="51"/>
    </row>
    <row r="53" spans="1:72" ht="15" thickBot="1">
      <c r="B53" s="821" t="s">
        <v>1037</v>
      </c>
      <c r="C53" s="822"/>
      <c r="D53" s="822"/>
      <c r="E53" s="822"/>
      <c r="F53" s="822"/>
      <c r="G53" s="822"/>
      <c r="H53" s="822"/>
      <c r="I53" s="822"/>
      <c r="J53" s="822"/>
      <c r="K53" s="822"/>
      <c r="L53" s="822"/>
      <c r="M53" s="823"/>
      <c r="N53" s="404">
        <f>SUM(N48:N52)</f>
        <v>3865.24</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 thickBot="1">
      <c r="B56" s="74"/>
      <c r="C56" s="67"/>
      <c r="D56" s="67"/>
      <c r="E56" s="67"/>
      <c r="F56" s="67"/>
      <c r="G56" s="67"/>
      <c r="H56" s="67"/>
      <c r="I56" s="67"/>
      <c r="J56" s="67"/>
      <c r="K56" s="67"/>
      <c r="L56" s="67"/>
      <c r="M56" s="67"/>
      <c r="N56" s="69"/>
    </row>
    <row r="57" spans="1:72" ht="26.4">
      <c r="B57" s="323" t="s">
        <v>1041</v>
      </c>
      <c r="C57" s="324"/>
      <c r="D57" s="324"/>
      <c r="E57" s="324"/>
      <c r="F57" s="324"/>
      <c r="G57" s="324"/>
      <c r="H57" s="79" t="s">
        <v>1029</v>
      </c>
      <c r="I57" s="80" t="s">
        <v>1042</v>
      </c>
      <c r="J57" s="81" t="s">
        <v>1043</v>
      </c>
      <c r="K57" s="79" t="s">
        <v>1044</v>
      </c>
      <c r="L57" s="907" t="s">
        <v>1045</v>
      </c>
      <c r="M57" s="886"/>
      <c r="N57" s="82" t="s">
        <v>1035</v>
      </c>
    </row>
    <row r="58" spans="1:72">
      <c r="A58" t="s">
        <v>1311</v>
      </c>
      <c r="B58" s="52" t="str">
        <f>VLOOKUP(A58,TRANSPORTE!A5:D117,3,FALSE)</f>
        <v>Transporte de Arena</v>
      </c>
      <c r="C58" s="327"/>
      <c r="D58" s="327"/>
      <c r="E58" s="327"/>
      <c r="F58" s="327"/>
      <c r="G58" s="327"/>
      <c r="H58" s="321" t="s">
        <v>1552</v>
      </c>
      <c r="I58" s="289">
        <v>0.01</v>
      </c>
      <c r="J58" s="296">
        <v>1</v>
      </c>
      <c r="K58" s="289">
        <f>I58*J58</f>
        <v>0.01</v>
      </c>
      <c r="L58" s="908">
        <f>VLOOKUP(A58,TRANSPORTE!A5:D117,4,FALSE)</f>
        <v>958</v>
      </c>
      <c r="M58" s="909"/>
      <c r="N58" s="297">
        <f>K58*L58</f>
        <v>9.58</v>
      </c>
    </row>
    <row r="59" spans="1:72">
      <c r="B59" s="52"/>
      <c r="C59" s="53"/>
      <c r="D59" s="53"/>
      <c r="E59" s="53"/>
      <c r="F59" s="53"/>
      <c r="G59" s="53"/>
      <c r="H59" s="298"/>
      <c r="I59" s="289"/>
      <c r="J59" s="289"/>
      <c r="K59" s="289"/>
      <c r="L59" s="299"/>
      <c r="M59" s="300"/>
      <c r="N59" s="301"/>
    </row>
    <row r="60" spans="1:72">
      <c r="B60" s="52"/>
      <c r="C60" s="53"/>
      <c r="D60" s="53"/>
      <c r="E60" s="53"/>
      <c r="F60" s="53"/>
      <c r="G60" s="53"/>
      <c r="H60" s="298"/>
      <c r="I60" s="289"/>
      <c r="J60" s="289"/>
      <c r="K60" s="289"/>
      <c r="L60" s="299"/>
      <c r="M60" s="300"/>
      <c r="N60" s="301"/>
    </row>
    <row r="61" spans="1:72">
      <c r="B61" s="52"/>
      <c r="C61" s="53"/>
      <c r="D61" s="53"/>
      <c r="E61" s="53"/>
      <c r="F61" s="53"/>
      <c r="G61" s="53"/>
      <c r="H61" s="298"/>
      <c r="I61" s="289"/>
      <c r="J61" s="289"/>
      <c r="K61" s="289"/>
      <c r="L61" s="299"/>
      <c r="M61" s="300"/>
      <c r="N61" s="301"/>
    </row>
    <row r="62" spans="1:72">
      <c r="B62" s="52"/>
      <c r="C62" s="53"/>
      <c r="D62" s="53"/>
      <c r="E62" s="53"/>
      <c r="F62" s="53"/>
      <c r="G62" s="53"/>
      <c r="H62" s="298"/>
      <c r="I62" s="289"/>
      <c r="J62" s="289"/>
      <c r="K62" s="289"/>
      <c r="L62" s="299"/>
      <c r="M62" s="300"/>
      <c r="N62" s="301"/>
    </row>
    <row r="63" spans="1:72" ht="15" thickBot="1">
      <c r="B63" s="457"/>
      <c r="C63" s="458"/>
      <c r="D63" s="458"/>
      <c r="E63" s="458"/>
      <c r="F63" s="458"/>
      <c r="G63" s="458"/>
      <c r="H63" s="54"/>
      <c r="I63" s="132"/>
      <c r="J63" s="132"/>
      <c r="K63" s="132"/>
      <c r="L63" s="899"/>
      <c r="M63" s="900"/>
      <c r="N63" s="133"/>
    </row>
    <row r="64" spans="1:72" ht="15" thickBot="1">
      <c r="B64" s="910" t="s">
        <v>1037</v>
      </c>
      <c r="C64" s="864"/>
      <c r="D64" s="864"/>
      <c r="E64" s="864"/>
      <c r="F64" s="864"/>
      <c r="G64" s="864"/>
      <c r="H64" s="864"/>
      <c r="I64" s="864"/>
      <c r="J64" s="864"/>
      <c r="K64" s="864"/>
      <c r="L64" s="864"/>
      <c r="M64" s="865"/>
      <c r="N64" s="110">
        <f>N58+N59+N60+N61+N62</f>
        <v>9.58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3344</v>
      </c>
      <c r="N69" s="405">
        <f>K69/M69</f>
        <v>61.08517369150718</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3344</v>
      </c>
      <c r="N70" s="405">
        <f>K70/M70</f>
        <v>30.54258684575359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SUM(N69:N75)</f>
        <v>91.62776053726077</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4934.4372773770829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986.88745547541657</v>
      </c>
      <c r="M83" s="857"/>
      <c r="N83" s="57"/>
    </row>
    <row r="84" spans="1:14">
      <c r="B84" s="95" t="s">
        <v>1057</v>
      </c>
      <c r="C84" s="96"/>
      <c r="D84" s="96"/>
      <c r="E84" s="96"/>
      <c r="F84" s="96"/>
      <c r="G84" s="96"/>
      <c r="H84" s="96"/>
      <c r="I84" s="93"/>
      <c r="J84" s="94"/>
      <c r="K84" s="314">
        <v>0.05</v>
      </c>
      <c r="L84" s="856">
        <f>N78*K84</f>
        <v>246.72186386885414</v>
      </c>
      <c r="M84" s="857"/>
      <c r="N84" s="57"/>
    </row>
    <row r="85" spans="1:14" ht="15" thickBot="1">
      <c r="B85" s="97" t="s">
        <v>1058</v>
      </c>
      <c r="C85" s="98"/>
      <c r="D85" s="98"/>
      <c r="E85" s="98"/>
      <c r="F85" s="98"/>
      <c r="G85" s="98"/>
      <c r="H85" s="98"/>
      <c r="I85" s="99"/>
      <c r="J85" s="100"/>
      <c r="K85" s="315">
        <v>0.05</v>
      </c>
      <c r="L85" s="858">
        <f>N78*K85</f>
        <v>246.72186386885414</v>
      </c>
      <c r="M85" s="859"/>
      <c r="N85" s="57"/>
    </row>
    <row r="86" spans="1:14" ht="15" thickBot="1">
      <c r="B86" s="821" t="s">
        <v>1037</v>
      </c>
      <c r="C86" s="822"/>
      <c r="D86" s="822"/>
      <c r="E86" s="822"/>
      <c r="F86" s="822"/>
      <c r="G86" s="822"/>
      <c r="H86" s="822"/>
      <c r="I86" s="822"/>
      <c r="J86" s="822"/>
      <c r="K86" s="822"/>
      <c r="L86" s="822"/>
      <c r="M86" s="823"/>
      <c r="N86" s="58">
        <f>L83+L84+L85</f>
        <v>1480.3311832131249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6414.7684605902077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1136</v>
      </c>
      <c r="C31" s="87" t="s">
        <v>1613</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136</v>
      </c>
      <c r="B36" s="870" t="str">
        <f>VLOOKUP(A36,EQUIPOS!A6:D154,3,FALSE)</f>
        <v>Camión de Slurry</v>
      </c>
      <c r="C36" s="871"/>
      <c r="D36" s="871"/>
      <c r="E36" s="871"/>
      <c r="F36" s="871"/>
      <c r="G36" s="871"/>
      <c r="H36" s="872"/>
      <c r="I36" s="277"/>
      <c r="J36" s="278"/>
      <c r="K36" s="279">
        <f>VLOOKUP(A36,EQUIPOS!A6:D163,4,FALSE)</f>
        <v>232456.71899999998</v>
      </c>
      <c r="L36" s="280"/>
      <c r="M36" s="281">
        <v>600</v>
      </c>
      <c r="N36" s="282">
        <f>K36/M36</f>
        <v>387.427865</v>
      </c>
    </row>
    <row r="37" spans="1:14">
      <c r="A37" s="119" t="s">
        <v>176</v>
      </c>
      <c r="B37" s="870" t="str">
        <f>VLOOKUP(A37,EQUIPOS!A7:D154,3,FALSE)</f>
        <v xml:space="preserve">Compresor (barrido y soplado)
</v>
      </c>
      <c r="C37" s="871"/>
      <c r="D37" s="871"/>
      <c r="E37" s="871"/>
      <c r="F37" s="871"/>
      <c r="G37" s="871"/>
      <c r="H37" s="872"/>
      <c r="I37" s="277"/>
      <c r="J37" s="278"/>
      <c r="K37" s="279">
        <f>VLOOKUP(A37,EQUIPOS!A7:D164,4,FALSE)</f>
        <v>96526.599000000002</v>
      </c>
      <c r="L37" s="280"/>
      <c r="M37" s="281">
        <v>600</v>
      </c>
      <c r="N37" s="282">
        <f>K37/M37</f>
        <v>160.87766500000001</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0.63834006507624996</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548.94387006507623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837</v>
      </c>
      <c r="B48" s="49" t="str">
        <f>VLOOKUP(A48,MATERIALES!A5:D373,3,FALSE)</f>
        <v>Agregado tipo LA 13 (lechadas)</v>
      </c>
      <c r="C48" s="291"/>
      <c r="D48" s="291"/>
      <c r="E48" s="291"/>
      <c r="F48" s="291"/>
      <c r="G48" s="291"/>
      <c r="H48" s="291"/>
      <c r="I48" s="278"/>
      <c r="J48" s="234" t="str">
        <f>VLOOKUP(A48,MATERIALES!A4:D640,2,FALSE)</f>
        <v>m3</v>
      </c>
      <c r="K48" s="417">
        <v>1.2500000000000001E-2</v>
      </c>
      <c r="L48" s="277"/>
      <c r="M48" s="412">
        <f>VLOOKUP(A48,MATERIALES!A5:D396,4,FALSE)</f>
        <v>84688</v>
      </c>
      <c r="N48" s="282">
        <f>K48*M48</f>
        <v>1058.6000000000001</v>
      </c>
    </row>
    <row r="49" spans="1:14">
      <c r="A49" s="114" t="s">
        <v>924</v>
      </c>
      <c r="B49" s="49" t="str">
        <f>VLOOKUP(A49,MATERIALES!A6:D373,3,FALSE)</f>
        <v>Emulsión CRL-1h</v>
      </c>
      <c r="C49" s="291"/>
      <c r="D49" s="291"/>
      <c r="E49" s="291"/>
      <c r="F49" s="291"/>
      <c r="G49" s="291"/>
      <c r="H49" s="291"/>
      <c r="I49" s="278"/>
      <c r="J49" s="234" t="str">
        <f>VLOOKUP(A49,MATERIALES!A5:D641,2,FALSE)</f>
        <v>lt</v>
      </c>
      <c r="K49" s="417">
        <v>1.4625000000000001</v>
      </c>
      <c r="L49" s="277"/>
      <c r="M49" s="412">
        <f>VLOOKUP(A49,MATERIALES!A6:D397,4,FALSE)</f>
        <v>2653</v>
      </c>
      <c r="N49" s="282">
        <f>K49*M49</f>
        <v>3880.0125000000003</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4938.6125000000002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1413</v>
      </c>
      <c r="B58" s="52" t="str">
        <f>VLOOKUP(A58,TRANSPORTE!A5:D117,3,FALSE)</f>
        <v>Transporte de agregado tipo LA-1</v>
      </c>
      <c r="C58" s="327"/>
      <c r="D58" s="327"/>
      <c r="E58" s="327"/>
      <c r="F58" s="327"/>
      <c r="G58" s="327"/>
      <c r="H58" s="321" t="s">
        <v>1552</v>
      </c>
      <c r="I58" s="418">
        <v>1.2500000000000001E-2</v>
      </c>
      <c r="J58" s="296">
        <v>1</v>
      </c>
      <c r="K58" s="418">
        <f>I58*J58</f>
        <v>1.2500000000000001E-2</v>
      </c>
      <c r="L58" s="908">
        <f>VLOOKUP(A58,TRANSPORTE!A5:D117,4,FALSE)</f>
        <v>958</v>
      </c>
      <c r="M58" s="909"/>
      <c r="N58" s="297">
        <f>K58*L58</f>
        <v>11.975000000000001</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11.975000000000001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SUM(N69:N75)</f>
        <v>63.834006507624991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5563.3653765727022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1112.6730753145405</v>
      </c>
      <c r="M83" s="857"/>
      <c r="N83" s="57"/>
    </row>
    <row r="84" spans="1:14">
      <c r="B84" s="95" t="s">
        <v>1057</v>
      </c>
      <c r="C84" s="96"/>
      <c r="D84" s="96"/>
      <c r="E84" s="96"/>
      <c r="F84" s="96"/>
      <c r="G84" s="96"/>
      <c r="H84" s="96"/>
      <c r="I84" s="93"/>
      <c r="J84" s="94"/>
      <c r="K84" s="314">
        <v>0.05</v>
      </c>
      <c r="L84" s="856">
        <f>N78*K84</f>
        <v>278.16826882863512</v>
      </c>
      <c r="M84" s="857"/>
      <c r="N84" s="57"/>
    </row>
    <row r="85" spans="1:14" ht="15" thickBot="1">
      <c r="B85" s="97" t="s">
        <v>1058</v>
      </c>
      <c r="C85" s="98"/>
      <c r="D85" s="98"/>
      <c r="E85" s="98"/>
      <c r="F85" s="98"/>
      <c r="G85" s="98"/>
      <c r="H85" s="98"/>
      <c r="I85" s="99"/>
      <c r="J85" s="100"/>
      <c r="K85" s="315">
        <v>0.05</v>
      </c>
      <c r="L85" s="858">
        <f>N78*K85</f>
        <v>278.16826882863512</v>
      </c>
      <c r="M85" s="859"/>
      <c r="N85" s="57"/>
    </row>
    <row r="86" spans="1:14" ht="15" thickBot="1">
      <c r="B86" s="821" t="s">
        <v>1037</v>
      </c>
      <c r="C86" s="822"/>
      <c r="D86" s="822"/>
      <c r="E86" s="822"/>
      <c r="F86" s="822"/>
      <c r="G86" s="822"/>
      <c r="H86" s="822"/>
      <c r="I86" s="822"/>
      <c r="J86" s="822"/>
      <c r="K86" s="822"/>
      <c r="L86" s="822"/>
      <c r="M86" s="823"/>
      <c r="N86" s="58">
        <f>L83+L84+L85</f>
        <v>1669.0096129718106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7232.3749895445126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1137</v>
      </c>
      <c r="C31" s="87" t="s">
        <v>2166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136</v>
      </c>
      <c r="B36" s="870" t="str">
        <f>VLOOKUP(A36,EQUIPOS!A6:D154,3,FALSE)</f>
        <v>Camión de Slurry</v>
      </c>
      <c r="C36" s="871"/>
      <c r="D36" s="871"/>
      <c r="E36" s="871"/>
      <c r="F36" s="871"/>
      <c r="G36" s="871"/>
      <c r="H36" s="872"/>
      <c r="I36" s="277"/>
      <c r="J36" s="278"/>
      <c r="K36" s="279">
        <f>VLOOKUP(A36,EQUIPOS!A6:D163,4,FALSE)</f>
        <v>232456.71899999998</v>
      </c>
      <c r="L36" s="280"/>
      <c r="M36" s="281">
        <v>600</v>
      </c>
      <c r="N36" s="282">
        <f>K36/M36</f>
        <v>387.427865</v>
      </c>
    </row>
    <row r="37" spans="1:14">
      <c r="A37" s="119" t="s">
        <v>176</v>
      </c>
      <c r="B37" s="870" t="str">
        <f>VLOOKUP(A37,EQUIPOS!A7:D154,3,FALSE)</f>
        <v xml:space="preserve">Compresor (barrido y soplado)
</v>
      </c>
      <c r="C37" s="871"/>
      <c r="D37" s="871"/>
      <c r="E37" s="871"/>
      <c r="F37" s="871"/>
      <c r="G37" s="871"/>
      <c r="H37" s="872"/>
      <c r="I37" s="277"/>
      <c r="J37" s="278"/>
      <c r="K37" s="279">
        <f>VLOOKUP(A37,EQUIPOS!A7:D164,4,FALSE)</f>
        <v>96526.599000000002</v>
      </c>
      <c r="L37" s="280"/>
      <c r="M37" s="281">
        <v>600</v>
      </c>
      <c r="N37" s="282">
        <f>K37/M37</f>
        <v>160.87766500000001</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0.63834006507624996</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548.94387006507623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838</v>
      </c>
      <c r="B48" s="49" t="str">
        <f>VLOOKUP(A48,MATERIALES!A5:D373,3,FALSE)</f>
        <v>Agregado tipo LA 10 (lechadas)</v>
      </c>
      <c r="C48" s="291"/>
      <c r="D48" s="291"/>
      <c r="E48" s="291"/>
      <c r="F48" s="291"/>
      <c r="G48" s="291"/>
      <c r="H48" s="291"/>
      <c r="I48" s="278"/>
      <c r="J48" s="234" t="str">
        <f>VLOOKUP(A48,MATERIALES!A4:D640,2,FALSE)</f>
        <v>m3</v>
      </c>
      <c r="K48" s="417">
        <v>9.4999999999999998E-3</v>
      </c>
      <c r="L48" s="277"/>
      <c r="M48" s="412">
        <f>VLOOKUP(A48,MATERIALES!A5:D396,4,FALSE)</f>
        <v>84688</v>
      </c>
      <c r="N48" s="282">
        <f>K48*M48</f>
        <v>804.53599999999994</v>
      </c>
    </row>
    <row r="49" spans="1:14">
      <c r="A49" s="114" t="s">
        <v>924</v>
      </c>
      <c r="B49" s="49" t="str">
        <f>VLOOKUP(A49,MATERIALES!A6:D373,3,FALSE)</f>
        <v>Emulsión CRL-1h</v>
      </c>
      <c r="C49" s="291"/>
      <c r="D49" s="291"/>
      <c r="E49" s="291"/>
      <c r="F49" s="291"/>
      <c r="G49" s="291"/>
      <c r="H49" s="291"/>
      <c r="I49" s="278"/>
      <c r="J49" s="234" t="str">
        <f>VLOOKUP(A49,MATERIALES!A5:D641,2,FALSE)</f>
        <v>lt</v>
      </c>
      <c r="K49" s="419">
        <v>1.4107499999999999</v>
      </c>
      <c r="L49" s="277"/>
      <c r="M49" s="412">
        <f>VLOOKUP(A49,MATERIALES!A6:D397,4,FALSE)</f>
        <v>2653</v>
      </c>
      <c r="N49" s="282">
        <f>K49*M49</f>
        <v>3742.7197499999997</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4547.2557499999994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1415</v>
      </c>
      <c r="B58" s="52" t="str">
        <f>VLOOKUP(A58,TRANSPORTE!A5:D117,3,FALSE)</f>
        <v>Transporte de agregado tipo LA-2</v>
      </c>
      <c r="C58" s="327"/>
      <c r="D58" s="327"/>
      <c r="E58" s="327"/>
      <c r="F58" s="327"/>
      <c r="G58" s="327"/>
      <c r="H58" s="321" t="s">
        <v>1552</v>
      </c>
      <c r="I58" s="418">
        <v>9.4999999999999998E-3</v>
      </c>
      <c r="J58" s="296">
        <v>1</v>
      </c>
      <c r="K58" s="418">
        <f>I58*J58</f>
        <v>9.4999999999999998E-3</v>
      </c>
      <c r="L58" s="908">
        <f>VLOOKUP(A58,TRANSPORTE!A5:D117,4,FALSE)</f>
        <v>958</v>
      </c>
      <c r="M58" s="909"/>
      <c r="N58" s="297">
        <f>K58*L58</f>
        <v>9.1009999999999991</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9.1009999999999991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SUM(N69:N75)</f>
        <v>63.834006507624991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5169.1346265727007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1033.8269253145402</v>
      </c>
      <c r="M83" s="857"/>
      <c r="N83" s="57"/>
    </row>
    <row r="84" spans="1:14">
      <c r="B84" s="95" t="s">
        <v>1057</v>
      </c>
      <c r="C84" s="96"/>
      <c r="D84" s="96"/>
      <c r="E84" s="96"/>
      <c r="F84" s="96"/>
      <c r="G84" s="96"/>
      <c r="H84" s="96"/>
      <c r="I84" s="93"/>
      <c r="J84" s="94"/>
      <c r="K84" s="314">
        <v>0.05</v>
      </c>
      <c r="L84" s="856">
        <f>N78*K84</f>
        <v>258.45673132863504</v>
      </c>
      <c r="M84" s="857"/>
      <c r="N84" s="57"/>
    </row>
    <row r="85" spans="1:14" ht="15" thickBot="1">
      <c r="B85" s="97" t="s">
        <v>1058</v>
      </c>
      <c r="C85" s="98"/>
      <c r="D85" s="98"/>
      <c r="E85" s="98"/>
      <c r="F85" s="98"/>
      <c r="G85" s="98"/>
      <c r="H85" s="98"/>
      <c r="I85" s="99"/>
      <c r="J85" s="100"/>
      <c r="K85" s="315">
        <v>0.05</v>
      </c>
      <c r="L85" s="858">
        <f>N78*K85</f>
        <v>258.45673132863504</v>
      </c>
      <c r="M85" s="859"/>
      <c r="N85" s="57"/>
    </row>
    <row r="86" spans="1:14" ht="15" thickBot="1">
      <c r="B86" s="821" t="s">
        <v>1037</v>
      </c>
      <c r="C86" s="822"/>
      <c r="D86" s="822"/>
      <c r="E86" s="822"/>
      <c r="F86" s="822"/>
      <c r="G86" s="822"/>
      <c r="H86" s="822"/>
      <c r="I86" s="822"/>
      <c r="J86" s="822"/>
      <c r="K86" s="822"/>
      <c r="L86" s="822"/>
      <c r="M86" s="823"/>
      <c r="N86" s="58">
        <f>L83+L84+L85</f>
        <v>1550.7403879718102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6719.875014544511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1138</v>
      </c>
      <c r="C31" s="87" t="s">
        <v>2167</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136</v>
      </c>
      <c r="B36" s="870" t="str">
        <f>VLOOKUP(A36,EQUIPOS!A6:D154,3,FALSE)</f>
        <v>Camión de Slurry</v>
      </c>
      <c r="C36" s="871"/>
      <c r="D36" s="871"/>
      <c r="E36" s="871"/>
      <c r="F36" s="871"/>
      <c r="G36" s="871"/>
      <c r="H36" s="872"/>
      <c r="I36" s="277"/>
      <c r="J36" s="278"/>
      <c r="K36" s="279">
        <f>VLOOKUP(A36,EQUIPOS!A6:D163,4,FALSE)</f>
        <v>232456.71899999998</v>
      </c>
      <c r="L36" s="280"/>
      <c r="M36" s="281">
        <v>600</v>
      </c>
      <c r="N36" s="282">
        <f>K36/M36</f>
        <v>387.427865</v>
      </c>
    </row>
    <row r="37" spans="1:14">
      <c r="A37" s="119" t="s">
        <v>176</v>
      </c>
      <c r="B37" s="870" t="str">
        <f>VLOOKUP(A37,EQUIPOS!A7:D154,3,FALSE)</f>
        <v xml:space="preserve">Compresor (barrido y soplado)
</v>
      </c>
      <c r="C37" s="871"/>
      <c r="D37" s="871"/>
      <c r="E37" s="871"/>
      <c r="F37" s="871"/>
      <c r="G37" s="871"/>
      <c r="H37" s="872"/>
      <c r="I37" s="277"/>
      <c r="J37" s="278"/>
      <c r="K37" s="279">
        <f>VLOOKUP(A37,EQUIPOS!A7:D164,4,FALSE)</f>
        <v>96526.599000000002</v>
      </c>
      <c r="L37" s="280"/>
      <c r="M37" s="281">
        <v>600</v>
      </c>
      <c r="N37" s="282">
        <f>K37/M37</f>
        <v>160.87766500000001</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0.63834006507624996</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548.94387006507623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839</v>
      </c>
      <c r="B48" s="49" t="str">
        <f>VLOOKUP(A48,MATERIALES!A5:D373,3,FALSE)</f>
        <v>Agregado tipo LA 5 (lechadas)</v>
      </c>
      <c r="C48" s="291"/>
      <c r="D48" s="291"/>
      <c r="E48" s="291"/>
      <c r="F48" s="291"/>
      <c r="G48" s="291"/>
      <c r="H48" s="291"/>
      <c r="I48" s="278"/>
      <c r="J48" s="234" t="str">
        <f>VLOOKUP(A48,MATERIALES!A4:D640,2,FALSE)</f>
        <v>m3</v>
      </c>
      <c r="K48" s="417">
        <v>9.4999999999999998E-3</v>
      </c>
      <c r="L48" s="277"/>
      <c r="M48" s="412">
        <f>VLOOKUP(A48,MATERIALES!A5:D396,4,FALSE)</f>
        <v>84688</v>
      </c>
      <c r="N48" s="282">
        <f>K48*M48</f>
        <v>804.53599999999994</v>
      </c>
    </row>
    <row r="49" spans="1:14">
      <c r="A49" s="114" t="s">
        <v>924</v>
      </c>
      <c r="B49" s="49" t="str">
        <f>VLOOKUP(A49,MATERIALES!A6:D373,3,FALSE)</f>
        <v>Emulsión CRL-1h</v>
      </c>
      <c r="C49" s="291"/>
      <c r="D49" s="291"/>
      <c r="E49" s="291"/>
      <c r="F49" s="291"/>
      <c r="G49" s="291"/>
      <c r="H49" s="291"/>
      <c r="I49" s="278"/>
      <c r="J49" s="234" t="str">
        <f>VLOOKUP(A49,MATERIALES!A5:D641,2,FALSE)</f>
        <v>lt</v>
      </c>
      <c r="K49" s="292">
        <v>1.71</v>
      </c>
      <c r="L49" s="277"/>
      <c r="M49" s="412">
        <f>VLOOKUP(A49,MATERIALES!A6:D397,4,FALSE)</f>
        <v>2653</v>
      </c>
      <c r="N49" s="282">
        <f>K49*M49</f>
        <v>4536.63</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SUM(N48:N53)</f>
        <v>5341.1660000000002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1417</v>
      </c>
      <c r="B59" s="52" t="str">
        <f>VLOOKUP(A59,TRANSPORTE!A5:D117,3,FALSE)</f>
        <v>Transporte de agregado tipo LA-3</v>
      </c>
      <c r="C59" s="327"/>
      <c r="D59" s="327"/>
      <c r="E59" s="327"/>
      <c r="F59" s="327"/>
      <c r="G59" s="327"/>
      <c r="H59" s="321" t="s">
        <v>1552</v>
      </c>
      <c r="I59" s="418">
        <v>9.4999999999999998E-3</v>
      </c>
      <c r="J59" s="296">
        <v>1</v>
      </c>
      <c r="K59" s="418">
        <f>I59*J59</f>
        <v>9.4999999999999998E-3</v>
      </c>
      <c r="L59" s="908">
        <f>VLOOKUP(A59,TRANSPORTE!A5:D117,4,FALSE)</f>
        <v>958</v>
      </c>
      <c r="M59" s="909"/>
      <c r="N59" s="297">
        <f>K59*L59</f>
        <v>9.1009999999999991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9.1009999999999991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4800</v>
      </c>
      <c r="N70" s="405">
        <f>K70/M70</f>
        <v>42.556004338416663</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4800</v>
      </c>
      <c r="N71" s="405">
        <f>K71/M71</f>
        <v>21.278002169208332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63.834006507624991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5963.0448765727015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1192.6089753145404</v>
      </c>
      <c r="M83" s="857"/>
      <c r="N83" s="57"/>
    </row>
    <row r="84" spans="1:14">
      <c r="B84" s="95" t="s">
        <v>1057</v>
      </c>
      <c r="C84" s="96"/>
      <c r="D84" s="96"/>
      <c r="E84" s="96"/>
      <c r="F84" s="96"/>
      <c r="G84" s="96"/>
      <c r="H84" s="96"/>
      <c r="I84" s="93"/>
      <c r="J84" s="94"/>
      <c r="K84" s="314">
        <v>0.05</v>
      </c>
      <c r="L84" s="856">
        <f>N78*K84</f>
        <v>298.15224382863511</v>
      </c>
      <c r="M84" s="857"/>
      <c r="N84" s="57"/>
    </row>
    <row r="85" spans="1:14" ht="15" thickBot="1">
      <c r="B85" s="97" t="s">
        <v>1058</v>
      </c>
      <c r="C85" s="98"/>
      <c r="D85" s="98"/>
      <c r="E85" s="98"/>
      <c r="F85" s="98"/>
      <c r="G85" s="98"/>
      <c r="H85" s="98"/>
      <c r="I85" s="99"/>
      <c r="J85" s="100"/>
      <c r="K85" s="315">
        <v>0.05</v>
      </c>
      <c r="L85" s="858">
        <f>N78*K85</f>
        <v>298.15224382863511</v>
      </c>
      <c r="M85" s="859"/>
      <c r="N85" s="57"/>
    </row>
    <row r="86" spans="1:14" ht="15" thickBot="1">
      <c r="B86" s="821" t="s">
        <v>1037</v>
      </c>
      <c r="C86" s="822"/>
      <c r="D86" s="822"/>
      <c r="E86" s="822"/>
      <c r="F86" s="822"/>
      <c r="G86" s="822"/>
      <c r="H86" s="822"/>
      <c r="I86" s="822"/>
      <c r="J86" s="822"/>
      <c r="K86" s="822"/>
      <c r="L86" s="822"/>
      <c r="M86" s="823"/>
      <c r="N86" s="58">
        <f>L83+L84+L85</f>
        <v>1788.9134629718108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7751.9583395445125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1139</v>
      </c>
      <c r="C31" s="87" t="s">
        <v>2168</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136</v>
      </c>
      <c r="B36" s="870" t="str">
        <f>VLOOKUP(A36,EQUIPOS!A6:D154,3,FALSE)</f>
        <v>Camión de Slurry</v>
      </c>
      <c r="C36" s="871"/>
      <c r="D36" s="871"/>
      <c r="E36" s="871"/>
      <c r="F36" s="871"/>
      <c r="G36" s="871"/>
      <c r="H36" s="872"/>
      <c r="I36" s="277"/>
      <c r="J36" s="278"/>
      <c r="K36" s="279">
        <f>VLOOKUP(A36,EQUIPOS!A6:D163,4,FALSE)</f>
        <v>232456.71899999998</v>
      </c>
      <c r="L36" s="280"/>
      <c r="M36" s="281">
        <v>600</v>
      </c>
      <c r="N36" s="282">
        <f>K36/M36</f>
        <v>387.427865</v>
      </c>
    </row>
    <row r="37" spans="1:14">
      <c r="A37" s="119" t="s">
        <v>176</v>
      </c>
      <c r="B37" s="870" t="str">
        <f>VLOOKUP(A37,EQUIPOS!A7:D154,3,FALSE)</f>
        <v xml:space="preserve">Compresor (barrido y soplado)
</v>
      </c>
      <c r="C37" s="871"/>
      <c r="D37" s="871"/>
      <c r="E37" s="871"/>
      <c r="F37" s="871"/>
      <c r="G37" s="871"/>
      <c r="H37" s="872"/>
      <c r="I37" s="277"/>
      <c r="J37" s="278"/>
      <c r="K37" s="279">
        <f>VLOOKUP(A37,EQUIPOS!A7:D164,4,FALSE)</f>
        <v>96526.599000000002</v>
      </c>
      <c r="L37" s="280"/>
      <c r="M37" s="281">
        <v>600</v>
      </c>
      <c r="N37" s="282">
        <f>K37/M37</f>
        <v>160.87766500000001</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0.63834006507624996</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548.94387006507623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840</v>
      </c>
      <c r="B48" s="49" t="str">
        <f>VLOOKUP(A48,MATERIALES!A5:D373,3,FALSE)</f>
        <v>Agregado tipo LA 4 (lechadas)</v>
      </c>
      <c r="C48" s="291"/>
      <c r="D48" s="291"/>
      <c r="E48" s="291"/>
      <c r="F48" s="291"/>
      <c r="G48" s="291"/>
      <c r="H48" s="291"/>
      <c r="I48" s="278"/>
      <c r="J48" s="234" t="str">
        <f>VLOOKUP(A48,MATERIALES!A4:D640,2,FALSE)</f>
        <v>m3</v>
      </c>
      <c r="K48" s="419">
        <v>4.7499999999999999E-3</v>
      </c>
      <c r="L48" s="277"/>
      <c r="M48" s="412">
        <f>VLOOKUP(A48,MATERIALES!A5:D396,4,FALSE)</f>
        <v>84688</v>
      </c>
      <c r="N48" s="282">
        <f>K48*M48</f>
        <v>402.26799999999997</v>
      </c>
    </row>
    <row r="49" spans="1:14">
      <c r="A49" s="114" t="s">
        <v>924</v>
      </c>
      <c r="B49" s="49" t="str">
        <f>VLOOKUP(A49,MATERIALES!A6:D373,3,FALSE)</f>
        <v>Emulsión CRL-1h</v>
      </c>
      <c r="C49" s="291"/>
      <c r="D49" s="291"/>
      <c r="E49" s="291"/>
      <c r="F49" s="291"/>
      <c r="G49" s="291"/>
      <c r="H49" s="291"/>
      <c r="I49" s="278"/>
      <c r="J49" s="234" t="str">
        <f>VLOOKUP(A49,MATERIALES!A5:D641,2,FALSE)</f>
        <v>lt</v>
      </c>
      <c r="K49" s="419">
        <v>1.0687499999999999</v>
      </c>
      <c r="L49" s="277"/>
      <c r="M49" s="412">
        <f>VLOOKUP(A49,MATERIALES!A6:D397,4,FALSE)</f>
        <v>2653</v>
      </c>
      <c r="N49" s="282">
        <f>K49*M49</f>
        <v>2835.3937499999997</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3237.6617499999998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1419</v>
      </c>
      <c r="B58" s="52" t="str">
        <f>VLOOKUP(A58,TRANSPORTE!A5:D117,3,FALSE)</f>
        <v>Transporte de agregado tipo LA-4</v>
      </c>
      <c r="C58" s="327"/>
      <c r="D58" s="327"/>
      <c r="E58" s="327"/>
      <c r="F58" s="327"/>
      <c r="G58" s="327"/>
      <c r="H58" s="321" t="s">
        <v>1552</v>
      </c>
      <c r="I58" s="420">
        <v>4.7499999999999999E-3</v>
      </c>
      <c r="J58" s="296">
        <v>1</v>
      </c>
      <c r="K58" s="420">
        <f>I58*J58</f>
        <v>4.7499999999999999E-3</v>
      </c>
      <c r="L58" s="908">
        <f>VLOOKUP(A58,TRANSPORTE!A5:D117,4,FALSE)</f>
        <v>958</v>
      </c>
      <c r="M58" s="909"/>
      <c r="N58" s="297">
        <f>K58*L58</f>
        <v>4.5504999999999995</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4.5504999999999995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SUM(N69:N75)</f>
        <v>63.834006507624991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3854.9901265727008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770.9980253145402</v>
      </c>
      <c r="M83" s="857"/>
      <c r="N83" s="57"/>
    </row>
    <row r="84" spans="1:14">
      <c r="B84" s="95" t="s">
        <v>1057</v>
      </c>
      <c r="C84" s="96"/>
      <c r="D84" s="96"/>
      <c r="E84" s="96"/>
      <c r="F84" s="96"/>
      <c r="G84" s="96"/>
      <c r="H84" s="96"/>
      <c r="I84" s="93"/>
      <c r="J84" s="94"/>
      <c r="K84" s="314">
        <v>0.05</v>
      </c>
      <c r="L84" s="856">
        <f>N78*K84</f>
        <v>192.74950632863505</v>
      </c>
      <c r="M84" s="857"/>
      <c r="N84" s="57"/>
    </row>
    <row r="85" spans="1:14" ht="15" thickBot="1">
      <c r="B85" s="97" t="s">
        <v>1058</v>
      </c>
      <c r="C85" s="98"/>
      <c r="D85" s="98"/>
      <c r="E85" s="98"/>
      <c r="F85" s="98"/>
      <c r="G85" s="98"/>
      <c r="H85" s="98"/>
      <c r="I85" s="99"/>
      <c r="J85" s="100"/>
      <c r="K85" s="315">
        <v>0.05</v>
      </c>
      <c r="L85" s="858">
        <f>N78*K85</f>
        <v>192.74950632863505</v>
      </c>
      <c r="M85" s="859"/>
      <c r="N85" s="57"/>
    </row>
    <row r="86" spans="1:14" ht="15" thickBot="1">
      <c r="B86" s="821" t="s">
        <v>1037</v>
      </c>
      <c r="C86" s="822"/>
      <c r="D86" s="822"/>
      <c r="E86" s="822"/>
      <c r="F86" s="822"/>
      <c r="G86" s="822"/>
      <c r="H86" s="822"/>
      <c r="I86" s="822"/>
      <c r="J86" s="822"/>
      <c r="K86" s="822"/>
      <c r="L86" s="822"/>
      <c r="M86" s="823"/>
      <c r="N86" s="58">
        <f>L83+L84+L85</f>
        <v>1156.4970379718104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5011.487164544511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1140</v>
      </c>
      <c r="C31" s="87" t="s">
        <v>2169</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136</v>
      </c>
      <c r="B36" s="870" t="str">
        <f>VLOOKUP(A36,EQUIPOS!A6:D154,3,FALSE)</f>
        <v>Camión de Slurry</v>
      </c>
      <c r="C36" s="871"/>
      <c r="D36" s="871"/>
      <c r="E36" s="871"/>
      <c r="F36" s="871"/>
      <c r="G36" s="871"/>
      <c r="H36" s="872"/>
      <c r="I36" s="277"/>
      <c r="J36" s="278"/>
      <c r="K36" s="279">
        <f>VLOOKUP(A36,EQUIPOS!A6:D163,4,FALSE)</f>
        <v>232456.71899999998</v>
      </c>
      <c r="L36" s="280"/>
      <c r="M36" s="281">
        <v>600</v>
      </c>
      <c r="N36" s="282">
        <f>K36/M36</f>
        <v>387.427865</v>
      </c>
    </row>
    <row r="37" spans="1:14">
      <c r="A37" s="119" t="s">
        <v>176</v>
      </c>
      <c r="B37" s="870" t="str">
        <f>VLOOKUP(A37,EQUIPOS!A7:D154,3,FALSE)</f>
        <v xml:space="preserve">Compresor (barrido y soplado)
</v>
      </c>
      <c r="C37" s="871"/>
      <c r="D37" s="871"/>
      <c r="E37" s="871"/>
      <c r="F37" s="871"/>
      <c r="G37" s="871"/>
      <c r="H37" s="872"/>
      <c r="I37" s="277"/>
      <c r="J37" s="278"/>
      <c r="K37" s="279">
        <f>VLOOKUP(A37,EQUIPOS!A7:D164,4,FALSE)</f>
        <v>96526.599000000002</v>
      </c>
      <c r="L37" s="280"/>
      <c r="M37" s="281">
        <v>600</v>
      </c>
      <c r="N37" s="282">
        <f>K37/M37</f>
        <v>160.87766500000001</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0.63834006507624996</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548.94387006507623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837</v>
      </c>
      <c r="B48" s="49" t="str">
        <f>VLOOKUP(A48,MATERIALES!A5:D373,3,FALSE)</f>
        <v>Agregado tipo LA 13 (lechadas)</v>
      </c>
      <c r="C48" s="291"/>
      <c r="D48" s="291"/>
      <c r="E48" s="291"/>
      <c r="F48" s="291"/>
      <c r="G48" s="291"/>
      <c r="H48" s="291"/>
      <c r="I48" s="278"/>
      <c r="J48" s="234" t="str">
        <f>VLOOKUP(A48,MATERIALES!A4:D640,2,FALSE)</f>
        <v>m3</v>
      </c>
      <c r="K48" s="417">
        <v>1.2500000000000001E-2</v>
      </c>
      <c r="L48" s="277"/>
      <c r="M48" s="412">
        <f>VLOOKUP(A48,MATERIALES!A5:D396,4,FALSE)</f>
        <v>84688</v>
      </c>
      <c r="N48" s="282">
        <f>K48*M48</f>
        <v>1058.6000000000001</v>
      </c>
    </row>
    <row r="49" spans="1:14">
      <c r="A49" s="114" t="s">
        <v>926</v>
      </c>
      <c r="B49" s="49" t="str">
        <f>VLOOKUP(A49,MATERIALES!A6:D373,3,FALSE)</f>
        <v>Emulsión CRL-1hm</v>
      </c>
      <c r="C49" s="291"/>
      <c r="D49" s="291"/>
      <c r="E49" s="291"/>
      <c r="F49" s="291"/>
      <c r="G49" s="291"/>
      <c r="H49" s="291"/>
      <c r="I49" s="278"/>
      <c r="J49" s="234" t="str">
        <f>VLOOKUP(A49,MATERIALES!A5:D641,2,FALSE)</f>
        <v>lt</v>
      </c>
      <c r="K49" s="417">
        <v>1.4625000000000001</v>
      </c>
      <c r="L49" s="277"/>
      <c r="M49" s="412">
        <f>VLOOKUP(A49,MATERIALES!A6:D397,4,FALSE)</f>
        <v>3293</v>
      </c>
      <c r="N49" s="282">
        <f>K49*M49</f>
        <v>4816.0125000000007</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5874.6125000000011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1413</v>
      </c>
      <c r="B58" s="52" t="str">
        <f>VLOOKUP(A58,TRANSPORTE!A5:D117,3,FALSE)</f>
        <v>Transporte de agregado tipo LA-1</v>
      </c>
      <c r="C58" s="327"/>
      <c r="D58" s="327"/>
      <c r="E58" s="327"/>
      <c r="F58" s="327"/>
      <c r="G58" s="327"/>
      <c r="H58" s="321" t="s">
        <v>1552</v>
      </c>
      <c r="I58" s="418">
        <v>1.2500000000000001E-2</v>
      </c>
      <c r="J58" s="296">
        <v>1</v>
      </c>
      <c r="K58" s="418">
        <f>I58*J58</f>
        <v>1.2500000000000001E-2</v>
      </c>
      <c r="L58" s="908">
        <f>VLOOKUP(A58,TRANSPORTE!A5:D117,4,FALSE)</f>
        <v>958</v>
      </c>
      <c r="M58" s="909"/>
      <c r="N58" s="297">
        <f>K58*L58</f>
        <v>11.975000000000001</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319"/>
      <c r="C63" s="320"/>
      <c r="D63" s="320"/>
      <c r="E63" s="320"/>
      <c r="F63" s="320"/>
      <c r="G63" s="320"/>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11.975000000000001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910" t="s">
        <v>1037</v>
      </c>
      <c r="C76" s="864"/>
      <c r="D76" s="864"/>
      <c r="E76" s="864"/>
      <c r="F76" s="864"/>
      <c r="G76" s="864"/>
      <c r="H76" s="864"/>
      <c r="I76" s="864"/>
      <c r="J76" s="864"/>
      <c r="K76" s="864"/>
      <c r="L76" s="864"/>
      <c r="M76" s="865"/>
      <c r="N76" s="470">
        <f>SUM(N69:N75)</f>
        <v>63.834006507624991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6499.3653765727031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1299.8730753145408</v>
      </c>
      <c r="M83" s="857"/>
      <c r="N83" s="57"/>
    </row>
    <row r="84" spans="1:14">
      <c r="B84" s="95" t="s">
        <v>1057</v>
      </c>
      <c r="C84" s="96"/>
      <c r="D84" s="96"/>
      <c r="E84" s="96"/>
      <c r="F84" s="96"/>
      <c r="G84" s="96"/>
      <c r="H84" s="96"/>
      <c r="I84" s="93"/>
      <c r="J84" s="94"/>
      <c r="K84" s="314">
        <v>0.05</v>
      </c>
      <c r="L84" s="856">
        <f>N78*K84</f>
        <v>324.96826882863519</v>
      </c>
      <c r="M84" s="857"/>
      <c r="N84" s="57"/>
    </row>
    <row r="85" spans="1:14" ht="15" thickBot="1">
      <c r="B85" s="97" t="s">
        <v>1058</v>
      </c>
      <c r="C85" s="98"/>
      <c r="D85" s="98"/>
      <c r="E85" s="98"/>
      <c r="F85" s="98"/>
      <c r="G85" s="98"/>
      <c r="H85" s="98"/>
      <c r="I85" s="99"/>
      <c r="J85" s="100"/>
      <c r="K85" s="315">
        <v>0.05</v>
      </c>
      <c r="L85" s="858">
        <f>N78*K85</f>
        <v>324.96826882863519</v>
      </c>
      <c r="M85" s="859"/>
      <c r="N85" s="57"/>
    </row>
    <row r="86" spans="1:14" ht="15" thickBot="1">
      <c r="B86" s="821" t="s">
        <v>1037</v>
      </c>
      <c r="C86" s="822"/>
      <c r="D86" s="822"/>
      <c r="E86" s="822"/>
      <c r="F86" s="822"/>
      <c r="G86" s="822"/>
      <c r="H86" s="822"/>
      <c r="I86" s="822"/>
      <c r="J86" s="822"/>
      <c r="K86" s="822"/>
      <c r="L86" s="822"/>
      <c r="M86" s="823"/>
      <c r="N86" s="58">
        <f>L83+L84+L85</f>
        <v>1949.8096129718112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8449.1749895445137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1141</v>
      </c>
      <c r="C31" s="87" t="s">
        <v>2170</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136</v>
      </c>
      <c r="B36" s="870" t="str">
        <f>VLOOKUP(A36,EQUIPOS!A6:D154,3,FALSE)</f>
        <v>Camión de Slurry</v>
      </c>
      <c r="C36" s="871"/>
      <c r="D36" s="871"/>
      <c r="E36" s="871"/>
      <c r="F36" s="871"/>
      <c r="G36" s="871"/>
      <c r="H36" s="872"/>
      <c r="I36" s="277"/>
      <c r="J36" s="278"/>
      <c r="K36" s="279">
        <f>VLOOKUP(A36,EQUIPOS!A6:D163,4,FALSE)</f>
        <v>232456.71899999998</v>
      </c>
      <c r="L36" s="280"/>
      <c r="M36" s="281">
        <v>600</v>
      </c>
      <c r="N36" s="282">
        <f>K36/M36</f>
        <v>387.427865</v>
      </c>
    </row>
    <row r="37" spans="1:14">
      <c r="A37" s="119" t="s">
        <v>176</v>
      </c>
      <c r="B37" s="870" t="str">
        <f>VLOOKUP(A37,EQUIPOS!A7:D154,3,FALSE)</f>
        <v xml:space="preserve">Compresor (barrido y soplado)
</v>
      </c>
      <c r="C37" s="871"/>
      <c r="D37" s="871"/>
      <c r="E37" s="871"/>
      <c r="F37" s="871"/>
      <c r="G37" s="871"/>
      <c r="H37" s="872"/>
      <c r="I37" s="277"/>
      <c r="J37" s="278"/>
      <c r="K37" s="279">
        <f>VLOOKUP(A37,EQUIPOS!A7:D164,4,FALSE)</f>
        <v>96526.599000000002</v>
      </c>
      <c r="L37" s="280"/>
      <c r="M37" s="281">
        <v>600</v>
      </c>
      <c r="N37" s="282">
        <f>K37/M37</f>
        <v>160.87766500000001</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0.63834006507624996</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548.94387006507623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838</v>
      </c>
      <c r="B48" s="49" t="str">
        <f>VLOOKUP(A48,MATERIALES!A5:D373,3,FALSE)</f>
        <v>Agregado tipo LA 10 (lechadas)</v>
      </c>
      <c r="C48" s="291"/>
      <c r="D48" s="291"/>
      <c r="E48" s="291"/>
      <c r="F48" s="291"/>
      <c r="G48" s="291"/>
      <c r="H48" s="291"/>
      <c r="I48" s="278"/>
      <c r="J48" s="234" t="str">
        <f>VLOOKUP(A48,MATERIALES!A4:D640,2,FALSE)</f>
        <v>m3</v>
      </c>
      <c r="K48" s="417">
        <v>9.4999999999999998E-3</v>
      </c>
      <c r="L48" s="277"/>
      <c r="M48" s="412">
        <f>VLOOKUP(A48,MATERIALES!A5:D396,4,FALSE)</f>
        <v>84688</v>
      </c>
      <c r="N48" s="282">
        <f>K48*M48</f>
        <v>804.53599999999994</v>
      </c>
    </row>
    <row r="49" spans="1:14">
      <c r="A49" s="114" t="s">
        <v>926</v>
      </c>
      <c r="B49" s="49" t="str">
        <f>VLOOKUP(A49,MATERIALES!A6:D373,3,FALSE)</f>
        <v>Emulsión CRL-1hm</v>
      </c>
      <c r="C49" s="291"/>
      <c r="D49" s="291"/>
      <c r="E49" s="291"/>
      <c r="F49" s="291"/>
      <c r="G49" s="291"/>
      <c r="H49" s="291"/>
      <c r="I49" s="278"/>
      <c r="J49" s="234" t="str">
        <f>VLOOKUP(A49,MATERIALES!A5:D641,2,FALSE)</f>
        <v>lt</v>
      </c>
      <c r="K49" s="419">
        <v>1.4107499999999999</v>
      </c>
      <c r="L49" s="277"/>
      <c r="M49" s="412">
        <f>VLOOKUP(A49,MATERIALES!A6:D397,4,FALSE)</f>
        <v>3293</v>
      </c>
      <c r="N49" s="282">
        <f>K49*M49</f>
        <v>4645.5997499999994</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5450.1357499999995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1415</v>
      </c>
      <c r="B58" s="52" t="str">
        <f>VLOOKUP(A58,TRANSPORTE!A5:D117,3,FALSE)</f>
        <v>Transporte de agregado tipo LA-2</v>
      </c>
      <c r="C58" s="327"/>
      <c r="D58" s="327"/>
      <c r="E58" s="327"/>
      <c r="F58" s="327"/>
      <c r="G58" s="327"/>
      <c r="H58" s="321" t="s">
        <v>1552</v>
      </c>
      <c r="I58" s="418">
        <v>9.4999999999999998E-3</v>
      </c>
      <c r="J58" s="296">
        <v>1</v>
      </c>
      <c r="K58" s="418">
        <f>I58*J58</f>
        <v>9.4999999999999998E-3</v>
      </c>
      <c r="L58" s="908">
        <f>VLOOKUP(A58,TRANSPORTE!A5:D117,4,FALSE)</f>
        <v>958</v>
      </c>
      <c r="M58" s="909"/>
      <c r="N58" s="297">
        <f>K58*L58</f>
        <v>9.1009999999999991</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9.1009999999999991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SUM(N69:N75)</f>
        <v>63.834006507624991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6072.0146265727008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1214.4029253145402</v>
      </c>
      <c r="M83" s="857"/>
      <c r="N83" s="57"/>
    </row>
    <row r="84" spans="1:14">
      <c r="B84" s="95" t="s">
        <v>1057</v>
      </c>
      <c r="C84" s="96"/>
      <c r="D84" s="96"/>
      <c r="E84" s="96"/>
      <c r="F84" s="96"/>
      <c r="G84" s="96"/>
      <c r="H84" s="96"/>
      <c r="I84" s="93"/>
      <c r="J84" s="94"/>
      <c r="K84" s="314">
        <v>0.05</v>
      </c>
      <c r="L84" s="856">
        <f>N78*K84</f>
        <v>303.60073132863505</v>
      </c>
      <c r="M84" s="857"/>
      <c r="N84" s="57"/>
    </row>
    <row r="85" spans="1:14" ht="15" thickBot="1">
      <c r="B85" s="97" t="s">
        <v>1058</v>
      </c>
      <c r="C85" s="98"/>
      <c r="D85" s="98"/>
      <c r="E85" s="98"/>
      <c r="F85" s="98"/>
      <c r="G85" s="98"/>
      <c r="H85" s="98"/>
      <c r="I85" s="99"/>
      <c r="J85" s="100"/>
      <c r="K85" s="315">
        <v>0.05</v>
      </c>
      <c r="L85" s="858">
        <f>N78*K85</f>
        <v>303.60073132863505</v>
      </c>
      <c r="M85" s="859"/>
      <c r="N85" s="57"/>
    </row>
    <row r="86" spans="1:14" ht="15" thickBot="1">
      <c r="B86" s="821" t="s">
        <v>1037</v>
      </c>
      <c r="C86" s="822"/>
      <c r="D86" s="822"/>
      <c r="E86" s="822"/>
      <c r="F86" s="822"/>
      <c r="G86" s="822"/>
      <c r="H86" s="822"/>
      <c r="I86" s="822"/>
      <c r="J86" s="822"/>
      <c r="K86" s="822"/>
      <c r="L86" s="822"/>
      <c r="M86" s="823"/>
      <c r="N86" s="58">
        <f>L83+L84+L85</f>
        <v>1821.6043879718102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7893.6190145445107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1142</v>
      </c>
      <c r="C31" s="87" t="s">
        <v>2171</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136</v>
      </c>
      <c r="B36" s="870" t="str">
        <f>VLOOKUP(A36,EQUIPOS!A6:D154,3,FALSE)</f>
        <v>Camión de Slurry</v>
      </c>
      <c r="C36" s="871"/>
      <c r="D36" s="871"/>
      <c r="E36" s="871"/>
      <c r="F36" s="871"/>
      <c r="G36" s="871"/>
      <c r="H36" s="872"/>
      <c r="I36" s="277"/>
      <c r="J36" s="278"/>
      <c r="K36" s="279">
        <f>VLOOKUP(A36,EQUIPOS!A6:D163,4,FALSE)</f>
        <v>232456.71899999998</v>
      </c>
      <c r="L36" s="280"/>
      <c r="M36" s="281">
        <v>600</v>
      </c>
      <c r="N36" s="282">
        <f>K36/M36</f>
        <v>387.427865</v>
      </c>
    </row>
    <row r="37" spans="1:14">
      <c r="A37" s="119" t="s">
        <v>176</v>
      </c>
      <c r="B37" s="870" t="str">
        <f>VLOOKUP(A37,EQUIPOS!A7:D154,3,FALSE)</f>
        <v xml:space="preserve">Compresor (barrido y soplado)
</v>
      </c>
      <c r="C37" s="871"/>
      <c r="D37" s="871"/>
      <c r="E37" s="871"/>
      <c r="F37" s="871"/>
      <c r="G37" s="871"/>
      <c r="H37" s="872"/>
      <c r="I37" s="277"/>
      <c r="J37" s="278"/>
      <c r="K37" s="279">
        <f>VLOOKUP(A37,EQUIPOS!A7:D164,4,FALSE)</f>
        <v>96526.599000000002</v>
      </c>
      <c r="L37" s="280"/>
      <c r="M37" s="281">
        <v>600</v>
      </c>
      <c r="N37" s="282">
        <f>K37/M37</f>
        <v>160.87766500000001</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0.63834006507624996</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548.94387006507623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839</v>
      </c>
      <c r="B48" s="49" t="str">
        <f>VLOOKUP(A48,MATERIALES!A5:D373,3,FALSE)</f>
        <v>Agregado tipo LA 5 (lechadas)</v>
      </c>
      <c r="C48" s="291"/>
      <c r="D48" s="291"/>
      <c r="E48" s="291"/>
      <c r="F48" s="291"/>
      <c r="G48" s="291"/>
      <c r="H48" s="291"/>
      <c r="I48" s="278"/>
      <c r="J48" s="234" t="str">
        <f>VLOOKUP(A48,MATERIALES!A4:D640,2,FALSE)</f>
        <v>m3</v>
      </c>
      <c r="K48" s="417">
        <v>9.4999999999999998E-3</v>
      </c>
      <c r="L48" s="277"/>
      <c r="M48" s="412">
        <f>VLOOKUP(A48,MATERIALES!A5:D396,4,FALSE)</f>
        <v>84688</v>
      </c>
      <c r="N48" s="282">
        <f>K48*M48</f>
        <v>804.53599999999994</v>
      </c>
    </row>
    <row r="49" spans="1:14">
      <c r="A49" s="114" t="s">
        <v>926</v>
      </c>
      <c r="B49" s="49" t="str">
        <f>VLOOKUP(A49,MATERIALES!A6:D373,3,FALSE)</f>
        <v>Emulsión CRL-1hm</v>
      </c>
      <c r="C49" s="291"/>
      <c r="D49" s="291"/>
      <c r="E49" s="291"/>
      <c r="F49" s="291"/>
      <c r="G49" s="291"/>
      <c r="H49" s="291"/>
      <c r="I49" s="278"/>
      <c r="J49" s="234" t="str">
        <f>VLOOKUP(A49,MATERIALES!A5:D641,2,FALSE)</f>
        <v>lt</v>
      </c>
      <c r="K49" s="292">
        <v>1.71</v>
      </c>
      <c r="L49" s="277"/>
      <c r="M49" s="412">
        <f>VLOOKUP(A49,MATERIALES!A6:D397,4,FALSE)</f>
        <v>3293</v>
      </c>
      <c r="N49" s="282">
        <f>K49*M49</f>
        <v>5631.03</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6435.5659999999998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1417</v>
      </c>
      <c r="B58" s="52" t="str">
        <f>VLOOKUP(A58,TRANSPORTE!A5:D117,3,FALSE)</f>
        <v>Transporte de agregado tipo LA-3</v>
      </c>
      <c r="C58" s="327"/>
      <c r="D58" s="327"/>
      <c r="E58" s="327"/>
      <c r="F58" s="327"/>
      <c r="G58" s="327"/>
      <c r="H58" s="321" t="s">
        <v>1552</v>
      </c>
      <c r="I58" s="418">
        <v>9.4999999999999998E-3</v>
      </c>
      <c r="J58" s="296">
        <v>1</v>
      </c>
      <c r="K58" s="418">
        <f>I58*J58</f>
        <v>9.4999999999999998E-3</v>
      </c>
      <c r="L58" s="908">
        <f>VLOOKUP(A58,TRANSPORTE!A5:D117,4,FALSE)</f>
        <v>958</v>
      </c>
      <c r="M58" s="909"/>
      <c r="N58" s="297">
        <f>K58*L58</f>
        <v>9.1009999999999991</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9.1009999999999991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SUM(N69:N75)</f>
        <v>63.834006507624991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7057.4448765727011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1411.4889753145403</v>
      </c>
      <c r="M83" s="857"/>
      <c r="N83" s="57"/>
    </row>
    <row r="84" spans="1:14">
      <c r="B84" s="95" t="s">
        <v>1057</v>
      </c>
      <c r="C84" s="96"/>
      <c r="D84" s="96"/>
      <c r="E84" s="96"/>
      <c r="F84" s="96"/>
      <c r="G84" s="96"/>
      <c r="H84" s="96"/>
      <c r="I84" s="93"/>
      <c r="J84" s="94"/>
      <c r="K84" s="314">
        <v>0.05</v>
      </c>
      <c r="L84" s="856">
        <f>N78*K84</f>
        <v>352.87224382863508</v>
      </c>
      <c r="M84" s="857"/>
      <c r="N84" s="57"/>
    </row>
    <row r="85" spans="1:14" ht="15" thickBot="1">
      <c r="B85" s="97" t="s">
        <v>1058</v>
      </c>
      <c r="C85" s="98"/>
      <c r="D85" s="98"/>
      <c r="E85" s="98"/>
      <c r="F85" s="98"/>
      <c r="G85" s="98"/>
      <c r="H85" s="98"/>
      <c r="I85" s="99"/>
      <c r="J85" s="100"/>
      <c r="K85" s="315">
        <v>0.05</v>
      </c>
      <c r="L85" s="858">
        <f>N78*K85</f>
        <v>352.87224382863508</v>
      </c>
      <c r="M85" s="859"/>
      <c r="N85" s="57"/>
    </row>
    <row r="86" spans="1:14" ht="15" thickBot="1">
      <c r="B86" s="821" t="s">
        <v>1037</v>
      </c>
      <c r="C86" s="822"/>
      <c r="D86" s="822"/>
      <c r="E86" s="822"/>
      <c r="F86" s="822"/>
      <c r="G86" s="822"/>
      <c r="H86" s="822"/>
      <c r="I86" s="822"/>
      <c r="J86" s="822"/>
      <c r="K86" s="822"/>
      <c r="L86" s="822"/>
      <c r="M86" s="823"/>
      <c r="N86" s="58">
        <f>L83+L84+L85</f>
        <v>2117.2334629718102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9174.6783395445109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1143</v>
      </c>
      <c r="C31" s="87" t="s">
        <v>2172</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136</v>
      </c>
      <c r="B36" s="870" t="str">
        <f>VLOOKUP(A36,EQUIPOS!A6:D154,3,FALSE)</f>
        <v>Camión de Slurry</v>
      </c>
      <c r="C36" s="871"/>
      <c r="D36" s="871"/>
      <c r="E36" s="871"/>
      <c r="F36" s="871"/>
      <c r="G36" s="871"/>
      <c r="H36" s="872"/>
      <c r="I36" s="277"/>
      <c r="J36" s="278"/>
      <c r="K36" s="279">
        <f>VLOOKUP(A36,EQUIPOS!A6:D163,4,FALSE)</f>
        <v>232456.71899999998</v>
      </c>
      <c r="L36" s="280"/>
      <c r="M36" s="281">
        <v>600</v>
      </c>
      <c r="N36" s="282">
        <f>K36/M36</f>
        <v>387.427865</v>
      </c>
    </row>
    <row r="37" spans="1:14">
      <c r="A37" s="119" t="s">
        <v>176</v>
      </c>
      <c r="B37" s="870" t="str">
        <f>VLOOKUP(A37,EQUIPOS!A7:D154,3,FALSE)</f>
        <v xml:space="preserve">Compresor (barrido y soplado)
</v>
      </c>
      <c r="C37" s="871"/>
      <c r="D37" s="871"/>
      <c r="E37" s="871"/>
      <c r="F37" s="871"/>
      <c r="G37" s="871"/>
      <c r="H37" s="872"/>
      <c r="I37" s="277"/>
      <c r="J37" s="278"/>
      <c r="K37" s="279">
        <f>VLOOKUP(A37,EQUIPOS!A7:D164,4,FALSE)</f>
        <v>96526.599000000002</v>
      </c>
      <c r="L37" s="280"/>
      <c r="M37" s="281">
        <v>600</v>
      </c>
      <c r="N37" s="282">
        <f>K37/M37</f>
        <v>160.87766500000001</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N76*M41</f>
        <v>0.63834006507624996</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548.94387006507623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840</v>
      </c>
      <c r="B48" s="49" t="str">
        <f>VLOOKUP(A48,MATERIALES!A5:D373,3,FALSE)</f>
        <v>Agregado tipo LA 4 (lechadas)</v>
      </c>
      <c r="C48" s="291"/>
      <c r="D48" s="291"/>
      <c r="E48" s="291"/>
      <c r="F48" s="291"/>
      <c r="G48" s="291"/>
      <c r="H48" s="291"/>
      <c r="I48" s="278"/>
      <c r="J48" s="234" t="str">
        <f>VLOOKUP(A48,MATERIALES!A4:D640,2,FALSE)</f>
        <v>m3</v>
      </c>
      <c r="K48" s="419">
        <v>4.7499999999999999E-3</v>
      </c>
      <c r="L48" s="277"/>
      <c r="M48" s="412">
        <f>VLOOKUP(A48,MATERIALES!A5:D396,4,FALSE)</f>
        <v>84688</v>
      </c>
      <c r="N48" s="282">
        <f>K48*M48</f>
        <v>402.26799999999997</v>
      </c>
    </row>
    <row r="49" spans="1:14">
      <c r="A49" s="114" t="s">
        <v>926</v>
      </c>
      <c r="B49" s="49" t="str">
        <f>VLOOKUP(A49,MATERIALES!A6:D373,3,FALSE)</f>
        <v>Emulsión CRL-1hm</v>
      </c>
      <c r="C49" s="291"/>
      <c r="D49" s="291"/>
      <c r="E49" s="291"/>
      <c r="F49" s="291"/>
      <c r="G49" s="291"/>
      <c r="H49" s="291"/>
      <c r="I49" s="278"/>
      <c r="J49" s="234" t="str">
        <f>VLOOKUP(A49,MATERIALES!A5:D641,2,FALSE)</f>
        <v>lt</v>
      </c>
      <c r="K49" s="419">
        <v>1.0687499999999999</v>
      </c>
      <c r="L49" s="277"/>
      <c r="M49" s="412">
        <f>VLOOKUP(A49,MATERIALES!A6:D397,4,FALSE)</f>
        <v>3293</v>
      </c>
      <c r="N49" s="282">
        <f>K49*M49</f>
        <v>3519.3937499999997</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3921.6617499999998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1419</v>
      </c>
      <c r="B58" s="52" t="str">
        <f>VLOOKUP(A58,TRANSPORTE!A5:D117,3,FALSE)</f>
        <v>Transporte de agregado tipo LA-4</v>
      </c>
      <c r="C58" s="327"/>
      <c r="D58" s="327"/>
      <c r="E58" s="327"/>
      <c r="F58" s="327"/>
      <c r="G58" s="327"/>
      <c r="H58" s="321" t="s">
        <v>1552</v>
      </c>
      <c r="I58" s="420">
        <v>4.7499999999999999E-3</v>
      </c>
      <c r="J58" s="296">
        <v>1</v>
      </c>
      <c r="K58" s="420">
        <f>I58*J58</f>
        <v>4.7499999999999999E-3</v>
      </c>
      <c r="L58" s="908">
        <f>VLOOKUP(A58,TRANSPORTE!A5:D117,4,FALSE)</f>
        <v>958</v>
      </c>
      <c r="M58" s="909"/>
      <c r="N58" s="297">
        <f>K58*L58</f>
        <v>4.5504999999999995</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4.5504999999999995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SUM(N69:N75)</f>
        <v>63.834006507624991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4538.9901265727021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907.7980253145405</v>
      </c>
      <c r="M83" s="857"/>
      <c r="N83" s="57"/>
    </row>
    <row r="84" spans="1:14">
      <c r="B84" s="95" t="s">
        <v>1057</v>
      </c>
      <c r="C84" s="96"/>
      <c r="D84" s="96"/>
      <c r="E84" s="96"/>
      <c r="F84" s="96"/>
      <c r="G84" s="96"/>
      <c r="H84" s="96"/>
      <c r="I84" s="93"/>
      <c r="J84" s="94"/>
      <c r="K84" s="314">
        <v>0.05</v>
      </c>
      <c r="L84" s="856">
        <f>N78*K84</f>
        <v>226.94950632863512</v>
      </c>
      <c r="M84" s="857"/>
      <c r="N84" s="57"/>
    </row>
    <row r="85" spans="1:14" ht="15" thickBot="1">
      <c r="B85" s="97" t="s">
        <v>1058</v>
      </c>
      <c r="C85" s="98"/>
      <c r="D85" s="98"/>
      <c r="E85" s="98"/>
      <c r="F85" s="98"/>
      <c r="G85" s="98"/>
      <c r="H85" s="98"/>
      <c r="I85" s="99"/>
      <c r="J85" s="100"/>
      <c r="K85" s="315">
        <v>0.05</v>
      </c>
      <c r="L85" s="858">
        <f>N78*K85</f>
        <v>226.94950632863512</v>
      </c>
      <c r="M85" s="859"/>
      <c r="N85" s="57"/>
    </row>
    <row r="86" spans="1:14" ht="15" thickBot="1">
      <c r="B86" s="821" t="s">
        <v>1037</v>
      </c>
      <c r="C86" s="822"/>
      <c r="D86" s="822"/>
      <c r="E86" s="822"/>
      <c r="F86" s="822"/>
      <c r="G86" s="822"/>
      <c r="H86" s="822"/>
      <c r="I86" s="822"/>
      <c r="J86" s="822"/>
      <c r="K86" s="822"/>
      <c r="L86" s="822"/>
      <c r="M86" s="823"/>
      <c r="N86" s="58">
        <f>L83+L84+L85</f>
        <v>1361.6970379718107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5900.6871645445126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4.4"/>
  <cols>
    <col min="1" max="1" width="10" bestFit="1" customWidth="1"/>
    <col min="2" max="2" width="16" customWidth="1"/>
    <col min="6" max="6" width="15.44140625" customWidth="1"/>
    <col min="9" max="9" width="13.33203125" bestFit="1" customWidth="1"/>
    <col min="10" max="10" width="15.5546875" customWidth="1"/>
    <col min="11" max="11" width="14.109375"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1144</v>
      </c>
      <c r="C31" s="87" t="s">
        <v>1657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173322.864</v>
      </c>
      <c r="L36" s="280"/>
      <c r="M36" s="281">
        <v>30</v>
      </c>
      <c r="N36" s="282">
        <f>K36/M36</f>
        <v>5777.4287999999997</v>
      </c>
    </row>
    <row r="37" spans="1:14">
      <c r="A37" s="119" t="s">
        <v>290</v>
      </c>
      <c r="B37" s="870" t="str">
        <f>VLOOKUP(A37,EQUIPOS!A7:D154,3,FALSE)</f>
        <v>Planta trituradora</v>
      </c>
      <c r="C37" s="871"/>
      <c r="D37" s="871"/>
      <c r="E37" s="871"/>
      <c r="F37" s="871"/>
      <c r="G37" s="871"/>
      <c r="H37" s="872"/>
      <c r="I37" s="277"/>
      <c r="J37" s="278"/>
      <c r="K37" s="279">
        <f>VLOOKUP(A37,EQUIPOS!A7:D164,4,FALSE)</f>
        <v>421125.54599999997</v>
      </c>
      <c r="L37" s="280"/>
      <c r="M37" s="281">
        <v>30</v>
      </c>
      <c r="N37" s="282">
        <f t="shared" ref="N37:N43" si="0">K37/M37</f>
        <v>14037.518199999999</v>
      </c>
    </row>
    <row r="38" spans="1:14">
      <c r="A38" t="s">
        <v>168</v>
      </c>
      <c r="B38" s="870" t="str">
        <f>VLOOKUP(A38,EQUIPOS!A8:D154,3,FALSE)</f>
        <v>Compactador tipo  POTENCIA: 105 HP, PESO: 6 ton</v>
      </c>
      <c r="C38" s="871"/>
      <c r="D38" s="871"/>
      <c r="E38" s="871"/>
      <c r="F38" s="871"/>
      <c r="G38" s="871"/>
      <c r="H38" s="872"/>
      <c r="I38" s="277"/>
      <c r="J38" s="278"/>
      <c r="K38" s="279">
        <f>VLOOKUP(A38,EQUIPOS!A8:D165,4,FALSE)</f>
        <v>97482.15</v>
      </c>
      <c r="L38" s="280"/>
      <c r="M38" s="281">
        <v>9</v>
      </c>
      <c r="N38" s="282">
        <f t="shared" si="0"/>
        <v>10831.349999999999</v>
      </c>
    </row>
    <row r="39" spans="1:14">
      <c r="A39" t="s">
        <v>173</v>
      </c>
      <c r="B39" s="870" t="str">
        <f>VLOOKUP(A39,EQUIPOS!A9:D154,3,FALSE)</f>
        <v>Compactador neumático de Potencia 70 HP, peso de 13 ton</v>
      </c>
      <c r="C39" s="871"/>
      <c r="D39" s="871"/>
      <c r="E39" s="871"/>
      <c r="F39" s="871"/>
      <c r="G39" s="871"/>
      <c r="H39" s="872"/>
      <c r="I39" s="277"/>
      <c r="J39" s="278"/>
      <c r="K39" s="279">
        <f>VLOOKUP(A39,EQUIPOS!A9:D166,4,FALSE)</f>
        <v>172468.31699999998</v>
      </c>
      <c r="L39" s="280"/>
      <c r="M39" s="281">
        <v>9</v>
      </c>
      <c r="N39" s="282">
        <f t="shared" si="0"/>
        <v>19163.14633333333</v>
      </c>
    </row>
    <row r="40" spans="1:14">
      <c r="A40" t="s">
        <v>286</v>
      </c>
      <c r="B40" s="870" t="str">
        <f>VLOOKUP(A40,EQUIPOS!A10:D154,3,FALSE)</f>
        <v>Planta de asfalto en frio</v>
      </c>
      <c r="C40" s="871"/>
      <c r="D40" s="871"/>
      <c r="E40" s="871"/>
      <c r="F40" s="871"/>
      <c r="G40" s="871"/>
      <c r="H40" s="872"/>
      <c r="I40" s="277"/>
      <c r="J40" s="278"/>
      <c r="K40" s="279">
        <f>VLOOKUP(A40,EQUIPOS!A10:D167,4,FALSE)</f>
        <v>213962.35499999998</v>
      </c>
      <c r="L40" s="280"/>
      <c r="M40" s="281">
        <v>9</v>
      </c>
      <c r="N40" s="282">
        <f t="shared" si="0"/>
        <v>23773.594999999998</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239956.266</v>
      </c>
      <c r="L41" s="280"/>
      <c r="M41" s="281">
        <v>30</v>
      </c>
      <c r="N41" s="282">
        <f t="shared" si="0"/>
        <v>7998.5421999999999</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344936.63399999996</v>
      </c>
      <c r="L42" s="280"/>
      <c r="M42" s="281">
        <v>9</v>
      </c>
      <c r="N42" s="282">
        <f t="shared" si="0"/>
        <v>38326.292666666661</v>
      </c>
    </row>
    <row r="43" spans="1:14">
      <c r="A43" t="s">
        <v>373</v>
      </c>
      <c r="B43" s="870" t="str">
        <f>VLOOKUP(A43,EQUIPOS!A13:D157,3,FALSE)</f>
        <v>Volqueta 6 m3</v>
      </c>
      <c r="C43" s="871"/>
      <c r="D43" s="871"/>
      <c r="E43" s="871"/>
      <c r="F43" s="871"/>
      <c r="G43" s="871"/>
      <c r="H43" s="872"/>
      <c r="I43" s="277"/>
      <c r="J43" s="278"/>
      <c r="K43" s="279">
        <f>VLOOKUP(A43,EQUIPOS!A13:D170,4,FALSE)</f>
        <v>62556.03</v>
      </c>
      <c r="L43" s="280"/>
      <c r="M43" s="281">
        <v>9</v>
      </c>
      <c r="N43" s="282">
        <f t="shared" si="0"/>
        <v>6950.67</v>
      </c>
    </row>
    <row r="44" spans="1:14">
      <c r="B44" s="870"/>
      <c r="C44" s="871"/>
      <c r="D44" s="871"/>
      <c r="E44" s="871"/>
      <c r="F44" s="871"/>
      <c r="G44" s="871"/>
      <c r="H44" s="872"/>
      <c r="I44" s="873"/>
      <c r="J44" s="874"/>
      <c r="K44" s="279"/>
      <c r="L44" s="875"/>
      <c r="M44" s="876"/>
      <c r="N44" s="282"/>
    </row>
    <row r="45" spans="1:14">
      <c r="B45" s="870"/>
      <c r="C45" s="871"/>
      <c r="D45" s="871"/>
      <c r="E45" s="877"/>
      <c r="F45" s="871"/>
      <c r="G45" s="871"/>
      <c r="H45" s="872"/>
      <c r="I45" s="42"/>
      <c r="J45" s="43"/>
      <c r="K45" s="284"/>
      <c r="L45" s="286"/>
      <c r="M45" s="287"/>
      <c r="N45" s="288"/>
    </row>
    <row r="46" spans="1:14">
      <c r="B46" s="878" t="s">
        <v>1036</v>
      </c>
      <c r="C46" s="879"/>
      <c r="D46" s="879"/>
      <c r="E46" s="44"/>
      <c r="F46" s="45"/>
      <c r="G46" s="45"/>
      <c r="H46" s="46"/>
      <c r="I46" s="42"/>
      <c r="J46" s="43"/>
      <c r="K46" s="289"/>
      <c r="L46" s="286"/>
      <c r="M46" s="411">
        <v>0.1</v>
      </c>
      <c r="N46" s="354">
        <f>N77*M46</f>
        <v>922.04676066569448</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SUM(N36:N47)</f>
        <v>127780.58996066567</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A53" t="s">
        <v>843</v>
      </c>
      <c r="B53" s="49" t="str">
        <f>VLOOKUP(A53,MATERIALES!A5:D373,3,FALSE)</f>
        <v>Agregado Petreo para Triturar (Crudo)</v>
      </c>
      <c r="C53" s="291"/>
      <c r="D53" s="291"/>
      <c r="E53" s="291"/>
      <c r="F53" s="291"/>
      <c r="G53" s="291"/>
      <c r="H53" s="291"/>
      <c r="I53" s="278"/>
      <c r="J53" s="234" t="str">
        <f>VLOOKUP(A53,MATERIALES!A4:D640,2,FALSE)</f>
        <v>m3</v>
      </c>
      <c r="K53" s="292">
        <v>1.4</v>
      </c>
      <c r="L53" s="277"/>
      <c r="M53" s="412">
        <f>VLOOKUP(A53,MATERIALES!A5:D396,4,FALSE)</f>
        <v>27630</v>
      </c>
      <c r="N53" s="282">
        <f>K53*M53</f>
        <v>38682</v>
      </c>
    </row>
    <row r="54" spans="1:14">
      <c r="A54" s="114" t="s">
        <v>845</v>
      </c>
      <c r="B54" s="49" t="str">
        <f>VLOOKUP(A54,MATERIALES!A6:D373,3,FALSE)</f>
        <v>Agua</v>
      </c>
      <c r="C54" s="291"/>
      <c r="D54" s="291"/>
      <c r="E54" s="291"/>
      <c r="F54" s="291"/>
      <c r="G54" s="291"/>
      <c r="H54" s="291"/>
      <c r="I54" s="278"/>
      <c r="J54" s="234" t="str">
        <f>VLOOKUP(A54,MATERIALES!A5:D641,2,FALSE)</f>
        <v>lt</v>
      </c>
      <c r="K54" s="292">
        <v>25</v>
      </c>
      <c r="L54" s="277"/>
      <c r="M54" s="412">
        <f>VLOOKUP(A54,MATERIALES!A6:D397,4,FALSE)</f>
        <v>70</v>
      </c>
      <c r="N54" s="282">
        <f>K54*M54</f>
        <v>1750</v>
      </c>
    </row>
    <row r="55" spans="1:14" ht="15" thickBot="1">
      <c r="B55" s="49"/>
      <c r="C55" s="291"/>
      <c r="D55" s="291"/>
      <c r="E55" s="291"/>
      <c r="F55" s="291"/>
      <c r="G55" s="291"/>
      <c r="H55" s="291"/>
      <c r="I55" s="278"/>
      <c r="J55" s="234"/>
      <c r="K55" s="292"/>
      <c r="L55" s="277"/>
      <c r="M55" s="293"/>
      <c r="N55" s="294"/>
    </row>
    <row r="56" spans="1:14" ht="15" thickBot="1">
      <c r="B56" s="821" t="s">
        <v>1037</v>
      </c>
      <c r="C56" s="822"/>
      <c r="D56" s="822"/>
      <c r="E56" s="822"/>
      <c r="F56" s="822"/>
      <c r="G56" s="822"/>
      <c r="H56" s="822"/>
      <c r="I56" s="822"/>
      <c r="J56" s="822"/>
      <c r="K56" s="822"/>
      <c r="L56" s="822"/>
      <c r="M56" s="823"/>
      <c r="N56" s="404">
        <f>SUM(N53:N55)</f>
        <v>40432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7" t="s">
        <v>1045</v>
      </c>
      <c r="M60" s="886"/>
      <c r="N60" s="82" t="s">
        <v>1035</v>
      </c>
    </row>
    <row r="61" spans="1:14">
      <c r="A61" t="s">
        <v>1431</v>
      </c>
      <c r="B61" s="52" t="str">
        <f>VLOOKUP(A61,TRANSPORTE!A5:D117,3,FALSE)</f>
        <v>Transporte de Mezcla en Frio MDF-38</v>
      </c>
      <c r="C61" s="327"/>
      <c r="D61" s="327"/>
      <c r="E61" s="327"/>
      <c r="F61" s="327"/>
      <c r="G61" s="327"/>
      <c r="H61" s="321" t="s">
        <v>1552</v>
      </c>
      <c r="I61" s="289">
        <v>1.25</v>
      </c>
      <c r="J61" s="296">
        <v>1</v>
      </c>
      <c r="K61" s="289">
        <f>I61*J61</f>
        <v>1.25</v>
      </c>
      <c r="L61" s="908">
        <f>VLOOKUP(A61,TRANSPORTE!A5:D117,4,FALSE)</f>
        <v>958</v>
      </c>
      <c r="M61" s="909"/>
      <c r="N61" s="297">
        <f>K61*L61</f>
        <v>1197.5</v>
      </c>
    </row>
    <row r="62" spans="1:14">
      <c r="A62" t="s">
        <v>1353</v>
      </c>
      <c r="B62" s="52" t="str">
        <f>VLOOKUP(A62,TRANSPORTE!A6:D117,3,FALSE)</f>
        <v>Transporte de Material Crudo de Rio</v>
      </c>
      <c r="C62" s="53"/>
      <c r="D62" s="53"/>
      <c r="E62" s="53"/>
      <c r="F62" s="53"/>
      <c r="G62" s="53"/>
      <c r="H62" s="321" t="s">
        <v>1552</v>
      </c>
      <c r="I62" s="289">
        <v>1.4</v>
      </c>
      <c r="J62" s="296">
        <v>1</v>
      </c>
      <c r="K62" s="289">
        <f>I62*J62</f>
        <v>1.4</v>
      </c>
      <c r="L62" s="908">
        <f>VLOOKUP(A62,TRANSPORTE!A6:D117,4,FALSE)</f>
        <v>958</v>
      </c>
      <c r="M62" s="909"/>
      <c r="N62" s="297">
        <f>K62*L62</f>
        <v>1341.1999999999998</v>
      </c>
    </row>
    <row r="63" spans="1:14">
      <c r="B63" s="52"/>
      <c r="C63" s="53"/>
      <c r="D63" s="53"/>
      <c r="E63" s="53"/>
      <c r="F63" s="53"/>
      <c r="G63" s="53"/>
      <c r="H63" s="298"/>
      <c r="I63" s="289"/>
      <c r="J63" s="289"/>
      <c r="K63" s="289"/>
      <c r="L63" s="299"/>
      <c r="M63" s="300"/>
      <c r="N63" s="301"/>
    </row>
    <row r="64" spans="1:14">
      <c r="B64" s="52"/>
      <c r="C64" s="53"/>
      <c r="D64" s="53"/>
      <c r="E64" s="53"/>
      <c r="F64" s="53"/>
      <c r="G64" s="53"/>
      <c r="H64" s="298"/>
      <c r="I64" s="289"/>
      <c r="J64" s="289"/>
      <c r="K64" s="289"/>
      <c r="L64" s="299"/>
      <c r="M64" s="300"/>
      <c r="N64" s="301"/>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99"/>
      <c r="M66" s="900"/>
      <c r="N66" s="133"/>
    </row>
    <row r="67" spans="1:15" ht="15" thickBot="1">
      <c r="B67" s="910" t="s">
        <v>1037</v>
      </c>
      <c r="C67" s="864"/>
      <c r="D67" s="864"/>
      <c r="E67" s="864"/>
      <c r="F67" s="864"/>
      <c r="G67" s="864"/>
      <c r="H67" s="864"/>
      <c r="I67" s="864"/>
      <c r="J67" s="864"/>
      <c r="K67" s="864"/>
      <c r="L67" s="864"/>
      <c r="M67" s="865"/>
      <c r="N67" s="110">
        <f>N61+N62+N63+N64+N65</f>
        <v>2538.6999999999998</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0" t="s">
        <v>1047</v>
      </c>
      <c r="C71" s="861"/>
      <c r="D71" s="861"/>
      <c r="E71" s="861"/>
      <c r="F71" s="861"/>
      <c r="G71" s="861"/>
      <c r="H71" s="861"/>
      <c r="I71" s="79" t="s">
        <v>1048</v>
      </c>
      <c r="J71" s="81" t="s">
        <v>1494</v>
      </c>
      <c r="K71" s="80" t="s">
        <v>1050</v>
      </c>
      <c r="L71" s="862" t="s">
        <v>1034</v>
      </c>
      <c r="M71" s="863"/>
      <c r="N71" s="104" t="s">
        <v>1035</v>
      </c>
    </row>
    <row r="72" spans="1:15">
      <c r="A72" t="s">
        <v>19</v>
      </c>
      <c r="B72" s="55" t="str">
        <f>VLOOKUP(A72,'MANO DE OBRA'!A8:D68,3,FALSE)</f>
        <v>Obrero (8)</v>
      </c>
      <c r="C72" s="53"/>
      <c r="D72" s="53"/>
      <c r="E72" s="53"/>
      <c r="F72" s="53"/>
      <c r="G72" s="53"/>
      <c r="H72" s="53"/>
      <c r="I72" s="302">
        <f>K72/J72*100</f>
        <v>220831.15764799999</v>
      </c>
      <c r="J72" s="303">
        <v>185</v>
      </c>
      <c r="K72" s="304">
        <f>VLOOKUP(A72,'MANO DE OBRA'!A8:D99,4,FALSE)</f>
        <v>408537.6416488</v>
      </c>
      <c r="L72" s="56"/>
      <c r="M72" s="305">
        <f>M38*8</f>
        <v>72</v>
      </c>
      <c r="N72" s="405">
        <f>K72/M72</f>
        <v>5674.1339117888892</v>
      </c>
      <c r="O72" s="112"/>
    </row>
    <row r="73" spans="1:15">
      <c r="A73"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309">
        <f>M72</f>
        <v>72</v>
      </c>
      <c r="N73" s="405">
        <f>K73/M73</f>
        <v>1418.5334779472223</v>
      </c>
    </row>
    <row r="74" spans="1:15">
      <c r="A74" t="s">
        <v>54</v>
      </c>
      <c r="B74" s="55" t="str">
        <f>VLOOKUP(A74,'MANO DE OBRA'!A9:D70,3,FALSE)</f>
        <v>Rastrilleros (2)</v>
      </c>
      <c r="C74" s="53"/>
      <c r="D74" s="53"/>
      <c r="E74" s="53"/>
      <c r="F74" s="53"/>
      <c r="G74" s="53"/>
      <c r="H74" s="53"/>
      <c r="I74" s="302">
        <f>K74/J74*100</f>
        <v>82811.68411799999</v>
      </c>
      <c r="J74" s="303">
        <v>185</v>
      </c>
      <c r="K74" s="304">
        <f>VLOOKUP(A74,'MANO DE OBRA'!A9:D101,4,FALSE)</f>
        <v>153201.61561829998</v>
      </c>
      <c r="L74" s="56"/>
      <c r="M74" s="310">
        <f>M73</f>
        <v>72</v>
      </c>
      <c r="N74" s="405">
        <f>K74/M74</f>
        <v>2127.800216920833</v>
      </c>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SUM(N72:N76)</f>
        <v>9220.4676066569446</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N48+N56+N67+N77</f>
        <v>179971.75756732264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35994.351513464528</v>
      </c>
      <c r="M84" s="857"/>
      <c r="N84" s="57"/>
    </row>
    <row r="85" spans="1:14">
      <c r="B85" s="95" t="s">
        <v>1057</v>
      </c>
      <c r="C85" s="96"/>
      <c r="D85" s="96"/>
      <c r="E85" s="96"/>
      <c r="F85" s="96"/>
      <c r="G85" s="96"/>
      <c r="H85" s="96"/>
      <c r="I85" s="93"/>
      <c r="J85" s="94"/>
      <c r="K85" s="314">
        <v>0.05</v>
      </c>
      <c r="L85" s="856">
        <f>N79*K85</f>
        <v>8998.5878783661319</v>
      </c>
      <c r="M85" s="857"/>
      <c r="N85" s="57"/>
    </row>
    <row r="86" spans="1:14" ht="15" thickBot="1">
      <c r="B86" s="97" t="s">
        <v>1058</v>
      </c>
      <c r="C86" s="98"/>
      <c r="D86" s="98"/>
      <c r="E86" s="98"/>
      <c r="F86" s="98"/>
      <c r="G86" s="98"/>
      <c r="H86" s="98"/>
      <c r="I86" s="99"/>
      <c r="J86" s="100"/>
      <c r="K86" s="315">
        <v>0.05</v>
      </c>
      <c r="L86" s="858">
        <f>N79*K86</f>
        <v>8998.5878783661319</v>
      </c>
      <c r="M86" s="859"/>
      <c r="N86" s="57"/>
    </row>
    <row r="87" spans="1:14" ht="15" thickBot="1">
      <c r="B87" s="821" t="s">
        <v>1037</v>
      </c>
      <c r="C87" s="822"/>
      <c r="D87" s="822"/>
      <c r="E87" s="822"/>
      <c r="F87" s="822"/>
      <c r="G87" s="822"/>
      <c r="H87" s="822"/>
      <c r="I87" s="822"/>
      <c r="J87" s="822"/>
      <c r="K87" s="822"/>
      <c r="L87" s="822"/>
      <c r="M87" s="823"/>
      <c r="N87" s="58">
        <f>L84+L85+L86</f>
        <v>53991.527270196792</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233963.28483751943</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7" t="s">
        <v>2322</v>
      </c>
      <c r="C99" s="238"/>
      <c r="D99" s="238"/>
      <c r="E99" s="238"/>
      <c r="F99" s="238"/>
      <c r="G99" s="238"/>
      <c r="H99" s="238"/>
      <c r="I99" s="238"/>
      <c r="J99" s="238"/>
      <c r="K99" s="238"/>
      <c r="L99" s="238"/>
      <c r="M99" s="238"/>
      <c r="N99" s="239"/>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c r="B102" s="240"/>
      <c r="C102" s="241"/>
      <c r="D102" s="241"/>
      <c r="E102" s="241"/>
      <c r="F102" s="241"/>
      <c r="G102" s="241"/>
      <c r="H102" s="241"/>
      <c r="I102" s="241"/>
      <c r="J102" s="241"/>
      <c r="K102" s="241"/>
      <c r="L102" s="241"/>
      <c r="M102" s="241"/>
      <c r="N102" s="242"/>
    </row>
    <row r="103" spans="2:14" ht="15" thickBot="1">
      <c r="B103" s="243"/>
      <c r="C103" s="244"/>
      <c r="D103" s="244"/>
      <c r="E103" s="244"/>
      <c r="F103" s="244"/>
      <c r="G103" s="244"/>
      <c r="H103" s="244"/>
      <c r="I103" s="244"/>
      <c r="J103" s="244"/>
      <c r="K103" s="244"/>
      <c r="L103" s="244"/>
      <c r="M103" s="244"/>
      <c r="N103" s="245"/>
    </row>
    <row r="104" spans="2:14">
      <c r="B104" s="246"/>
      <c r="C104" s="247"/>
      <c r="D104" s="247"/>
      <c r="E104" s="247"/>
      <c r="F104" s="247"/>
      <c r="G104" s="247"/>
      <c r="H104" s="247"/>
      <c r="I104" s="247"/>
      <c r="J104" s="247"/>
      <c r="K104" s="247"/>
      <c r="L104" s="247"/>
      <c r="M104" s="247"/>
      <c r="N104" s="248"/>
    </row>
    <row r="105" spans="2:14">
      <c r="B105" s="232" t="s">
        <v>2323</v>
      </c>
      <c r="C105" s="37"/>
      <c r="D105" s="37"/>
      <c r="E105" s="37"/>
      <c r="F105" s="37"/>
      <c r="G105" s="37"/>
      <c r="H105" s="37"/>
      <c r="I105" s="37"/>
      <c r="J105" s="37"/>
      <c r="K105" s="37"/>
      <c r="L105" s="37"/>
      <c r="M105" s="37"/>
      <c r="N105" s="38"/>
    </row>
    <row r="106" spans="2:14" ht="15" customHeight="1">
      <c r="B106" s="824" t="s">
        <v>2324</v>
      </c>
      <c r="C106" s="825"/>
      <c r="D106" s="825"/>
      <c r="E106" s="825"/>
      <c r="F106" s="825"/>
      <c r="G106" s="825"/>
      <c r="H106" s="825"/>
      <c r="I106" s="825"/>
      <c r="J106" s="825"/>
      <c r="K106" s="825"/>
      <c r="L106" s="825"/>
      <c r="M106" s="825"/>
      <c r="N106" s="826"/>
    </row>
    <row r="107" spans="2:14" ht="15" customHeight="1">
      <c r="B107" s="824"/>
      <c r="C107" s="825"/>
      <c r="D107" s="825"/>
      <c r="E107" s="825"/>
      <c r="F107" s="825"/>
      <c r="G107" s="825"/>
      <c r="H107" s="825"/>
      <c r="I107" s="825"/>
      <c r="J107" s="825"/>
      <c r="K107" s="825"/>
      <c r="L107" s="825"/>
      <c r="M107" s="825"/>
      <c r="N107" s="826"/>
    </row>
    <row r="108" spans="2:14" ht="30" customHeight="1">
      <c r="B108" s="827" t="s">
        <v>2325</v>
      </c>
      <c r="C108" s="828"/>
      <c r="D108" s="828"/>
      <c r="E108" s="828"/>
      <c r="F108" s="828"/>
      <c r="G108" s="828"/>
      <c r="H108" s="828"/>
      <c r="I108" s="828"/>
      <c r="J108" s="828"/>
      <c r="K108" s="828"/>
      <c r="L108" s="828"/>
      <c r="M108" s="828"/>
      <c r="N108" s="829"/>
    </row>
    <row r="109" spans="2:14">
      <c r="B109" s="827"/>
      <c r="C109" s="828"/>
      <c r="D109" s="828"/>
      <c r="E109" s="828"/>
      <c r="F109" s="828"/>
      <c r="G109" s="828"/>
      <c r="H109" s="828"/>
      <c r="I109" s="828"/>
      <c r="J109" s="828"/>
      <c r="K109" s="828"/>
      <c r="L109" s="828"/>
      <c r="M109" s="828"/>
      <c r="N109" s="829"/>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341"/>
      <c r="C112" s="342"/>
      <c r="D112" s="342"/>
      <c r="E112" s="342"/>
      <c r="F112" s="342"/>
      <c r="G112" s="342"/>
      <c r="H112" s="342"/>
      <c r="I112" s="342"/>
      <c r="J112" s="342"/>
      <c r="K112" s="342"/>
      <c r="L112" s="342"/>
      <c r="M112" s="342"/>
      <c r="N112" s="343"/>
    </row>
    <row r="113" spans="2:14">
      <c r="B113" s="232"/>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7"/>
      <c r="K119" s="887"/>
      <c r="L119" s="887"/>
      <c r="M119" s="887"/>
      <c r="N119" s="888"/>
    </row>
    <row r="120" spans="2:14" ht="15" thickBot="1">
      <c r="B120" s="271" t="s">
        <v>2327</v>
      </c>
      <c r="C120" s="403"/>
      <c r="D120" s="403"/>
      <c r="E120" s="63"/>
      <c r="F120" s="63"/>
      <c r="G120" s="63"/>
      <c r="H120" s="63"/>
      <c r="I120" s="63"/>
      <c r="J120" s="889"/>
      <c r="K120" s="889"/>
      <c r="L120" s="889"/>
      <c r="M120" s="889"/>
      <c r="N120" s="890"/>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1145</v>
      </c>
      <c r="C31" s="87" t="s">
        <v>1658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173322.864</v>
      </c>
      <c r="L36" s="280"/>
      <c r="M36" s="281">
        <v>30</v>
      </c>
      <c r="N36" s="282">
        <f>K36/M36</f>
        <v>5777.4287999999997</v>
      </c>
    </row>
    <row r="37" spans="1:14">
      <c r="A37" s="119" t="s">
        <v>168</v>
      </c>
      <c r="B37" s="870" t="str">
        <f>VLOOKUP(A37,EQUIPOS!A7:D154,3,FALSE)</f>
        <v>Compactador tipo  POTENCIA: 105 HP, PESO: 6 ton</v>
      </c>
      <c r="C37" s="871"/>
      <c r="D37" s="871"/>
      <c r="E37" s="871"/>
      <c r="F37" s="871"/>
      <c r="G37" s="871"/>
      <c r="H37" s="872"/>
      <c r="I37" s="277"/>
      <c r="J37" s="278"/>
      <c r="K37" s="279">
        <f>VLOOKUP(A37,EQUIPOS!A7:D164,4,FALSE)</f>
        <v>97482.15</v>
      </c>
      <c r="L37" s="280"/>
      <c r="M37" s="281">
        <v>9</v>
      </c>
      <c r="N37" s="282">
        <f t="shared" ref="N37:N43" si="0">K37/M37</f>
        <v>10831.349999999999</v>
      </c>
    </row>
    <row r="38" spans="1:14">
      <c r="A38" t="s">
        <v>173</v>
      </c>
      <c r="B38" s="870" t="str">
        <f>VLOOKUP(A38,EQUIPOS!A8:D154,3,FALSE)</f>
        <v>Compactador neumático de Potencia 70 HP, peso de 13 ton</v>
      </c>
      <c r="C38" s="871"/>
      <c r="D38" s="871"/>
      <c r="E38" s="871"/>
      <c r="F38" s="871"/>
      <c r="G38" s="871"/>
      <c r="H38" s="872"/>
      <c r="I38" s="277"/>
      <c r="J38" s="278"/>
      <c r="K38" s="279">
        <f>VLOOKUP(A38,EQUIPOS!A8:D165,4,FALSE)</f>
        <v>172468.31699999998</v>
      </c>
      <c r="L38" s="280"/>
      <c r="M38" s="281">
        <v>9</v>
      </c>
      <c r="N38" s="282">
        <f t="shared" si="0"/>
        <v>19163.14633333333</v>
      </c>
    </row>
    <row r="39" spans="1:14">
      <c r="A39" t="s">
        <v>286</v>
      </c>
      <c r="B39" s="870" t="str">
        <f>VLOOKUP(A39,EQUIPOS!A9:D154,3,FALSE)</f>
        <v>Planta de asfalto en frio</v>
      </c>
      <c r="C39" s="871"/>
      <c r="D39" s="871"/>
      <c r="E39" s="871"/>
      <c r="F39" s="871"/>
      <c r="G39" s="871"/>
      <c r="H39" s="872"/>
      <c r="I39" s="277"/>
      <c r="J39" s="278"/>
      <c r="K39" s="279">
        <f>VLOOKUP(A39,EQUIPOS!A9:D166,4,FALSE)</f>
        <v>213962.35499999998</v>
      </c>
      <c r="L39" s="280"/>
      <c r="M39" s="281">
        <v>9</v>
      </c>
      <c r="N39" s="282">
        <f t="shared" si="0"/>
        <v>23773.594999999998</v>
      </c>
    </row>
    <row r="40" spans="1:14">
      <c r="A40" t="s">
        <v>290</v>
      </c>
      <c r="B40" s="870" t="str">
        <f>VLOOKUP(A40,EQUIPOS!A10:D154,3,FALSE)</f>
        <v>Planta trituradora</v>
      </c>
      <c r="C40" s="871"/>
      <c r="D40" s="871"/>
      <c r="E40" s="871"/>
      <c r="F40" s="871"/>
      <c r="G40" s="871"/>
      <c r="H40" s="872"/>
      <c r="I40" s="277"/>
      <c r="J40" s="278"/>
      <c r="K40" s="279">
        <f>VLOOKUP(A40,EQUIPOS!A10:D167,4,FALSE)</f>
        <v>421125.54599999997</v>
      </c>
      <c r="L40" s="280"/>
      <c r="M40" s="281">
        <v>30</v>
      </c>
      <c r="N40" s="282">
        <f t="shared" si="0"/>
        <v>14037.518199999999</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239956.266</v>
      </c>
      <c r="L41" s="280"/>
      <c r="M41" s="281">
        <v>30</v>
      </c>
      <c r="N41" s="282">
        <f t="shared" si="0"/>
        <v>7998.5421999999999</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344936.63399999996</v>
      </c>
      <c r="L42" s="280"/>
      <c r="M42" s="281">
        <v>9</v>
      </c>
      <c r="N42" s="282">
        <f t="shared" si="0"/>
        <v>38326.292666666661</v>
      </c>
    </row>
    <row r="43" spans="1:14">
      <c r="A43" t="s">
        <v>373</v>
      </c>
      <c r="B43" s="870" t="str">
        <f>VLOOKUP(A43,EQUIPOS!A13:D157,3,FALSE)</f>
        <v>Volqueta 6 m3</v>
      </c>
      <c r="C43" s="871"/>
      <c r="D43" s="871"/>
      <c r="E43" s="871"/>
      <c r="F43" s="871"/>
      <c r="G43" s="871"/>
      <c r="H43" s="872"/>
      <c r="I43" s="277"/>
      <c r="J43" s="278"/>
      <c r="K43" s="279">
        <f>VLOOKUP(A43,EQUIPOS!A13:D170,4,FALSE)</f>
        <v>62556.03</v>
      </c>
      <c r="L43" s="280"/>
      <c r="M43" s="281">
        <v>9</v>
      </c>
      <c r="N43" s="282">
        <f t="shared" si="0"/>
        <v>6950.67</v>
      </c>
    </row>
    <row r="44" spans="1:14">
      <c r="B44" s="330"/>
      <c r="C44" s="331"/>
      <c r="D44" s="331"/>
      <c r="E44" s="331"/>
      <c r="F44" s="331"/>
      <c r="G44" s="331"/>
      <c r="H44" s="332"/>
      <c r="I44" s="277"/>
      <c r="J44" s="278"/>
      <c r="K44" s="279"/>
      <c r="L44" s="280"/>
      <c r="M44" s="281"/>
      <c r="N44" s="282"/>
    </row>
    <row r="45" spans="1:14">
      <c r="B45" s="870"/>
      <c r="C45" s="871"/>
      <c r="D45" s="871"/>
      <c r="E45" s="871"/>
      <c r="F45" s="871"/>
      <c r="G45" s="871"/>
      <c r="H45" s="872"/>
      <c r="I45" s="873"/>
      <c r="J45" s="874"/>
      <c r="K45" s="279"/>
      <c r="L45" s="875"/>
      <c r="M45" s="876"/>
      <c r="N45" s="282"/>
    </row>
    <row r="46" spans="1:14">
      <c r="B46" s="870"/>
      <c r="C46" s="871"/>
      <c r="D46" s="871"/>
      <c r="E46" s="877"/>
      <c r="F46" s="871"/>
      <c r="G46" s="871"/>
      <c r="H46" s="872"/>
      <c r="I46" s="42"/>
      <c r="J46" s="43"/>
      <c r="K46" s="284"/>
      <c r="L46" s="286"/>
      <c r="M46" s="287"/>
      <c r="N46" s="288"/>
    </row>
    <row r="47" spans="1:14">
      <c r="B47" s="878" t="s">
        <v>1036</v>
      </c>
      <c r="C47" s="879"/>
      <c r="D47" s="879"/>
      <c r="E47" s="44"/>
      <c r="F47" s="45"/>
      <c r="G47" s="45"/>
      <c r="H47" s="46"/>
      <c r="I47" s="42"/>
      <c r="J47" s="43"/>
      <c r="K47" s="289"/>
      <c r="L47" s="286"/>
      <c r="M47" s="411">
        <v>0.1</v>
      </c>
      <c r="N47" s="354">
        <f>N81*M47</f>
        <v>922.04676066569448</v>
      </c>
    </row>
    <row r="48" spans="1:14" ht="15" thickBot="1">
      <c r="B48" s="870"/>
      <c r="C48" s="871"/>
      <c r="D48" s="871"/>
      <c r="E48" s="871"/>
      <c r="F48" s="871"/>
      <c r="G48" s="871"/>
      <c r="H48" s="872"/>
      <c r="I48" s="880"/>
      <c r="J48" s="881"/>
      <c r="K48" s="47"/>
      <c r="L48" s="882"/>
      <c r="M48" s="883"/>
      <c r="N48" s="111"/>
    </row>
    <row r="49" spans="1:14" ht="15" thickBot="1">
      <c r="B49" s="821" t="s">
        <v>1037</v>
      </c>
      <c r="C49" s="822"/>
      <c r="D49" s="822"/>
      <c r="E49" s="822"/>
      <c r="F49" s="822"/>
      <c r="G49" s="822"/>
      <c r="H49" s="822"/>
      <c r="I49" s="822"/>
      <c r="J49" s="822"/>
      <c r="K49" s="822"/>
      <c r="L49" s="822"/>
      <c r="M49" s="823"/>
      <c r="N49" s="404">
        <f>SUM(N36:N48)</f>
        <v>127780.58996066567</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6" t="s">
        <v>1028</v>
      </c>
      <c r="C53" s="867"/>
      <c r="D53" s="867"/>
      <c r="E53" s="867"/>
      <c r="F53" s="867"/>
      <c r="G53" s="867"/>
      <c r="H53" s="867"/>
      <c r="I53" s="901"/>
      <c r="J53" s="325" t="s">
        <v>1029</v>
      </c>
      <c r="K53" s="91" t="s">
        <v>1030</v>
      </c>
      <c r="L53" s="902" t="s">
        <v>1039</v>
      </c>
      <c r="M53" s="901"/>
      <c r="N53" s="92" t="s">
        <v>1035</v>
      </c>
    </row>
    <row r="54" spans="1:14">
      <c r="A54" t="s">
        <v>843</v>
      </c>
      <c r="B54" s="49" t="str">
        <f>VLOOKUP(A54,MATERIALES!A5:D373,3,FALSE)</f>
        <v>Agregado Petreo para Triturar (Crudo)</v>
      </c>
      <c r="C54" s="291"/>
      <c r="D54" s="291"/>
      <c r="E54" s="291"/>
      <c r="F54" s="291"/>
      <c r="G54" s="291"/>
      <c r="H54" s="291"/>
      <c r="I54" s="278"/>
      <c r="J54" s="234" t="str">
        <f>VLOOKUP(A54,MATERIALES!A4:D640,2,FALSE)</f>
        <v>m3</v>
      </c>
      <c r="K54" s="292">
        <v>1.4</v>
      </c>
      <c r="L54" s="277"/>
      <c r="M54" s="412">
        <f>VLOOKUP(A54,MATERIALES!A5:D396,4,FALSE)</f>
        <v>27630</v>
      </c>
      <c r="N54" s="282">
        <f>K54*M54</f>
        <v>38682</v>
      </c>
    </row>
    <row r="55" spans="1:14">
      <c r="A55" s="114" t="s">
        <v>845</v>
      </c>
      <c r="B55" s="49" t="str">
        <f>VLOOKUP(A55,MATERIALES!A6:D373,3,FALSE)</f>
        <v>Agua</v>
      </c>
      <c r="C55" s="291"/>
      <c r="D55" s="291"/>
      <c r="E55" s="291"/>
      <c r="F55" s="291"/>
      <c r="G55" s="291"/>
      <c r="H55" s="291"/>
      <c r="I55" s="278"/>
      <c r="J55" s="234" t="str">
        <f>VLOOKUP(A55,MATERIALES!A5:D641,2,FALSE)</f>
        <v>lt</v>
      </c>
      <c r="K55" s="292">
        <v>25</v>
      </c>
      <c r="L55" s="277"/>
      <c r="M55" s="412">
        <f>VLOOKUP(A55,MATERIALES!A6:D397,4,FALSE)</f>
        <v>70</v>
      </c>
      <c r="N55" s="282">
        <f>K55*M55</f>
        <v>1750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3"/>
      <c r="C58" s="904"/>
      <c r="D58" s="904"/>
      <c r="E58" s="904"/>
      <c r="F58" s="904"/>
      <c r="G58" s="904"/>
      <c r="H58" s="904"/>
      <c r="I58" s="874"/>
      <c r="J58" s="48"/>
      <c r="K58" s="50"/>
      <c r="L58" s="905"/>
      <c r="M58" s="906"/>
      <c r="N58" s="51"/>
    </row>
    <row r="59" spans="1:14" ht="15" thickBot="1">
      <c r="B59" s="821" t="s">
        <v>1037</v>
      </c>
      <c r="C59" s="822"/>
      <c r="D59" s="822"/>
      <c r="E59" s="822"/>
      <c r="F59" s="822"/>
      <c r="G59" s="822"/>
      <c r="H59" s="822"/>
      <c r="I59" s="822"/>
      <c r="J59" s="822"/>
      <c r="K59" s="822"/>
      <c r="L59" s="822"/>
      <c r="M59" s="823"/>
      <c r="N59" s="404">
        <f>SUM(N54:N58)</f>
        <v>40432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8">
        <f>VLOOKUP(A64,TRANSPORTE!A5:D117,4,FALSE)</f>
        <v>958</v>
      </c>
      <c r="M64" s="909"/>
      <c r="N64" s="297">
        <f>K64*L64</f>
        <v>1341.1999999999998</v>
      </c>
    </row>
    <row r="65" spans="1:15">
      <c r="A65" t="s">
        <v>1453</v>
      </c>
      <c r="B65" s="52" t="str">
        <f>VLOOKUP(A65,TRANSPORTE!A6:D117,3,FALSE)</f>
        <v>Transporte de Mezcla densa En Frio MDF-25</v>
      </c>
      <c r="C65" s="53"/>
      <c r="D65" s="53"/>
      <c r="E65" s="53"/>
      <c r="F65" s="53"/>
      <c r="G65" s="53"/>
      <c r="H65" s="321" t="s">
        <v>1552</v>
      </c>
      <c r="I65" s="289">
        <v>1.25</v>
      </c>
      <c r="J65" s="296">
        <v>1</v>
      </c>
      <c r="K65" s="289">
        <f>I65*J65</f>
        <v>1.25</v>
      </c>
      <c r="L65" s="908">
        <f>VLOOKUP(A65,TRANSPORTE!A6:D117,4,FALSE)</f>
        <v>958</v>
      </c>
      <c r="M65" s="909"/>
      <c r="N65" s="297">
        <f>K65*L65</f>
        <v>1197.5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f>N64+N65+N66+N67+N68</f>
        <v>2538.6999999999998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72</v>
      </c>
      <c r="N75" s="405">
        <f>K75/M75</f>
        <v>5674.1339117888892</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72</v>
      </c>
      <c r="N76" s="405">
        <f>K76/M76</f>
        <v>1418.5334779472223</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72</v>
      </c>
      <c r="N77" s="405">
        <f>K77/M77</f>
        <v>2127.800216920833</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7"/>
      <c r="C80" s="898"/>
      <c r="D80" s="898"/>
      <c r="E80" s="898"/>
      <c r="F80" s="898"/>
      <c r="G80" s="898"/>
      <c r="H80" s="898"/>
      <c r="I80" s="132"/>
      <c r="J80" s="132"/>
      <c r="K80" s="132"/>
      <c r="L80" s="911"/>
      <c r="M80" s="911"/>
      <c r="N80" s="51"/>
    </row>
    <row r="81" spans="1:14" ht="15" thickBot="1">
      <c r="B81" s="910" t="s">
        <v>1037</v>
      </c>
      <c r="C81" s="864"/>
      <c r="D81" s="864"/>
      <c r="E81" s="864"/>
      <c r="F81" s="864"/>
      <c r="G81" s="864"/>
      <c r="H81" s="864"/>
      <c r="I81" s="864"/>
      <c r="J81" s="864"/>
      <c r="K81" s="864"/>
      <c r="L81" s="864"/>
      <c r="M81" s="865"/>
      <c r="N81" s="311">
        <f>SUM(N75:N80)</f>
        <v>9220.4676066569446</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179971.75756732264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35994.351513464528</v>
      </c>
      <c r="M88" s="857"/>
      <c r="N88" s="57"/>
    </row>
    <row r="89" spans="1:14">
      <c r="B89" s="95" t="s">
        <v>1057</v>
      </c>
      <c r="C89" s="96"/>
      <c r="D89" s="96"/>
      <c r="E89" s="96"/>
      <c r="F89" s="96"/>
      <c r="G89" s="96"/>
      <c r="H89" s="96"/>
      <c r="I89" s="93"/>
      <c r="J89" s="94"/>
      <c r="K89" s="314">
        <v>0.05</v>
      </c>
      <c r="L89" s="856">
        <f>N83*K89</f>
        <v>8998.5878783661319</v>
      </c>
      <c r="M89" s="857"/>
      <c r="N89" s="57"/>
    </row>
    <row r="90" spans="1:14" ht="15" thickBot="1">
      <c r="B90" s="97" t="s">
        <v>1058</v>
      </c>
      <c r="C90" s="98"/>
      <c r="D90" s="98"/>
      <c r="E90" s="98"/>
      <c r="F90" s="98"/>
      <c r="G90" s="98"/>
      <c r="H90" s="98"/>
      <c r="I90" s="99"/>
      <c r="J90" s="100"/>
      <c r="K90" s="315">
        <v>0.05</v>
      </c>
      <c r="L90" s="858">
        <f>N83*K90</f>
        <v>8998.5878783661319</v>
      </c>
      <c r="M90" s="859"/>
      <c r="N90" s="57"/>
    </row>
    <row r="91" spans="1:14" ht="15" thickBot="1">
      <c r="B91" s="821" t="s">
        <v>1037</v>
      </c>
      <c r="C91" s="822"/>
      <c r="D91" s="822"/>
      <c r="E91" s="822"/>
      <c r="F91" s="822"/>
      <c r="G91" s="822"/>
      <c r="H91" s="822"/>
      <c r="I91" s="822"/>
      <c r="J91" s="822"/>
      <c r="K91" s="822"/>
      <c r="L91" s="822"/>
      <c r="M91" s="823"/>
      <c r="N91" s="58">
        <f>L88+L89+L90</f>
        <v>53991.527270196792</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233963.28483751943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4" t="s">
        <v>2324</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2325</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7"/>
      <c r="K123" s="887"/>
      <c r="L123" s="887"/>
      <c r="M123" s="887"/>
      <c r="N123" s="888"/>
    </row>
    <row r="124" spans="2:14" ht="15" thickBot="1">
      <c r="B124" s="271" t="s">
        <v>2327</v>
      </c>
      <c r="C124" s="403"/>
      <c r="D124" s="403"/>
      <c r="E124" s="63"/>
      <c r="F124" s="63"/>
      <c r="G124" s="63"/>
      <c r="H124" s="63"/>
      <c r="I124" s="63"/>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1146</v>
      </c>
      <c r="C31" s="87" t="s">
        <v>1659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173322.864</v>
      </c>
      <c r="L36" s="280"/>
      <c r="M36" s="281">
        <v>30</v>
      </c>
      <c r="N36" s="282">
        <f>K36/M36</f>
        <v>5777.4287999999997</v>
      </c>
    </row>
    <row r="37" spans="1:14">
      <c r="A37" s="119" t="s">
        <v>168</v>
      </c>
      <c r="B37" s="870" t="str">
        <f>VLOOKUP(A37,EQUIPOS!A7:D154,3,FALSE)</f>
        <v>Compactador tipo  POTENCIA: 105 HP, PESO: 6 ton</v>
      </c>
      <c r="C37" s="871"/>
      <c r="D37" s="871"/>
      <c r="E37" s="871"/>
      <c r="F37" s="871"/>
      <c r="G37" s="871"/>
      <c r="H37" s="872"/>
      <c r="I37" s="277"/>
      <c r="J37" s="278"/>
      <c r="K37" s="279">
        <f>VLOOKUP(A37,EQUIPOS!A7:D164,4,FALSE)</f>
        <v>97482.15</v>
      </c>
      <c r="L37" s="280"/>
      <c r="M37" s="281">
        <v>9</v>
      </c>
      <c r="N37" s="282">
        <f t="shared" ref="N37:N43" si="0">K37/M37</f>
        <v>10831.349999999999</v>
      </c>
    </row>
    <row r="38" spans="1:14">
      <c r="A38" t="s">
        <v>173</v>
      </c>
      <c r="B38" s="870" t="str">
        <f>VLOOKUP(A38,EQUIPOS!A8:D154,3,FALSE)</f>
        <v>Compactador neumático de Potencia 70 HP, peso de 13 ton</v>
      </c>
      <c r="C38" s="871"/>
      <c r="D38" s="871"/>
      <c r="E38" s="871"/>
      <c r="F38" s="871"/>
      <c r="G38" s="871"/>
      <c r="H38" s="872"/>
      <c r="I38" s="277"/>
      <c r="J38" s="278"/>
      <c r="K38" s="279">
        <f>VLOOKUP(A38,EQUIPOS!A8:D165,4,FALSE)</f>
        <v>172468.31699999998</v>
      </c>
      <c r="L38" s="280"/>
      <c r="M38" s="281">
        <v>9</v>
      </c>
      <c r="N38" s="282">
        <f t="shared" si="0"/>
        <v>19163.14633333333</v>
      </c>
    </row>
    <row r="39" spans="1:14">
      <c r="A39" t="s">
        <v>286</v>
      </c>
      <c r="B39" s="870" t="str">
        <f>VLOOKUP(A39,EQUIPOS!A9:D154,3,FALSE)</f>
        <v>Planta de asfalto en frio</v>
      </c>
      <c r="C39" s="871"/>
      <c r="D39" s="871"/>
      <c r="E39" s="871"/>
      <c r="F39" s="871"/>
      <c r="G39" s="871"/>
      <c r="H39" s="872"/>
      <c r="I39" s="277"/>
      <c r="J39" s="278"/>
      <c r="K39" s="279">
        <f>VLOOKUP(A39,EQUIPOS!A9:D166,4,FALSE)</f>
        <v>213962.35499999998</v>
      </c>
      <c r="L39" s="280"/>
      <c r="M39" s="281">
        <v>9</v>
      </c>
      <c r="N39" s="282">
        <f t="shared" si="0"/>
        <v>23773.594999999998</v>
      </c>
    </row>
    <row r="40" spans="1:14">
      <c r="A40" t="s">
        <v>290</v>
      </c>
      <c r="B40" s="870" t="str">
        <f>VLOOKUP(A40,EQUIPOS!A10:D154,3,FALSE)</f>
        <v>Planta trituradora</v>
      </c>
      <c r="C40" s="871"/>
      <c r="D40" s="871"/>
      <c r="E40" s="871"/>
      <c r="F40" s="871"/>
      <c r="G40" s="871"/>
      <c r="H40" s="872"/>
      <c r="I40" s="277"/>
      <c r="J40" s="278"/>
      <c r="K40" s="279">
        <f>VLOOKUP(A40,EQUIPOS!A10:D167,4,FALSE)</f>
        <v>421125.54599999997</v>
      </c>
      <c r="L40" s="280"/>
      <c r="M40" s="281">
        <v>30</v>
      </c>
      <c r="N40" s="282">
        <f t="shared" si="0"/>
        <v>14037.518199999999</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239956.266</v>
      </c>
      <c r="L41" s="280"/>
      <c r="M41" s="281">
        <v>30</v>
      </c>
      <c r="N41" s="282">
        <f t="shared" si="0"/>
        <v>7998.5421999999999</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344936.63399999996</v>
      </c>
      <c r="L42" s="280"/>
      <c r="M42" s="281">
        <v>9</v>
      </c>
      <c r="N42" s="282">
        <f t="shared" si="0"/>
        <v>38326.292666666661</v>
      </c>
    </row>
    <row r="43" spans="1:14">
      <c r="A43" t="s">
        <v>373</v>
      </c>
      <c r="B43" s="870" t="str">
        <f>VLOOKUP(A43,EQUIPOS!A13:D157,3,FALSE)</f>
        <v>Volqueta 6 m3</v>
      </c>
      <c r="C43" s="871"/>
      <c r="D43" s="871"/>
      <c r="E43" s="871"/>
      <c r="F43" s="871"/>
      <c r="G43" s="871"/>
      <c r="H43" s="872"/>
      <c r="I43" s="277"/>
      <c r="J43" s="278"/>
      <c r="K43" s="279">
        <f>VLOOKUP(A43,EQUIPOS!A13:D170,4,FALSE)</f>
        <v>62556.03</v>
      </c>
      <c r="L43" s="280"/>
      <c r="M43" s="281">
        <v>9</v>
      </c>
      <c r="N43" s="282">
        <f t="shared" si="0"/>
        <v>6950.67</v>
      </c>
    </row>
    <row r="44" spans="1:14">
      <c r="B44" s="330"/>
      <c r="C44" s="331"/>
      <c r="D44" s="331"/>
      <c r="E44" s="331"/>
      <c r="F44" s="331"/>
      <c r="G44" s="331"/>
      <c r="H44" s="332"/>
      <c r="I44" s="277"/>
      <c r="J44" s="278"/>
      <c r="K44" s="279"/>
      <c r="L44" s="280"/>
      <c r="M44" s="281"/>
      <c r="N44" s="282"/>
    </row>
    <row r="45" spans="1:14">
      <c r="B45" s="870"/>
      <c r="C45" s="871"/>
      <c r="D45" s="871"/>
      <c r="E45" s="871"/>
      <c r="F45" s="871"/>
      <c r="G45" s="871"/>
      <c r="H45" s="872"/>
      <c r="I45" s="873"/>
      <c r="J45" s="874"/>
      <c r="K45" s="279"/>
      <c r="L45" s="875"/>
      <c r="M45" s="876"/>
      <c r="N45" s="282"/>
    </row>
    <row r="46" spans="1:14">
      <c r="B46" s="870"/>
      <c r="C46" s="871"/>
      <c r="D46" s="871"/>
      <c r="E46" s="877"/>
      <c r="F46" s="871"/>
      <c r="G46" s="871"/>
      <c r="H46" s="872"/>
      <c r="I46" s="42"/>
      <c r="J46" s="43"/>
      <c r="K46" s="284"/>
      <c r="L46" s="286"/>
      <c r="M46" s="287"/>
      <c r="N46" s="288"/>
    </row>
    <row r="47" spans="1:14">
      <c r="B47" s="878" t="s">
        <v>1036</v>
      </c>
      <c r="C47" s="879"/>
      <c r="D47" s="879"/>
      <c r="E47" s="44"/>
      <c r="F47" s="45"/>
      <c r="G47" s="45"/>
      <c r="H47" s="46"/>
      <c r="I47" s="42"/>
      <c r="J47" s="43"/>
      <c r="K47" s="289"/>
      <c r="L47" s="286"/>
      <c r="M47" s="411">
        <v>0.1</v>
      </c>
      <c r="N47" s="354">
        <f>N81*M47</f>
        <v>922.04676066569448</v>
      </c>
    </row>
    <row r="48" spans="1:14" ht="15" thickBot="1">
      <c r="B48" s="870"/>
      <c r="C48" s="871"/>
      <c r="D48" s="871"/>
      <c r="E48" s="871"/>
      <c r="F48" s="871"/>
      <c r="G48" s="871"/>
      <c r="H48" s="872"/>
      <c r="I48" s="880"/>
      <c r="J48" s="881"/>
      <c r="K48" s="47"/>
      <c r="L48" s="882"/>
      <c r="M48" s="883"/>
      <c r="N48" s="111"/>
    </row>
    <row r="49" spans="1:14" ht="15" thickBot="1">
      <c r="B49" s="821" t="s">
        <v>1037</v>
      </c>
      <c r="C49" s="822"/>
      <c r="D49" s="822"/>
      <c r="E49" s="822"/>
      <c r="F49" s="822"/>
      <c r="G49" s="822"/>
      <c r="H49" s="822"/>
      <c r="I49" s="822"/>
      <c r="J49" s="822"/>
      <c r="K49" s="822"/>
      <c r="L49" s="822"/>
      <c r="M49" s="823"/>
      <c r="N49" s="404">
        <f>SUM(N36:N48)</f>
        <v>127780.58996066567</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6" t="s">
        <v>1028</v>
      </c>
      <c r="C53" s="867"/>
      <c r="D53" s="867"/>
      <c r="E53" s="867"/>
      <c r="F53" s="867"/>
      <c r="G53" s="867"/>
      <c r="H53" s="867"/>
      <c r="I53" s="901"/>
      <c r="J53" s="325" t="s">
        <v>1029</v>
      </c>
      <c r="K53" s="91" t="s">
        <v>1030</v>
      </c>
      <c r="L53" s="902" t="s">
        <v>1039</v>
      </c>
      <c r="M53" s="901"/>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27630</v>
      </c>
      <c r="N54" s="282">
        <f>K54*M54</f>
        <v>38682</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70</v>
      </c>
      <c r="N55" s="282">
        <f>K55*M55</f>
        <v>1750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3"/>
      <c r="C58" s="904"/>
      <c r="D58" s="904"/>
      <c r="E58" s="904"/>
      <c r="F58" s="904"/>
      <c r="G58" s="904"/>
      <c r="H58" s="904"/>
      <c r="I58" s="874"/>
      <c r="J58" s="48"/>
      <c r="K58" s="50"/>
      <c r="L58" s="905"/>
      <c r="M58" s="906"/>
      <c r="N58" s="51"/>
    </row>
    <row r="59" spans="1:14" ht="15" thickBot="1">
      <c r="B59" s="821" t="s">
        <v>1037</v>
      </c>
      <c r="C59" s="822"/>
      <c r="D59" s="822"/>
      <c r="E59" s="822"/>
      <c r="F59" s="822"/>
      <c r="G59" s="822"/>
      <c r="H59" s="822"/>
      <c r="I59" s="822"/>
      <c r="J59" s="822"/>
      <c r="K59" s="822"/>
      <c r="L59" s="822"/>
      <c r="M59" s="823"/>
      <c r="N59" s="421">
        <f>SUM(N54:N58)</f>
        <v>40432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v>1.4</v>
      </c>
      <c r="L64" s="908">
        <f>VLOOKUP(A64,TRANSPORTE!A5:D117,4,FALSE)</f>
        <v>958</v>
      </c>
      <c r="M64" s="909"/>
      <c r="N64" s="297">
        <f>K64*L64</f>
        <v>1341.1999999999998</v>
      </c>
    </row>
    <row r="65" spans="1:15">
      <c r="A65" t="s">
        <v>1433</v>
      </c>
      <c r="B65" s="52" t="str">
        <f>VLOOKUP(A65,TRANSPORTE!A6:D117,3,FALSE)</f>
        <v>Transporte de Mezcla en Frio DMF-19</v>
      </c>
      <c r="C65" s="53"/>
      <c r="D65" s="53"/>
      <c r="E65" s="53"/>
      <c r="F65" s="53"/>
      <c r="G65" s="53"/>
      <c r="H65" s="321" t="s">
        <v>1552</v>
      </c>
      <c r="I65" s="289">
        <v>1.25</v>
      </c>
      <c r="J65" s="296">
        <v>1</v>
      </c>
      <c r="K65" s="289">
        <v>1.25</v>
      </c>
      <c r="L65" s="908">
        <f>VLOOKUP(A65,TRANSPORTE!A6:D117,4,FALSE)</f>
        <v>958</v>
      </c>
      <c r="M65" s="909"/>
      <c r="N65" s="297">
        <f>K65*L65</f>
        <v>1197.5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f>N64+N65+N66+N67+N68</f>
        <v>2538.6999999999998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72</v>
      </c>
      <c r="N75" s="405">
        <f>K75/M75</f>
        <v>5674.1339117888892</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72</v>
      </c>
      <c r="N76" s="405">
        <f>K76/M76</f>
        <v>1418.5334779472223</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09">
        <v>72</v>
      </c>
      <c r="N77" s="405">
        <f>K77/M77</f>
        <v>2127.800216920833</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7"/>
      <c r="C80" s="898"/>
      <c r="D80" s="898"/>
      <c r="E80" s="898"/>
      <c r="F80" s="898"/>
      <c r="G80" s="898"/>
      <c r="H80" s="898"/>
      <c r="I80" s="132"/>
      <c r="J80" s="132"/>
      <c r="K80" s="132"/>
      <c r="L80" s="911"/>
      <c r="M80" s="911"/>
      <c r="N80" s="51"/>
    </row>
    <row r="81" spans="1:14" ht="15" thickBot="1">
      <c r="B81" s="910" t="s">
        <v>1037</v>
      </c>
      <c r="C81" s="864"/>
      <c r="D81" s="864"/>
      <c r="E81" s="864"/>
      <c r="F81" s="864"/>
      <c r="G81" s="864"/>
      <c r="H81" s="864"/>
      <c r="I81" s="864"/>
      <c r="J81" s="864"/>
      <c r="K81" s="864"/>
      <c r="L81" s="864"/>
      <c r="M81" s="865"/>
      <c r="N81" s="311">
        <f>SUM(N75:N80)</f>
        <v>9220.4676066569446</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179971.75756732264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35994.351513464528</v>
      </c>
      <c r="M88" s="857"/>
      <c r="N88" s="57"/>
    </row>
    <row r="89" spans="1:14">
      <c r="B89" s="95" t="s">
        <v>1057</v>
      </c>
      <c r="C89" s="96"/>
      <c r="D89" s="96"/>
      <c r="E89" s="96"/>
      <c r="F89" s="96"/>
      <c r="G89" s="96"/>
      <c r="H89" s="96"/>
      <c r="I89" s="93"/>
      <c r="J89" s="94"/>
      <c r="K89" s="314">
        <v>0.05</v>
      </c>
      <c r="L89" s="856">
        <f>N83*K89</f>
        <v>8998.5878783661319</v>
      </c>
      <c r="M89" s="857"/>
      <c r="N89" s="57"/>
    </row>
    <row r="90" spans="1:14" ht="15" thickBot="1">
      <c r="B90" s="97" t="s">
        <v>1058</v>
      </c>
      <c r="C90" s="98"/>
      <c r="D90" s="98"/>
      <c r="E90" s="98"/>
      <c r="F90" s="98"/>
      <c r="G90" s="98"/>
      <c r="H90" s="98"/>
      <c r="I90" s="99"/>
      <c r="J90" s="100"/>
      <c r="K90" s="315">
        <v>0.05</v>
      </c>
      <c r="L90" s="858">
        <f>N83*K90</f>
        <v>8998.5878783661319</v>
      </c>
      <c r="M90" s="859"/>
      <c r="N90" s="57"/>
    </row>
    <row r="91" spans="1:14" ht="15" thickBot="1">
      <c r="B91" s="821" t="s">
        <v>1037</v>
      </c>
      <c r="C91" s="822"/>
      <c r="D91" s="822"/>
      <c r="E91" s="822"/>
      <c r="F91" s="822"/>
      <c r="G91" s="822"/>
      <c r="H91" s="822"/>
      <c r="I91" s="822"/>
      <c r="J91" s="822"/>
      <c r="K91" s="822"/>
      <c r="L91" s="822"/>
      <c r="M91" s="823"/>
      <c r="N91" s="58">
        <f>L88+L89+L90</f>
        <v>53991.527270196792</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58">
        <f>N83+N91</f>
        <v>233963.28483751943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4" t="s">
        <v>2324</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2325</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7"/>
      <c r="K123" s="887"/>
      <c r="L123" s="887"/>
      <c r="M123" s="887"/>
      <c r="N123" s="888"/>
    </row>
    <row r="124" spans="2:14" ht="15" thickBot="1">
      <c r="B124" s="271" t="s">
        <v>2327</v>
      </c>
      <c r="C124" s="403"/>
      <c r="D124" s="403"/>
      <c r="E124" s="63"/>
      <c r="F124" s="63"/>
      <c r="G124" s="63"/>
      <c r="H124" s="63"/>
      <c r="I124" s="63"/>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1147</v>
      </c>
      <c r="C31" s="87" t="s">
        <v>1660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173322.864</v>
      </c>
      <c r="L36" s="280"/>
      <c r="M36" s="281">
        <v>30</v>
      </c>
      <c r="N36" s="282">
        <f>K36/M36</f>
        <v>5777.4287999999997</v>
      </c>
    </row>
    <row r="37" spans="1:14">
      <c r="A37" s="119" t="s">
        <v>168</v>
      </c>
      <c r="B37" s="870" t="str">
        <f>VLOOKUP(A37,EQUIPOS!A7:D154,3,FALSE)</f>
        <v>Compactador tipo  POTENCIA: 105 HP, PESO: 6 ton</v>
      </c>
      <c r="C37" s="871"/>
      <c r="D37" s="871"/>
      <c r="E37" s="871"/>
      <c r="F37" s="871"/>
      <c r="G37" s="871"/>
      <c r="H37" s="872"/>
      <c r="I37" s="277"/>
      <c r="J37" s="278"/>
      <c r="K37" s="279">
        <f>VLOOKUP(A37,EQUIPOS!A7:D164,4,FALSE)</f>
        <v>97482.15</v>
      </c>
      <c r="L37" s="280"/>
      <c r="M37" s="281">
        <v>7</v>
      </c>
      <c r="N37" s="282">
        <f t="shared" ref="N37:N43" si="0">K37/M37</f>
        <v>13926.021428571428</v>
      </c>
    </row>
    <row r="38" spans="1:14">
      <c r="A38" t="s">
        <v>173</v>
      </c>
      <c r="B38" s="870" t="str">
        <f>VLOOKUP(A38,EQUIPOS!A8:D154,3,FALSE)</f>
        <v>Compactador neumático de Potencia 70 HP, peso de 13 ton</v>
      </c>
      <c r="C38" s="871"/>
      <c r="D38" s="871"/>
      <c r="E38" s="871"/>
      <c r="F38" s="871"/>
      <c r="G38" s="871"/>
      <c r="H38" s="872"/>
      <c r="I38" s="277"/>
      <c r="J38" s="278"/>
      <c r="K38" s="279">
        <f>VLOOKUP(A38,EQUIPOS!A8:D165,4,FALSE)</f>
        <v>172468.31699999998</v>
      </c>
      <c r="L38" s="280"/>
      <c r="M38" s="281">
        <v>7</v>
      </c>
      <c r="N38" s="282">
        <f t="shared" si="0"/>
        <v>24638.330999999998</v>
      </c>
    </row>
    <row r="39" spans="1:14">
      <c r="A39" t="s">
        <v>286</v>
      </c>
      <c r="B39" s="870" t="str">
        <f>VLOOKUP(A39,EQUIPOS!A9:D154,3,FALSE)</f>
        <v>Planta de asfalto en frio</v>
      </c>
      <c r="C39" s="871"/>
      <c r="D39" s="871"/>
      <c r="E39" s="871"/>
      <c r="F39" s="871"/>
      <c r="G39" s="871"/>
      <c r="H39" s="872"/>
      <c r="I39" s="277"/>
      <c r="J39" s="278"/>
      <c r="K39" s="279">
        <f>VLOOKUP(A39,EQUIPOS!A9:D166,4,FALSE)</f>
        <v>213962.35499999998</v>
      </c>
      <c r="L39" s="280"/>
      <c r="M39" s="281">
        <v>9</v>
      </c>
      <c r="N39" s="282">
        <f t="shared" si="0"/>
        <v>23773.594999999998</v>
      </c>
    </row>
    <row r="40" spans="1:14">
      <c r="A40" t="s">
        <v>290</v>
      </c>
      <c r="B40" s="870" t="str">
        <f>VLOOKUP(A40,EQUIPOS!A10:D154,3,FALSE)</f>
        <v>Planta trituradora</v>
      </c>
      <c r="C40" s="871"/>
      <c r="D40" s="871"/>
      <c r="E40" s="871"/>
      <c r="F40" s="871"/>
      <c r="G40" s="871"/>
      <c r="H40" s="872"/>
      <c r="I40" s="277"/>
      <c r="J40" s="278"/>
      <c r="K40" s="279">
        <f>VLOOKUP(A40,EQUIPOS!A10:D167,4,FALSE)</f>
        <v>421125.54599999997</v>
      </c>
      <c r="L40" s="280"/>
      <c r="M40" s="281">
        <v>30</v>
      </c>
      <c r="N40" s="282">
        <f t="shared" si="0"/>
        <v>14037.518199999999</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239956.266</v>
      </c>
      <c r="L41" s="280"/>
      <c r="M41" s="281">
        <v>30</v>
      </c>
      <c r="N41" s="282">
        <f t="shared" si="0"/>
        <v>7998.5421999999999</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344936.63399999996</v>
      </c>
      <c r="L42" s="280"/>
      <c r="M42" s="281">
        <v>7</v>
      </c>
      <c r="N42" s="282">
        <f t="shared" si="0"/>
        <v>49276.661999999997</v>
      </c>
    </row>
    <row r="43" spans="1:14">
      <c r="A43" t="s">
        <v>373</v>
      </c>
      <c r="B43" s="870" t="str">
        <f>VLOOKUP(A43,EQUIPOS!A13:D157,3,FALSE)</f>
        <v>Volqueta 6 m3</v>
      </c>
      <c r="C43" s="871"/>
      <c r="D43" s="871"/>
      <c r="E43" s="871"/>
      <c r="F43" s="871"/>
      <c r="G43" s="871"/>
      <c r="H43" s="872"/>
      <c r="I43" s="277"/>
      <c r="J43" s="278"/>
      <c r="K43" s="279">
        <f>VLOOKUP(A43,EQUIPOS!A13:D170,4,FALSE)</f>
        <v>62556.03</v>
      </c>
      <c r="L43" s="280"/>
      <c r="M43" s="281">
        <v>9</v>
      </c>
      <c r="N43" s="282">
        <f t="shared" si="0"/>
        <v>6950.67</v>
      </c>
    </row>
    <row r="44" spans="1:14">
      <c r="B44" s="330"/>
      <c r="C44" s="331"/>
      <c r="D44" s="331"/>
      <c r="E44" s="331"/>
      <c r="F44" s="331"/>
      <c r="G44" s="331"/>
      <c r="H44" s="332"/>
      <c r="I44" s="277"/>
      <c r="J44" s="278"/>
      <c r="K44" s="279"/>
      <c r="L44" s="280"/>
      <c r="M44" s="281"/>
      <c r="N44" s="282"/>
    </row>
    <row r="45" spans="1:14">
      <c r="B45" s="870"/>
      <c r="C45" s="871"/>
      <c r="D45" s="871"/>
      <c r="E45" s="871"/>
      <c r="F45" s="871"/>
      <c r="G45" s="871"/>
      <c r="H45" s="872"/>
      <c r="I45" s="873"/>
      <c r="J45" s="874"/>
      <c r="K45" s="279"/>
      <c r="L45" s="875"/>
      <c r="M45" s="876"/>
      <c r="N45" s="282"/>
    </row>
    <row r="46" spans="1:14">
      <c r="B46" s="870"/>
      <c r="C46" s="871"/>
      <c r="D46" s="871"/>
      <c r="E46" s="877"/>
      <c r="F46" s="871"/>
      <c r="G46" s="871"/>
      <c r="H46" s="872"/>
      <c r="I46" s="42"/>
      <c r="J46" s="43"/>
      <c r="K46" s="284"/>
      <c r="L46" s="286"/>
      <c r="M46" s="287"/>
      <c r="N46" s="288"/>
    </row>
    <row r="47" spans="1:14">
      <c r="B47" s="878" t="s">
        <v>1036</v>
      </c>
      <c r="C47" s="879"/>
      <c r="D47" s="879"/>
      <c r="E47" s="44"/>
      <c r="F47" s="45"/>
      <c r="G47" s="45"/>
      <c r="H47" s="46"/>
      <c r="I47" s="42"/>
      <c r="J47" s="43"/>
      <c r="K47" s="289"/>
      <c r="L47" s="286"/>
      <c r="M47" s="411">
        <v>0.1</v>
      </c>
      <c r="N47" s="354">
        <f>N81*M47</f>
        <v>1053.7677264750794</v>
      </c>
    </row>
    <row r="48" spans="1:14" ht="15" thickBot="1">
      <c r="B48" s="870"/>
      <c r="C48" s="871"/>
      <c r="D48" s="871"/>
      <c r="E48" s="871"/>
      <c r="F48" s="871"/>
      <c r="G48" s="871"/>
      <c r="H48" s="872"/>
      <c r="I48" s="880"/>
      <c r="J48" s="881"/>
      <c r="K48" s="47"/>
      <c r="L48" s="882"/>
      <c r="M48" s="883"/>
      <c r="N48" s="111"/>
    </row>
    <row r="49" spans="1:14" ht="15" thickBot="1">
      <c r="B49" s="821" t="s">
        <v>1037</v>
      </c>
      <c r="C49" s="822"/>
      <c r="D49" s="822"/>
      <c r="E49" s="822"/>
      <c r="F49" s="822"/>
      <c r="G49" s="822"/>
      <c r="H49" s="822"/>
      <c r="I49" s="822"/>
      <c r="J49" s="822"/>
      <c r="K49" s="822"/>
      <c r="L49" s="822"/>
      <c r="M49" s="823"/>
      <c r="N49" s="404">
        <f>SUM(N36:N48)</f>
        <v>147432.53635504653</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6" t="s">
        <v>1028</v>
      </c>
      <c r="C53" s="867"/>
      <c r="D53" s="867"/>
      <c r="E53" s="867"/>
      <c r="F53" s="867"/>
      <c r="G53" s="867"/>
      <c r="H53" s="867"/>
      <c r="I53" s="901"/>
      <c r="J53" s="325" t="s">
        <v>1029</v>
      </c>
      <c r="K53" s="91" t="s">
        <v>1030</v>
      </c>
      <c r="L53" s="902" t="s">
        <v>1039</v>
      </c>
      <c r="M53" s="901"/>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27630</v>
      </c>
      <c r="N54" s="282">
        <f>K54*M54</f>
        <v>38682</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70</v>
      </c>
      <c r="N55" s="282">
        <f>K55*M55</f>
        <v>1750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3"/>
      <c r="C58" s="904"/>
      <c r="D58" s="904"/>
      <c r="E58" s="904"/>
      <c r="F58" s="904"/>
      <c r="G58" s="904"/>
      <c r="H58" s="904"/>
      <c r="I58" s="874"/>
      <c r="J58" s="48"/>
      <c r="K58" s="50"/>
      <c r="L58" s="905"/>
      <c r="M58" s="906"/>
      <c r="N58" s="51"/>
    </row>
    <row r="59" spans="1:14" ht="15" thickBot="1">
      <c r="B59" s="821" t="s">
        <v>1037</v>
      </c>
      <c r="C59" s="822"/>
      <c r="D59" s="822"/>
      <c r="E59" s="822"/>
      <c r="F59" s="822"/>
      <c r="G59" s="822"/>
      <c r="H59" s="822"/>
      <c r="I59" s="822"/>
      <c r="J59" s="822"/>
      <c r="K59" s="822"/>
      <c r="L59" s="822"/>
      <c r="M59" s="823"/>
      <c r="N59" s="404">
        <f>SUM(N54:N58)</f>
        <v>40432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8">
        <f>VLOOKUP(A64,TRANSPORTE!A5:D117,4,FALSE)</f>
        <v>958</v>
      </c>
      <c r="M64" s="909"/>
      <c r="N64" s="297">
        <f>K64*L64</f>
        <v>1341.1999999999998</v>
      </c>
    </row>
    <row r="65" spans="1:15">
      <c r="A65" t="s">
        <v>1427</v>
      </c>
      <c r="B65" s="52" t="str">
        <f>VLOOKUP(A65,TRANSPORTE!A5:D117,3,FALSE)</f>
        <v>Transporte de Mezcla Densa para Bacheo</v>
      </c>
      <c r="C65" s="53"/>
      <c r="D65" s="53"/>
      <c r="E65" s="53"/>
      <c r="F65" s="53"/>
      <c r="G65" s="53"/>
      <c r="H65" s="321" t="s">
        <v>1552</v>
      </c>
      <c r="I65" s="289">
        <v>1.25</v>
      </c>
      <c r="J65" s="289">
        <v>1</v>
      </c>
      <c r="K65" s="289">
        <f>I65*J65</f>
        <v>1.25</v>
      </c>
      <c r="L65" s="299"/>
      <c r="M65" s="300">
        <f>VLOOKUP(A64,TRANSPORTE!A5:D117,4,FALSE)</f>
        <v>958</v>
      </c>
      <c r="N65" s="422">
        <f>K65*M65</f>
        <v>1197.5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f>N64+N65+N66+N67+N68</f>
        <v>2538.6999999999998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63</v>
      </c>
      <c r="N75" s="405">
        <f>K75/M75</f>
        <v>6484.7244706158726</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63</v>
      </c>
      <c r="N76" s="405">
        <f>K76/M76</f>
        <v>1621.1811176539682</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63</v>
      </c>
      <c r="N77" s="405">
        <f>K77/M77</f>
        <v>2431.771676480952</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7"/>
      <c r="C80" s="898"/>
      <c r="D80" s="898"/>
      <c r="E80" s="898"/>
      <c r="F80" s="898"/>
      <c r="G80" s="898"/>
      <c r="H80" s="898"/>
      <c r="I80" s="132"/>
      <c r="J80" s="132"/>
      <c r="K80" s="132"/>
      <c r="L80" s="911"/>
      <c r="M80" s="911"/>
      <c r="N80" s="51"/>
    </row>
    <row r="81" spans="1:14" ht="15" thickBot="1">
      <c r="B81" s="910" t="s">
        <v>1037</v>
      </c>
      <c r="C81" s="864"/>
      <c r="D81" s="864"/>
      <c r="E81" s="864"/>
      <c r="F81" s="864"/>
      <c r="G81" s="864"/>
      <c r="H81" s="864"/>
      <c r="I81" s="864"/>
      <c r="J81" s="864"/>
      <c r="K81" s="864"/>
      <c r="L81" s="864"/>
      <c r="M81" s="865"/>
      <c r="N81" s="311">
        <f>SUM(N75:N80)</f>
        <v>10537.677264750793</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200940.91361979733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40188.182723959471</v>
      </c>
      <c r="M88" s="857"/>
      <c r="N88" s="57"/>
    </row>
    <row r="89" spans="1:14">
      <c r="B89" s="95" t="s">
        <v>1057</v>
      </c>
      <c r="C89" s="96"/>
      <c r="D89" s="96"/>
      <c r="E89" s="96"/>
      <c r="F89" s="96"/>
      <c r="G89" s="96"/>
      <c r="H89" s="96"/>
      <c r="I89" s="93"/>
      <c r="J89" s="94"/>
      <c r="K89" s="314">
        <v>0.05</v>
      </c>
      <c r="L89" s="856">
        <f>N83*K89</f>
        <v>10047.045680989868</v>
      </c>
      <c r="M89" s="857"/>
      <c r="N89" s="57"/>
    </row>
    <row r="90" spans="1:14" ht="15" thickBot="1">
      <c r="B90" s="97" t="s">
        <v>1058</v>
      </c>
      <c r="C90" s="98"/>
      <c r="D90" s="98"/>
      <c r="E90" s="98"/>
      <c r="F90" s="98"/>
      <c r="G90" s="98"/>
      <c r="H90" s="98"/>
      <c r="I90" s="99"/>
      <c r="J90" s="100"/>
      <c r="K90" s="315">
        <v>0.05</v>
      </c>
      <c r="L90" s="858">
        <f>N83*K90</f>
        <v>10047.045680989868</v>
      </c>
      <c r="M90" s="859"/>
      <c r="N90" s="57"/>
    </row>
    <row r="91" spans="1:14" ht="15" thickBot="1">
      <c r="B91" s="821" t="s">
        <v>1037</v>
      </c>
      <c r="C91" s="822"/>
      <c r="D91" s="822"/>
      <c r="E91" s="822"/>
      <c r="F91" s="822"/>
      <c r="G91" s="822"/>
      <c r="H91" s="822"/>
      <c r="I91" s="822"/>
      <c r="J91" s="822"/>
      <c r="K91" s="822"/>
      <c r="L91" s="822"/>
      <c r="M91" s="823"/>
      <c r="N91" s="58">
        <f>L88+L89+L90</f>
        <v>60282.274085939207</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261223.18770573655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4" t="s">
        <v>2324</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2325</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7"/>
      <c r="K123" s="887"/>
      <c r="L123" s="887"/>
      <c r="M123" s="887"/>
      <c r="N123" s="888"/>
    </row>
    <row r="124" spans="2:14" ht="15" thickBot="1">
      <c r="B124" s="271" t="s">
        <v>2327</v>
      </c>
      <c r="C124" s="403"/>
      <c r="D124" s="403"/>
      <c r="E124" s="63"/>
      <c r="F124" s="63"/>
      <c r="G124" s="63"/>
      <c r="H124" s="63"/>
      <c r="I124" s="63"/>
      <c r="J124" s="889"/>
      <c r="K124" s="889"/>
      <c r="L124" s="889"/>
      <c r="M124" s="889"/>
      <c r="N124" s="890"/>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1148</v>
      </c>
      <c r="C31" s="87" t="s">
        <v>1661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173322.864</v>
      </c>
      <c r="L36" s="280"/>
      <c r="M36" s="281">
        <v>30</v>
      </c>
      <c r="N36" s="282">
        <f>K36/M36</f>
        <v>5777.4287999999997</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172468.31699999998</v>
      </c>
      <c r="L37" s="280"/>
      <c r="M37" s="281">
        <v>9</v>
      </c>
      <c r="N37" s="282">
        <f t="shared" ref="N37:N43" si="0">K37/M37</f>
        <v>19163.14633333333</v>
      </c>
    </row>
    <row r="38" spans="1:14">
      <c r="A38" t="s">
        <v>168</v>
      </c>
      <c r="B38" s="870" t="str">
        <f>VLOOKUP(A38,EQUIPOS!A8:D154,3,FALSE)</f>
        <v>Compactador tipo  POTENCIA: 105 HP, PESO: 6 ton</v>
      </c>
      <c r="C38" s="871"/>
      <c r="D38" s="871"/>
      <c r="E38" s="871"/>
      <c r="F38" s="871"/>
      <c r="G38" s="871"/>
      <c r="H38" s="872"/>
      <c r="I38" s="277"/>
      <c r="J38" s="278"/>
      <c r="K38" s="279">
        <f>VLOOKUP(A38,EQUIPOS!A8:D165,4,FALSE)</f>
        <v>97482.15</v>
      </c>
      <c r="L38" s="280"/>
      <c r="M38" s="281">
        <v>9</v>
      </c>
      <c r="N38" s="282">
        <f t="shared" si="0"/>
        <v>10831.349999999999</v>
      </c>
    </row>
    <row r="39" spans="1:14">
      <c r="A39" t="s">
        <v>286</v>
      </c>
      <c r="B39" s="870" t="str">
        <f>VLOOKUP(A39,EQUIPOS!A9:D154,3,FALSE)</f>
        <v>Planta de asfalto en frio</v>
      </c>
      <c r="C39" s="871"/>
      <c r="D39" s="871"/>
      <c r="E39" s="871"/>
      <c r="F39" s="871"/>
      <c r="G39" s="871"/>
      <c r="H39" s="872"/>
      <c r="I39" s="277"/>
      <c r="J39" s="278"/>
      <c r="K39" s="279">
        <f>VLOOKUP(A39,EQUIPOS!A9:D166,4,FALSE)</f>
        <v>213962.35499999998</v>
      </c>
      <c r="L39" s="280"/>
      <c r="M39" s="281">
        <v>9</v>
      </c>
      <c r="N39" s="282">
        <f t="shared" si="0"/>
        <v>23773.594999999998</v>
      </c>
    </row>
    <row r="40" spans="1:14">
      <c r="A40" t="s">
        <v>290</v>
      </c>
      <c r="B40" s="870" t="str">
        <f>VLOOKUP(A40,EQUIPOS!A10:D154,3,FALSE)</f>
        <v>Planta trituradora</v>
      </c>
      <c r="C40" s="871"/>
      <c r="D40" s="871"/>
      <c r="E40" s="871"/>
      <c r="F40" s="871"/>
      <c r="G40" s="871"/>
      <c r="H40" s="872"/>
      <c r="I40" s="277"/>
      <c r="J40" s="278"/>
      <c r="K40" s="279">
        <f>VLOOKUP(A40,EQUIPOS!A10:D167,4,FALSE)</f>
        <v>421125.54599999997</v>
      </c>
      <c r="L40" s="280"/>
      <c r="M40" s="281">
        <v>30</v>
      </c>
      <c r="N40" s="282">
        <f t="shared" si="0"/>
        <v>14037.518199999999</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239956.266</v>
      </c>
      <c r="L41" s="280"/>
      <c r="M41" s="281">
        <v>30</v>
      </c>
      <c r="N41" s="282">
        <f t="shared" si="0"/>
        <v>7998.5421999999999</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344936.63399999996</v>
      </c>
      <c r="L42" s="280"/>
      <c r="M42" s="281">
        <v>9</v>
      </c>
      <c r="N42" s="282">
        <f t="shared" si="0"/>
        <v>38326.292666666661</v>
      </c>
    </row>
    <row r="43" spans="1:14">
      <c r="A43" t="s">
        <v>373</v>
      </c>
      <c r="B43" s="870" t="str">
        <f>VLOOKUP(A43,EQUIPOS!A13:D157,3,FALSE)</f>
        <v>Volqueta 6 m3</v>
      </c>
      <c r="C43" s="871"/>
      <c r="D43" s="871"/>
      <c r="E43" s="871"/>
      <c r="F43" s="871"/>
      <c r="G43" s="871"/>
      <c r="H43" s="872"/>
      <c r="I43" s="277"/>
      <c r="J43" s="278"/>
      <c r="K43" s="279">
        <f>VLOOKUP(A43,EQUIPOS!A13:D170,4,FALSE)</f>
        <v>62556.03</v>
      </c>
      <c r="L43" s="280"/>
      <c r="M43" s="281">
        <v>9</v>
      </c>
      <c r="N43" s="282">
        <f t="shared" si="0"/>
        <v>6950.67</v>
      </c>
    </row>
    <row r="44" spans="1:14">
      <c r="B44" s="330"/>
      <c r="C44" s="331"/>
      <c r="D44" s="331"/>
      <c r="E44" s="331"/>
      <c r="F44" s="331"/>
      <c r="G44" s="331"/>
      <c r="H44" s="332"/>
      <c r="I44" s="277"/>
      <c r="J44" s="278"/>
      <c r="K44" s="279"/>
      <c r="L44" s="280"/>
      <c r="M44" s="281"/>
      <c r="N44" s="282"/>
    </row>
    <row r="45" spans="1:14">
      <c r="B45" s="870"/>
      <c r="C45" s="871"/>
      <c r="D45" s="871"/>
      <c r="E45" s="871"/>
      <c r="F45" s="871"/>
      <c r="G45" s="871"/>
      <c r="H45" s="872"/>
      <c r="I45" s="873"/>
      <c r="J45" s="874"/>
      <c r="K45" s="279"/>
      <c r="L45" s="875"/>
      <c r="M45" s="876"/>
      <c r="N45" s="282"/>
    </row>
    <row r="46" spans="1:14">
      <c r="B46" s="870"/>
      <c r="C46" s="871"/>
      <c r="D46" s="871"/>
      <c r="E46" s="871"/>
      <c r="F46" s="871"/>
      <c r="G46" s="871"/>
      <c r="H46" s="872"/>
      <c r="I46" s="42"/>
      <c r="J46" s="43"/>
      <c r="K46" s="284"/>
      <c r="L46" s="286"/>
      <c r="M46" s="287"/>
      <c r="N46" s="288"/>
    </row>
    <row r="47" spans="1:14">
      <c r="B47" s="878" t="s">
        <v>1036</v>
      </c>
      <c r="C47" s="956"/>
      <c r="D47" s="956"/>
      <c r="E47" s="44"/>
      <c r="F47" s="45"/>
      <c r="G47" s="45"/>
      <c r="H47" s="46"/>
      <c r="I47" s="42"/>
      <c r="J47" s="43"/>
      <c r="K47" s="289"/>
      <c r="L47" s="286"/>
      <c r="M47" s="411">
        <v>0.1</v>
      </c>
      <c r="N47" s="354">
        <f>N81*M47</f>
        <v>922.04676066569448</v>
      </c>
    </row>
    <row r="48" spans="1:14" ht="15" thickBot="1">
      <c r="B48" s="957"/>
      <c r="C48" s="958"/>
      <c r="D48" s="958"/>
      <c r="E48" s="958"/>
      <c r="F48" s="958"/>
      <c r="G48" s="958"/>
      <c r="H48" s="959"/>
      <c r="I48" s="880"/>
      <c r="J48" s="881"/>
      <c r="K48" s="47"/>
      <c r="L48" s="882"/>
      <c r="M48" s="960"/>
      <c r="N48" s="111"/>
    </row>
    <row r="49" spans="1:14" ht="15" thickBot="1">
      <c r="B49" s="821" t="s">
        <v>1037</v>
      </c>
      <c r="C49" s="822"/>
      <c r="D49" s="822"/>
      <c r="E49" s="822"/>
      <c r="F49" s="822"/>
      <c r="G49" s="822"/>
      <c r="H49" s="822"/>
      <c r="I49" s="822"/>
      <c r="J49" s="822"/>
      <c r="K49" s="822"/>
      <c r="L49" s="822"/>
      <c r="M49" s="823"/>
      <c r="N49" s="404">
        <f>SUM(N36:N48)</f>
        <v>127780.58996066567</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6" t="s">
        <v>1028</v>
      </c>
      <c r="C53" s="867"/>
      <c r="D53" s="867"/>
      <c r="E53" s="867"/>
      <c r="F53" s="867"/>
      <c r="G53" s="867"/>
      <c r="H53" s="867"/>
      <c r="I53" s="901"/>
      <c r="J53" s="325" t="s">
        <v>1029</v>
      </c>
      <c r="K53" s="91" t="s">
        <v>1030</v>
      </c>
      <c r="L53" s="902" t="s">
        <v>1039</v>
      </c>
      <c r="M53" s="901"/>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27630</v>
      </c>
      <c r="N54" s="282">
        <f>K54*M54</f>
        <v>38682</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70</v>
      </c>
      <c r="N55" s="282">
        <f>K55*M55</f>
        <v>1750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3"/>
      <c r="C58" s="904"/>
      <c r="D58" s="904"/>
      <c r="E58" s="904"/>
      <c r="F58" s="904"/>
      <c r="G58" s="904"/>
      <c r="H58" s="904"/>
      <c r="I58" s="874"/>
      <c r="J58" s="48"/>
      <c r="K58" s="50"/>
      <c r="L58" s="905"/>
      <c r="M58" s="906"/>
      <c r="N58" s="51"/>
    </row>
    <row r="59" spans="1:14" ht="15" thickBot="1">
      <c r="B59" s="821" t="s">
        <v>1037</v>
      </c>
      <c r="C59" s="822"/>
      <c r="D59" s="822"/>
      <c r="E59" s="822"/>
      <c r="F59" s="822"/>
      <c r="G59" s="822"/>
      <c r="H59" s="822"/>
      <c r="I59" s="822"/>
      <c r="J59" s="822"/>
      <c r="K59" s="822"/>
      <c r="L59" s="822"/>
      <c r="M59" s="823"/>
      <c r="N59" s="404">
        <f>SUM(N54:N58)</f>
        <v>40432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8">
        <f>VLOOKUP(A64,TRANSPORTE!A5:D117,4,FALSE)</f>
        <v>958</v>
      </c>
      <c r="M64" s="909"/>
      <c r="N64" s="297">
        <f>K64*L64</f>
        <v>1341.1999999999998</v>
      </c>
    </row>
    <row r="65" spans="1:15">
      <c r="A65" t="s">
        <v>1434</v>
      </c>
      <c r="B65" s="52" t="str">
        <f>VLOOKUP(A65,TRANSPORTE!A6:D117,3,FALSE)</f>
        <v>Transporte de Mezcla en Frio  MAF-19</v>
      </c>
      <c r="C65" s="53"/>
      <c r="D65" s="53"/>
      <c r="E65" s="53"/>
      <c r="F65" s="53"/>
      <c r="G65" s="53"/>
      <c r="H65" s="321" t="s">
        <v>1552</v>
      </c>
      <c r="I65" s="289">
        <v>1.25</v>
      </c>
      <c r="J65" s="296">
        <v>1</v>
      </c>
      <c r="K65" s="289">
        <f>I65*J65</f>
        <v>1.25</v>
      </c>
      <c r="L65" s="908">
        <f>VLOOKUP(A65,TRANSPORTE!A6:D117,4,FALSE)</f>
        <v>958</v>
      </c>
      <c r="M65" s="909"/>
      <c r="N65" s="297">
        <f>K65*L65</f>
        <v>1197.5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f>N64+N65+N66+N67+N68</f>
        <v>2538.6999999999998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72</v>
      </c>
      <c r="N75" s="405">
        <f>K75/M75</f>
        <v>5674.1339117888892</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72</v>
      </c>
      <c r="N76" s="405">
        <f>K76/M76</f>
        <v>1418.5334779472223</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09">
        <v>72</v>
      </c>
      <c r="N77" s="405">
        <f>K77/M77</f>
        <v>2127.800216920833</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7"/>
      <c r="C80" s="898"/>
      <c r="D80" s="898"/>
      <c r="E80" s="898"/>
      <c r="F80" s="898"/>
      <c r="G80" s="898"/>
      <c r="H80" s="898"/>
      <c r="I80" s="132"/>
      <c r="J80" s="132"/>
      <c r="K80" s="132"/>
      <c r="L80" s="911"/>
      <c r="M80" s="911"/>
      <c r="N80" s="51"/>
    </row>
    <row r="81" spans="1:14" ht="15" thickBot="1">
      <c r="B81" s="910" t="s">
        <v>1037</v>
      </c>
      <c r="C81" s="864"/>
      <c r="D81" s="864"/>
      <c r="E81" s="864"/>
      <c r="F81" s="864"/>
      <c r="G81" s="864"/>
      <c r="H81" s="864"/>
      <c r="I81" s="864"/>
      <c r="J81" s="864"/>
      <c r="K81" s="864"/>
      <c r="L81" s="864"/>
      <c r="M81" s="865"/>
      <c r="N81" s="311">
        <f>SUM(N75:N80)</f>
        <v>9220.4676066569446</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179971.75756732264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35994.351513464528</v>
      </c>
      <c r="M88" s="857"/>
      <c r="N88" s="57"/>
    </row>
    <row r="89" spans="1:14">
      <c r="B89" s="95" t="s">
        <v>1057</v>
      </c>
      <c r="C89" s="96"/>
      <c r="D89" s="96"/>
      <c r="E89" s="96"/>
      <c r="F89" s="96"/>
      <c r="G89" s="96"/>
      <c r="H89" s="96"/>
      <c r="I89" s="93"/>
      <c r="J89" s="94"/>
      <c r="K89" s="314">
        <v>0.05</v>
      </c>
      <c r="L89" s="856">
        <f>N83*K89</f>
        <v>8998.5878783661319</v>
      </c>
      <c r="M89" s="857"/>
      <c r="N89" s="57"/>
    </row>
    <row r="90" spans="1:14" ht="15" thickBot="1">
      <c r="B90" s="97" t="s">
        <v>1058</v>
      </c>
      <c r="C90" s="98"/>
      <c r="D90" s="98"/>
      <c r="E90" s="98"/>
      <c r="F90" s="98"/>
      <c r="G90" s="98"/>
      <c r="H90" s="98"/>
      <c r="I90" s="99"/>
      <c r="J90" s="100"/>
      <c r="K90" s="315">
        <v>0.05</v>
      </c>
      <c r="L90" s="858">
        <f>N83*K90</f>
        <v>8998.5878783661319</v>
      </c>
      <c r="M90" s="859"/>
      <c r="N90" s="57"/>
    </row>
    <row r="91" spans="1:14" ht="15" thickBot="1">
      <c r="B91" s="821" t="s">
        <v>1037</v>
      </c>
      <c r="C91" s="822"/>
      <c r="D91" s="822"/>
      <c r="E91" s="822"/>
      <c r="F91" s="822"/>
      <c r="G91" s="822"/>
      <c r="H91" s="822"/>
      <c r="I91" s="822"/>
      <c r="J91" s="822"/>
      <c r="K91" s="822"/>
      <c r="L91" s="822"/>
      <c r="M91" s="823"/>
      <c r="N91" s="58">
        <f>L88+L89+L90</f>
        <v>53991.527270196792</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233963.28483751943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4" t="s">
        <v>2324</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2325</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7"/>
      <c r="K123" s="887"/>
      <c r="L123" s="887"/>
      <c r="M123" s="887"/>
      <c r="N123" s="888"/>
    </row>
    <row r="124" spans="2:14" ht="15" thickBot="1">
      <c r="B124" s="271" t="s">
        <v>2327</v>
      </c>
      <c r="C124" s="403"/>
      <c r="D124" s="403"/>
      <c r="E124" s="63"/>
      <c r="F124" s="63"/>
      <c r="G124" s="63"/>
      <c r="H124" s="63"/>
      <c r="I124" s="63"/>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1149</v>
      </c>
      <c r="C31" s="87" t="s">
        <v>1662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173322.864</v>
      </c>
      <c r="L36" s="280"/>
      <c r="M36" s="281">
        <v>30</v>
      </c>
      <c r="N36" s="282">
        <f>K36/M36</f>
        <v>5777.4287999999997</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172468.31699999998</v>
      </c>
      <c r="L37" s="280"/>
      <c r="M37" s="281">
        <v>9</v>
      </c>
      <c r="N37" s="282">
        <f t="shared" ref="N37:N43" si="0">K37/M37</f>
        <v>19163.14633333333</v>
      </c>
    </row>
    <row r="38" spans="1:14">
      <c r="A38" t="s">
        <v>168</v>
      </c>
      <c r="B38" s="870" t="str">
        <f>VLOOKUP(A38,EQUIPOS!A8:D154,3,FALSE)</f>
        <v>Compactador tipo  POTENCIA: 105 HP, PESO: 6 ton</v>
      </c>
      <c r="C38" s="871"/>
      <c r="D38" s="871"/>
      <c r="E38" s="871"/>
      <c r="F38" s="871"/>
      <c r="G38" s="871"/>
      <c r="H38" s="872"/>
      <c r="I38" s="277"/>
      <c r="J38" s="278"/>
      <c r="K38" s="279">
        <f>VLOOKUP(A38,EQUIPOS!A8:D165,4,FALSE)</f>
        <v>97482.15</v>
      </c>
      <c r="L38" s="280"/>
      <c r="M38" s="281">
        <v>9</v>
      </c>
      <c r="N38" s="282">
        <f t="shared" si="0"/>
        <v>10831.349999999999</v>
      </c>
    </row>
    <row r="39" spans="1:14">
      <c r="A39" t="s">
        <v>286</v>
      </c>
      <c r="B39" s="870" t="str">
        <f>VLOOKUP(A39,EQUIPOS!A9:D154,3,FALSE)</f>
        <v>Planta de asfalto en frio</v>
      </c>
      <c r="C39" s="871"/>
      <c r="D39" s="871"/>
      <c r="E39" s="871"/>
      <c r="F39" s="871"/>
      <c r="G39" s="871"/>
      <c r="H39" s="872"/>
      <c r="I39" s="277"/>
      <c r="J39" s="278"/>
      <c r="K39" s="279">
        <f>VLOOKUP(A39,EQUIPOS!A9:D166,4,FALSE)</f>
        <v>213962.35499999998</v>
      </c>
      <c r="L39" s="280"/>
      <c r="M39" s="281">
        <v>9</v>
      </c>
      <c r="N39" s="282">
        <f t="shared" si="0"/>
        <v>23773.594999999998</v>
      </c>
    </row>
    <row r="40" spans="1:14">
      <c r="A40" t="s">
        <v>290</v>
      </c>
      <c r="B40" s="870" t="str">
        <f>VLOOKUP(A40,EQUIPOS!A10:D154,3,FALSE)</f>
        <v>Planta trituradora</v>
      </c>
      <c r="C40" s="871"/>
      <c r="D40" s="871"/>
      <c r="E40" s="871"/>
      <c r="F40" s="871"/>
      <c r="G40" s="871"/>
      <c r="H40" s="872"/>
      <c r="I40" s="277"/>
      <c r="J40" s="278"/>
      <c r="K40" s="279">
        <f>VLOOKUP(A40,EQUIPOS!A10:D167,4,FALSE)</f>
        <v>421125.54599999997</v>
      </c>
      <c r="L40" s="280"/>
      <c r="M40" s="281">
        <v>30</v>
      </c>
      <c r="N40" s="282">
        <f t="shared" si="0"/>
        <v>14037.518199999999</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239956.266</v>
      </c>
      <c r="L41" s="280"/>
      <c r="M41" s="281">
        <v>30</v>
      </c>
      <c r="N41" s="282">
        <f t="shared" si="0"/>
        <v>7998.5421999999999</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344936.63399999996</v>
      </c>
      <c r="L42" s="280"/>
      <c r="M42" s="281">
        <v>9</v>
      </c>
      <c r="N42" s="282">
        <f t="shared" si="0"/>
        <v>38326.292666666661</v>
      </c>
    </row>
    <row r="43" spans="1:14">
      <c r="A43" t="s">
        <v>373</v>
      </c>
      <c r="B43" s="870" t="str">
        <f>VLOOKUP(A43,EQUIPOS!A13:D157,3,FALSE)</f>
        <v>Volqueta 6 m3</v>
      </c>
      <c r="C43" s="871"/>
      <c r="D43" s="871"/>
      <c r="E43" s="871"/>
      <c r="F43" s="871"/>
      <c r="G43" s="871"/>
      <c r="H43" s="872"/>
      <c r="I43" s="277"/>
      <c r="J43" s="278"/>
      <c r="K43" s="279">
        <f>VLOOKUP(A43,EQUIPOS!A13:D170,4,FALSE)</f>
        <v>62556.03</v>
      </c>
      <c r="L43" s="280"/>
      <c r="M43" s="281">
        <v>9</v>
      </c>
      <c r="N43" s="282">
        <f t="shared" si="0"/>
        <v>6950.67</v>
      </c>
    </row>
    <row r="44" spans="1:14">
      <c r="B44" s="870"/>
      <c r="C44" s="871"/>
      <c r="D44" s="871"/>
      <c r="E44" s="871"/>
      <c r="F44" s="871"/>
      <c r="G44" s="871"/>
      <c r="H44" s="872"/>
      <c r="I44" s="873"/>
      <c r="J44" s="874"/>
      <c r="K44" s="279"/>
      <c r="L44" s="875"/>
      <c r="M44" s="876"/>
      <c r="N44" s="282"/>
    </row>
    <row r="45" spans="1:14">
      <c r="B45" s="870"/>
      <c r="C45" s="871"/>
      <c r="D45" s="871"/>
      <c r="E45" s="877"/>
      <c r="F45" s="871"/>
      <c r="G45" s="871"/>
      <c r="H45" s="872"/>
      <c r="I45" s="42"/>
      <c r="J45" s="43"/>
      <c r="K45" s="284"/>
      <c r="L45" s="286"/>
      <c r="M45" s="287"/>
      <c r="N45" s="288"/>
    </row>
    <row r="46" spans="1:14">
      <c r="B46" s="878" t="s">
        <v>1036</v>
      </c>
      <c r="C46" s="879"/>
      <c r="D46" s="879"/>
      <c r="E46" s="44"/>
      <c r="F46" s="45"/>
      <c r="G46" s="45"/>
      <c r="H46" s="46"/>
      <c r="I46" s="42"/>
      <c r="J46" s="43"/>
      <c r="K46" s="289"/>
      <c r="L46" s="286"/>
      <c r="M46" s="411">
        <v>0.1</v>
      </c>
      <c r="N46" s="354">
        <f>N80*M46</f>
        <v>922.04676066569448</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SUM(N36:N47)</f>
        <v>127780.58996066567</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27630</v>
      </c>
      <c r="N53" s="282">
        <f>K53*M53</f>
        <v>38682</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70</v>
      </c>
      <c r="N54" s="282">
        <f>K54*M54</f>
        <v>1750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3"/>
      <c r="C57" s="904"/>
      <c r="D57" s="904"/>
      <c r="E57" s="904"/>
      <c r="F57" s="904"/>
      <c r="G57" s="904"/>
      <c r="H57" s="904"/>
      <c r="I57" s="874"/>
      <c r="J57" s="48"/>
      <c r="K57" s="50"/>
      <c r="L57" s="905"/>
      <c r="M57" s="906"/>
      <c r="N57" s="51"/>
    </row>
    <row r="58" spans="1:14" ht="15" thickBot="1">
      <c r="B58" s="821" t="s">
        <v>1037</v>
      </c>
      <c r="C58" s="822"/>
      <c r="D58" s="822"/>
      <c r="E58" s="822"/>
      <c r="F58" s="822"/>
      <c r="G58" s="822"/>
      <c r="H58" s="822"/>
      <c r="I58" s="822"/>
      <c r="J58" s="822"/>
      <c r="K58" s="822"/>
      <c r="L58" s="822"/>
      <c r="M58" s="823"/>
      <c r="N58" s="404">
        <f>SUM(N53:N57)</f>
        <v>40432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7" t="s">
        <v>1045</v>
      </c>
      <c r="M62" s="886"/>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8">
        <f>VLOOKUP(A63,TRANSPORTE!A5:D117,4,FALSE)</f>
        <v>958</v>
      </c>
      <c r="M63" s="909"/>
      <c r="N63" s="297">
        <f>K63*L63</f>
        <v>1341.1999999999998</v>
      </c>
    </row>
    <row r="64" spans="1:14">
      <c r="A64" t="s">
        <v>1441</v>
      </c>
      <c r="B64" s="52" t="str">
        <f>VLOOKUP(A64,TRANSPORTE!A6:D117,3,FALSE)</f>
        <v>Transporte de Mezcla Abierta en Frio MAF-25</v>
      </c>
      <c r="C64" s="53"/>
      <c r="D64" s="53"/>
      <c r="E64" s="53"/>
      <c r="F64" s="53"/>
      <c r="G64" s="53"/>
      <c r="H64" s="321" t="s">
        <v>1552</v>
      </c>
      <c r="I64" s="289">
        <v>1.25</v>
      </c>
      <c r="J64" s="296">
        <v>1</v>
      </c>
      <c r="K64" s="289">
        <f>I64*J64</f>
        <v>1.25</v>
      </c>
      <c r="L64" s="908">
        <f>VLOOKUP(A64,TRANSPORTE!A6:D117,4,FALSE)</f>
        <v>958</v>
      </c>
      <c r="M64" s="909"/>
      <c r="N64" s="297">
        <f>K64*L64</f>
        <v>1197.5</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99"/>
      <c r="M68" s="900"/>
      <c r="N68" s="133"/>
    </row>
    <row r="69" spans="1:15" ht="15" thickBot="1">
      <c r="B69" s="910" t="s">
        <v>1037</v>
      </c>
      <c r="C69" s="864"/>
      <c r="D69" s="864"/>
      <c r="E69" s="864"/>
      <c r="F69" s="864"/>
      <c r="G69" s="864"/>
      <c r="H69" s="864"/>
      <c r="I69" s="864"/>
      <c r="J69" s="864"/>
      <c r="K69" s="864"/>
      <c r="L69" s="864"/>
      <c r="M69" s="865"/>
      <c r="N69" s="110">
        <f>N63+N64+N65+N66+N67</f>
        <v>2538.6999999999998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0" t="s">
        <v>1047</v>
      </c>
      <c r="C73" s="861"/>
      <c r="D73" s="861"/>
      <c r="E73" s="861"/>
      <c r="F73" s="861"/>
      <c r="G73" s="861"/>
      <c r="H73" s="861"/>
      <c r="I73" s="79" t="s">
        <v>1048</v>
      </c>
      <c r="J73" s="81" t="s">
        <v>1494</v>
      </c>
      <c r="K73" s="80" t="s">
        <v>1050</v>
      </c>
      <c r="L73" s="862" t="s">
        <v>1034</v>
      </c>
      <c r="M73" s="863"/>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72</v>
      </c>
      <c r="N74" s="405">
        <f>K74/M74</f>
        <v>5674.1339117888892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72</v>
      </c>
      <c r="N75" s="405">
        <f>K75/M75</f>
        <v>1418.5334779472223</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09">
        <v>72</v>
      </c>
      <c r="N76" s="405">
        <f>K76/M76</f>
        <v>2127.800216920833</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7"/>
      <c r="C79" s="898"/>
      <c r="D79" s="898"/>
      <c r="E79" s="898"/>
      <c r="F79" s="898"/>
      <c r="G79" s="898"/>
      <c r="H79" s="898"/>
      <c r="I79" s="132"/>
      <c r="J79" s="132"/>
      <c r="K79" s="132"/>
      <c r="L79" s="911"/>
      <c r="M79" s="911"/>
      <c r="N79" s="51"/>
    </row>
    <row r="80" spans="1:15" ht="15" thickBot="1">
      <c r="B80" s="910" t="s">
        <v>1037</v>
      </c>
      <c r="C80" s="864"/>
      <c r="D80" s="864"/>
      <c r="E80" s="864"/>
      <c r="F80" s="864"/>
      <c r="G80" s="864"/>
      <c r="H80" s="864"/>
      <c r="I80" s="864"/>
      <c r="J80" s="864"/>
      <c r="K80" s="864"/>
      <c r="L80" s="864"/>
      <c r="M80" s="865"/>
      <c r="N80" s="311">
        <f>SUM(N74:N79)</f>
        <v>9220.4676066569446</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179971.75756732264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6" t="s">
        <v>1053</v>
      </c>
      <c r="C86" s="867"/>
      <c r="D86" s="867"/>
      <c r="E86" s="867"/>
      <c r="F86" s="867"/>
      <c r="G86" s="867"/>
      <c r="H86" s="867"/>
      <c r="I86" s="324"/>
      <c r="J86" s="344"/>
      <c r="K86" s="312" t="s">
        <v>1054</v>
      </c>
      <c r="L86" s="868" t="s">
        <v>1055</v>
      </c>
      <c r="M86" s="869"/>
      <c r="N86" s="313"/>
    </row>
    <row r="87" spans="1:14">
      <c r="B87" s="854" t="s">
        <v>1056</v>
      </c>
      <c r="C87" s="855"/>
      <c r="D87" s="855"/>
      <c r="E87" s="855"/>
      <c r="F87" s="855"/>
      <c r="G87" s="855"/>
      <c r="H87" s="855"/>
      <c r="I87" s="93"/>
      <c r="J87" s="94"/>
      <c r="K87" s="314">
        <v>0.2</v>
      </c>
      <c r="L87" s="856">
        <f>N82*K87</f>
        <v>35994.351513464528</v>
      </c>
      <c r="M87" s="857"/>
      <c r="N87" s="57"/>
    </row>
    <row r="88" spans="1:14">
      <c r="B88" s="95" t="s">
        <v>1057</v>
      </c>
      <c r="C88" s="96"/>
      <c r="D88" s="96"/>
      <c r="E88" s="96"/>
      <c r="F88" s="96"/>
      <c r="G88" s="96"/>
      <c r="H88" s="96"/>
      <c r="I88" s="93"/>
      <c r="J88" s="94"/>
      <c r="K88" s="314">
        <v>0.05</v>
      </c>
      <c r="L88" s="856">
        <f>N82*K88</f>
        <v>8998.5878783661319</v>
      </c>
      <c r="M88" s="857"/>
      <c r="N88" s="57"/>
    </row>
    <row r="89" spans="1:14" ht="15" thickBot="1">
      <c r="B89" s="97" t="s">
        <v>1058</v>
      </c>
      <c r="C89" s="98"/>
      <c r="D89" s="98"/>
      <c r="E89" s="98"/>
      <c r="F89" s="98"/>
      <c r="G89" s="98"/>
      <c r="H89" s="98"/>
      <c r="I89" s="99"/>
      <c r="J89" s="100"/>
      <c r="K89" s="315">
        <v>0.05</v>
      </c>
      <c r="L89" s="858">
        <f>N82*K89</f>
        <v>8998.5878783661319</v>
      </c>
      <c r="M89" s="859"/>
      <c r="N89" s="57"/>
    </row>
    <row r="90" spans="1:14" ht="15" thickBot="1">
      <c r="B90" s="821" t="s">
        <v>1037</v>
      </c>
      <c r="C90" s="822"/>
      <c r="D90" s="822"/>
      <c r="E90" s="822"/>
      <c r="F90" s="822"/>
      <c r="G90" s="822"/>
      <c r="H90" s="822"/>
      <c r="I90" s="822"/>
      <c r="J90" s="822"/>
      <c r="K90" s="822"/>
      <c r="L90" s="822"/>
      <c r="M90" s="823"/>
      <c r="N90" s="58">
        <f>L87+L88+L89</f>
        <v>53991.527270196792</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233963.28483751943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4" t="s">
        <v>2324</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2325</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7"/>
      <c r="K122" s="887"/>
      <c r="L122" s="887"/>
      <c r="M122" s="887"/>
      <c r="N122" s="888"/>
    </row>
    <row r="123" spans="2:14" ht="15" thickBot="1">
      <c r="B123" s="271" t="s">
        <v>2327</v>
      </c>
      <c r="C123" s="403"/>
      <c r="D123" s="403"/>
      <c r="E123" s="63"/>
      <c r="F123" s="63"/>
      <c r="G123" s="63"/>
      <c r="H123" s="63"/>
      <c r="I123" s="63"/>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1150</v>
      </c>
      <c r="C31" s="87" t="s">
        <v>1663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173322.864</v>
      </c>
      <c r="L36" s="280"/>
      <c r="M36" s="281">
        <v>30</v>
      </c>
      <c r="N36" s="282">
        <f>K36/M36</f>
        <v>5777.4287999999997</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172468.31699999998</v>
      </c>
      <c r="L37" s="280"/>
      <c r="M37" s="281">
        <v>9</v>
      </c>
      <c r="N37" s="282">
        <f t="shared" ref="N37:N43" si="0">K37/M37</f>
        <v>19163.14633333333</v>
      </c>
    </row>
    <row r="38" spans="1:14">
      <c r="A38" t="s">
        <v>168</v>
      </c>
      <c r="B38" s="870" t="str">
        <f>VLOOKUP(A38,EQUIPOS!A8:D154,3,FALSE)</f>
        <v>Compactador tipo  POTENCIA: 105 HP, PESO: 6 ton</v>
      </c>
      <c r="C38" s="871"/>
      <c r="D38" s="871"/>
      <c r="E38" s="871"/>
      <c r="F38" s="871"/>
      <c r="G38" s="871"/>
      <c r="H38" s="872"/>
      <c r="I38" s="277"/>
      <c r="J38" s="278"/>
      <c r="K38" s="279">
        <f>VLOOKUP(A38,EQUIPOS!A8:D165,4,FALSE)</f>
        <v>97482.15</v>
      </c>
      <c r="L38" s="280"/>
      <c r="M38" s="281">
        <v>9</v>
      </c>
      <c r="N38" s="282">
        <f t="shared" si="0"/>
        <v>10831.349999999999</v>
      </c>
    </row>
    <row r="39" spans="1:14">
      <c r="A39" t="s">
        <v>286</v>
      </c>
      <c r="B39" s="870" t="str">
        <f>VLOOKUP(A39,EQUIPOS!A9:D154,3,FALSE)</f>
        <v>Planta de asfalto en frio</v>
      </c>
      <c r="C39" s="871"/>
      <c r="D39" s="871"/>
      <c r="E39" s="871"/>
      <c r="F39" s="871"/>
      <c r="G39" s="871"/>
      <c r="H39" s="872"/>
      <c r="I39" s="277"/>
      <c r="J39" s="278"/>
      <c r="K39" s="279">
        <f>VLOOKUP(A39,EQUIPOS!A9:D166,4,FALSE)</f>
        <v>213962.35499999998</v>
      </c>
      <c r="L39" s="280"/>
      <c r="M39" s="281">
        <v>9</v>
      </c>
      <c r="N39" s="282">
        <f t="shared" si="0"/>
        <v>23773.594999999998</v>
      </c>
    </row>
    <row r="40" spans="1:14">
      <c r="A40" t="s">
        <v>290</v>
      </c>
      <c r="B40" s="870" t="str">
        <f>VLOOKUP(A40,EQUIPOS!A10:D154,3,FALSE)</f>
        <v>Planta trituradora</v>
      </c>
      <c r="C40" s="871"/>
      <c r="D40" s="871"/>
      <c r="E40" s="871"/>
      <c r="F40" s="871"/>
      <c r="G40" s="871"/>
      <c r="H40" s="872"/>
      <c r="I40" s="277"/>
      <c r="J40" s="278"/>
      <c r="K40" s="279">
        <f>VLOOKUP(A40,EQUIPOS!A10:D167,4,FALSE)</f>
        <v>421125.54599999997</v>
      </c>
      <c r="L40" s="280"/>
      <c r="M40" s="281">
        <v>30</v>
      </c>
      <c r="N40" s="282">
        <f t="shared" si="0"/>
        <v>14037.518199999999</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239956.266</v>
      </c>
      <c r="L41" s="280"/>
      <c r="M41" s="281">
        <v>30</v>
      </c>
      <c r="N41" s="282">
        <f t="shared" si="0"/>
        <v>7998.5421999999999</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344936.63399999996</v>
      </c>
      <c r="L42" s="280"/>
      <c r="M42" s="281">
        <v>9</v>
      </c>
      <c r="N42" s="282">
        <f t="shared" si="0"/>
        <v>38326.292666666661</v>
      </c>
    </row>
    <row r="43" spans="1:14">
      <c r="A43" t="s">
        <v>373</v>
      </c>
      <c r="B43" s="870" t="str">
        <f>VLOOKUP(A43,EQUIPOS!A13:D157,3,FALSE)</f>
        <v>Volqueta 6 m3</v>
      </c>
      <c r="C43" s="871"/>
      <c r="D43" s="871"/>
      <c r="E43" s="871"/>
      <c r="F43" s="871"/>
      <c r="G43" s="871"/>
      <c r="H43" s="872"/>
      <c r="I43" s="277"/>
      <c r="J43" s="278"/>
      <c r="K43" s="279">
        <f>VLOOKUP(A43,EQUIPOS!A13:D170,4,FALSE)</f>
        <v>62556.03</v>
      </c>
      <c r="L43" s="280"/>
      <c r="M43" s="281">
        <v>9</v>
      </c>
      <c r="N43" s="282">
        <f t="shared" si="0"/>
        <v>6950.67</v>
      </c>
    </row>
    <row r="44" spans="1:14">
      <c r="B44" s="330"/>
      <c r="C44" s="331"/>
      <c r="D44" s="331"/>
      <c r="E44" s="331"/>
      <c r="F44" s="331"/>
      <c r="G44" s="331"/>
      <c r="H44" s="332"/>
      <c r="I44" s="277"/>
      <c r="J44" s="278"/>
      <c r="K44" s="279"/>
      <c r="L44" s="280"/>
      <c r="M44" s="281"/>
      <c r="N44" s="282"/>
    </row>
    <row r="45" spans="1:14">
      <c r="B45" s="870"/>
      <c r="C45" s="871"/>
      <c r="D45" s="871"/>
      <c r="E45" s="871"/>
      <c r="F45" s="871"/>
      <c r="G45" s="871"/>
      <c r="H45" s="872"/>
      <c r="I45" s="873"/>
      <c r="J45" s="874"/>
      <c r="K45" s="279"/>
      <c r="L45" s="875"/>
      <c r="M45" s="876"/>
      <c r="N45" s="282"/>
    </row>
    <row r="46" spans="1:14">
      <c r="B46" s="870"/>
      <c r="C46" s="871"/>
      <c r="D46" s="871"/>
      <c r="E46" s="871"/>
      <c r="F46" s="871"/>
      <c r="G46" s="871"/>
      <c r="H46" s="872"/>
      <c r="I46" s="42"/>
      <c r="J46" s="43"/>
      <c r="K46" s="284"/>
      <c r="L46" s="286"/>
      <c r="M46" s="287"/>
      <c r="N46" s="288"/>
    </row>
    <row r="47" spans="1:14">
      <c r="B47" s="878" t="s">
        <v>1036</v>
      </c>
      <c r="C47" s="956"/>
      <c r="D47" s="956"/>
      <c r="E47" s="44"/>
      <c r="F47" s="45"/>
      <c r="G47" s="45"/>
      <c r="H47" s="46"/>
      <c r="I47" s="42"/>
      <c r="J47" s="43"/>
      <c r="K47" s="289"/>
      <c r="L47" s="286"/>
      <c r="M47" s="411">
        <v>0.1</v>
      </c>
      <c r="N47" s="354">
        <f>N81*M47</f>
        <v>922.04676066569448</v>
      </c>
    </row>
    <row r="48" spans="1:14" ht="15" thickBot="1">
      <c r="B48" s="957"/>
      <c r="C48" s="958"/>
      <c r="D48" s="958"/>
      <c r="E48" s="958"/>
      <c r="F48" s="958"/>
      <c r="G48" s="958"/>
      <c r="H48" s="959"/>
      <c r="I48" s="880"/>
      <c r="J48" s="881"/>
      <c r="K48" s="47"/>
      <c r="L48" s="882"/>
      <c r="M48" s="960"/>
      <c r="N48" s="111"/>
    </row>
    <row r="49" spans="1:14" ht="15" thickBot="1">
      <c r="B49" s="821" t="s">
        <v>1037</v>
      </c>
      <c r="C49" s="822"/>
      <c r="D49" s="822"/>
      <c r="E49" s="822"/>
      <c r="F49" s="822"/>
      <c r="G49" s="822"/>
      <c r="H49" s="822"/>
      <c r="I49" s="822"/>
      <c r="J49" s="822"/>
      <c r="K49" s="822"/>
      <c r="L49" s="822"/>
      <c r="M49" s="823"/>
      <c r="N49" s="404">
        <f>SUM(N36:N48)</f>
        <v>127780.58996066567</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6" t="s">
        <v>1028</v>
      </c>
      <c r="C53" s="867"/>
      <c r="D53" s="867"/>
      <c r="E53" s="867"/>
      <c r="F53" s="867"/>
      <c r="G53" s="867"/>
      <c r="H53" s="867"/>
      <c r="I53" s="901"/>
      <c r="J53" s="325" t="s">
        <v>1029</v>
      </c>
      <c r="K53" s="91" t="s">
        <v>1030</v>
      </c>
      <c r="L53" s="902" t="s">
        <v>1039</v>
      </c>
      <c r="M53" s="901"/>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27630</v>
      </c>
      <c r="N54" s="282">
        <f>K54*M54</f>
        <v>38682</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70</v>
      </c>
      <c r="N55" s="282">
        <f>K55*M55</f>
        <v>1750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3"/>
      <c r="C58" s="904"/>
      <c r="D58" s="904"/>
      <c r="E58" s="904"/>
      <c r="F58" s="904"/>
      <c r="G58" s="904"/>
      <c r="H58" s="904"/>
      <c r="I58" s="874"/>
      <c r="J58" s="48"/>
      <c r="K58" s="50"/>
      <c r="L58" s="905"/>
      <c r="M58" s="906"/>
      <c r="N58" s="51"/>
    </row>
    <row r="59" spans="1:14" ht="15" thickBot="1">
      <c r="B59" s="821" t="s">
        <v>1037</v>
      </c>
      <c r="C59" s="822"/>
      <c r="D59" s="822"/>
      <c r="E59" s="822"/>
      <c r="F59" s="822"/>
      <c r="G59" s="822"/>
      <c r="H59" s="822"/>
      <c r="I59" s="822"/>
      <c r="J59" s="822"/>
      <c r="K59" s="822"/>
      <c r="L59" s="822"/>
      <c r="M59" s="823"/>
      <c r="N59" s="404">
        <f>SUM(N54:N58)</f>
        <v>40432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8">
        <f>VLOOKUP(A64,TRANSPORTE!A5:D117,4,FALSE)</f>
        <v>958</v>
      </c>
      <c r="M64" s="909"/>
      <c r="N64" s="297">
        <f>K64*L64</f>
        <v>1341.1999999999998</v>
      </c>
    </row>
    <row r="65" spans="1:15">
      <c r="A65" t="s">
        <v>1436</v>
      </c>
      <c r="B65" s="52" t="str">
        <f>VLOOKUP(A65,TRANSPORTE!A6:D117,3,FALSE)</f>
        <v xml:space="preserve">Transporte de Mezcla Abierta en Frio MAF-38 </v>
      </c>
      <c r="C65" s="53"/>
      <c r="D65" s="53"/>
      <c r="E65" s="53"/>
      <c r="F65" s="53"/>
      <c r="G65" s="53"/>
      <c r="H65" s="321" t="s">
        <v>1552</v>
      </c>
      <c r="I65" s="289">
        <v>1.25</v>
      </c>
      <c r="J65" s="296">
        <v>1</v>
      </c>
      <c r="K65" s="289">
        <f>I65*J65</f>
        <v>1.25</v>
      </c>
      <c r="L65" s="908">
        <f>VLOOKUP(A65,TRANSPORTE!A6:D117,4,FALSE)</f>
        <v>958</v>
      </c>
      <c r="M65" s="909"/>
      <c r="N65" s="297">
        <f>K65*L65</f>
        <v>1197.5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319"/>
      <c r="C69" s="320"/>
      <c r="D69" s="320"/>
      <c r="E69" s="320"/>
      <c r="F69" s="320"/>
      <c r="G69" s="320"/>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f>N64+N65+N66+N67+N68</f>
        <v>2538.6999999999998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72</v>
      </c>
      <c r="N75" s="405">
        <f>K75/M75</f>
        <v>5674.1339117888892</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72</v>
      </c>
      <c r="N76" s="405">
        <f>K76/M76</f>
        <v>1418.5334779472223</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72</v>
      </c>
      <c r="N77" s="405">
        <f>K77/M77</f>
        <v>2127.800216920833</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7"/>
      <c r="C80" s="898"/>
      <c r="D80" s="898"/>
      <c r="E80" s="898"/>
      <c r="F80" s="898"/>
      <c r="G80" s="898"/>
      <c r="H80" s="898"/>
      <c r="I80" s="132"/>
      <c r="J80" s="132"/>
      <c r="K80" s="132"/>
      <c r="L80" s="911"/>
      <c r="M80" s="911"/>
      <c r="N80" s="51"/>
    </row>
    <row r="81" spans="1:14" ht="15" thickBot="1">
      <c r="B81" s="910" t="s">
        <v>1037</v>
      </c>
      <c r="C81" s="864"/>
      <c r="D81" s="864"/>
      <c r="E81" s="864"/>
      <c r="F81" s="864"/>
      <c r="G81" s="864"/>
      <c r="H81" s="864"/>
      <c r="I81" s="864"/>
      <c r="J81" s="864"/>
      <c r="K81" s="864"/>
      <c r="L81" s="864"/>
      <c r="M81" s="865"/>
      <c r="N81" s="311">
        <f>SUM(N75:N80)</f>
        <v>9220.4676066569446</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179971.75756732264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35994.351513464528</v>
      </c>
      <c r="M88" s="857"/>
      <c r="N88" s="57"/>
    </row>
    <row r="89" spans="1:14">
      <c r="B89" s="95" t="s">
        <v>1057</v>
      </c>
      <c r="C89" s="96"/>
      <c r="D89" s="96"/>
      <c r="E89" s="96"/>
      <c r="F89" s="96"/>
      <c r="G89" s="96"/>
      <c r="H89" s="96"/>
      <c r="I89" s="93"/>
      <c r="J89" s="94"/>
      <c r="K89" s="314">
        <v>0.05</v>
      </c>
      <c r="L89" s="856">
        <f>N83*K89</f>
        <v>8998.5878783661319</v>
      </c>
      <c r="M89" s="857"/>
      <c r="N89" s="57"/>
    </row>
    <row r="90" spans="1:14" ht="15" thickBot="1">
      <c r="B90" s="97" t="s">
        <v>1058</v>
      </c>
      <c r="C90" s="98"/>
      <c r="D90" s="98"/>
      <c r="E90" s="98"/>
      <c r="F90" s="98"/>
      <c r="G90" s="98"/>
      <c r="H90" s="98"/>
      <c r="I90" s="99"/>
      <c r="J90" s="100"/>
      <c r="K90" s="315">
        <v>0.05</v>
      </c>
      <c r="L90" s="858">
        <f>N83*K90</f>
        <v>8998.5878783661319</v>
      </c>
      <c r="M90" s="859"/>
      <c r="N90" s="57"/>
    </row>
    <row r="91" spans="1:14" ht="15" thickBot="1">
      <c r="B91" s="821" t="s">
        <v>1037</v>
      </c>
      <c r="C91" s="822"/>
      <c r="D91" s="822"/>
      <c r="E91" s="822"/>
      <c r="F91" s="822"/>
      <c r="G91" s="822"/>
      <c r="H91" s="822"/>
      <c r="I91" s="822"/>
      <c r="J91" s="822"/>
      <c r="K91" s="822"/>
      <c r="L91" s="822"/>
      <c r="M91" s="823"/>
      <c r="N91" s="58">
        <f>L88+L89+L90</f>
        <v>53991.527270196792</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233963.28483751943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4" t="s">
        <v>2324</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2325</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7"/>
      <c r="K123" s="887"/>
      <c r="L123" s="887"/>
      <c r="M123" s="887"/>
      <c r="N123" s="888"/>
    </row>
    <row r="124" spans="2:14" ht="15" thickBot="1">
      <c r="B124" s="271" t="s">
        <v>2327</v>
      </c>
      <c r="C124" s="403"/>
      <c r="D124" s="403"/>
      <c r="E124" s="63"/>
      <c r="F124" s="63"/>
      <c r="G124" s="63"/>
      <c r="H124" s="63"/>
      <c r="I124" s="63"/>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customHeight="1" thickBot="1">
      <c r="A31" t="s">
        <v>1929</v>
      </c>
      <c r="B31" s="86" t="s">
        <v>1151</v>
      </c>
      <c r="C31" s="961" t="s">
        <v>1664</v>
      </c>
      <c r="D31" s="961"/>
      <c r="E31" s="961"/>
      <c r="F31" s="962"/>
      <c r="G31" s="962"/>
      <c r="H31" s="962"/>
      <c r="I31" s="962"/>
      <c r="J31" s="962"/>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173322.864</v>
      </c>
      <c r="L36" s="280"/>
      <c r="M36" s="281">
        <v>30</v>
      </c>
      <c r="N36" s="282">
        <f>K36/M36</f>
        <v>5777.4287999999997</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172468.31699999998</v>
      </c>
      <c r="L37" s="280"/>
      <c r="M37" s="281">
        <v>7</v>
      </c>
      <c r="N37" s="282">
        <f t="shared" ref="N37:N43" si="0">K37/M37</f>
        <v>24638.330999999998</v>
      </c>
    </row>
    <row r="38" spans="1:14">
      <c r="A38" t="s">
        <v>168</v>
      </c>
      <c r="B38" s="870" t="str">
        <f>VLOOKUP(A38,EQUIPOS!A8:D154,3,FALSE)</f>
        <v>Compactador tipo  POTENCIA: 105 HP, PESO: 6 ton</v>
      </c>
      <c r="C38" s="871"/>
      <c r="D38" s="871"/>
      <c r="E38" s="871"/>
      <c r="F38" s="871"/>
      <c r="G38" s="871"/>
      <c r="H38" s="872"/>
      <c r="I38" s="277"/>
      <c r="J38" s="278"/>
      <c r="K38" s="279">
        <f>VLOOKUP(A38,EQUIPOS!A8:D165,4,FALSE)</f>
        <v>97482.15</v>
      </c>
      <c r="L38" s="280"/>
      <c r="M38" s="281">
        <v>7</v>
      </c>
      <c r="N38" s="282">
        <f t="shared" si="0"/>
        <v>13926.021428571428</v>
      </c>
    </row>
    <row r="39" spans="1:14">
      <c r="A39" t="s">
        <v>286</v>
      </c>
      <c r="B39" s="870" t="str">
        <f>VLOOKUP(A39,EQUIPOS!A9:D154,3,FALSE)</f>
        <v>Planta de asfalto en frio</v>
      </c>
      <c r="C39" s="871"/>
      <c r="D39" s="871"/>
      <c r="E39" s="871"/>
      <c r="F39" s="871"/>
      <c r="G39" s="871"/>
      <c r="H39" s="872"/>
      <c r="I39" s="277"/>
      <c r="J39" s="278"/>
      <c r="K39" s="279">
        <f>VLOOKUP(A39,EQUIPOS!A9:D166,4,FALSE)</f>
        <v>213962.35499999998</v>
      </c>
      <c r="L39" s="280"/>
      <c r="M39" s="281">
        <v>9</v>
      </c>
      <c r="N39" s="282">
        <f t="shared" si="0"/>
        <v>23773.594999999998</v>
      </c>
    </row>
    <row r="40" spans="1:14">
      <c r="A40" t="s">
        <v>290</v>
      </c>
      <c r="B40" s="870" t="str">
        <f>VLOOKUP(A40,EQUIPOS!A10:D154,3,FALSE)</f>
        <v>Planta trituradora</v>
      </c>
      <c r="C40" s="871"/>
      <c r="D40" s="871"/>
      <c r="E40" s="871"/>
      <c r="F40" s="871"/>
      <c r="G40" s="871"/>
      <c r="H40" s="872"/>
      <c r="I40" s="277"/>
      <c r="J40" s="278"/>
      <c r="K40" s="279">
        <f>VLOOKUP(A40,EQUIPOS!A10:D167,4,FALSE)</f>
        <v>421125.54599999997</v>
      </c>
      <c r="L40" s="280"/>
      <c r="M40" s="281">
        <v>30</v>
      </c>
      <c r="N40" s="282">
        <f t="shared" si="0"/>
        <v>14037.518199999999</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239956.266</v>
      </c>
      <c r="L41" s="280"/>
      <c r="M41" s="281">
        <v>30</v>
      </c>
      <c r="N41" s="282">
        <f t="shared" si="0"/>
        <v>7998.5421999999999</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344936.63399999996</v>
      </c>
      <c r="L42" s="280"/>
      <c r="M42" s="281">
        <v>7</v>
      </c>
      <c r="N42" s="282">
        <f t="shared" si="0"/>
        <v>49276.661999999997</v>
      </c>
    </row>
    <row r="43" spans="1:14">
      <c r="A43" t="s">
        <v>373</v>
      </c>
      <c r="B43" s="870" t="str">
        <f>VLOOKUP(A43,EQUIPOS!A13:D157,3,FALSE)</f>
        <v>Volqueta 6 m3</v>
      </c>
      <c r="C43" s="871"/>
      <c r="D43" s="871"/>
      <c r="E43" s="871"/>
      <c r="F43" s="871"/>
      <c r="G43" s="871"/>
      <c r="H43" s="872"/>
      <c r="I43" s="277"/>
      <c r="J43" s="278"/>
      <c r="K43" s="279">
        <f>VLOOKUP(A43,EQUIPOS!A13:D170,4,FALSE)</f>
        <v>62556.03</v>
      </c>
      <c r="L43" s="280"/>
      <c r="M43" s="281">
        <v>9</v>
      </c>
      <c r="N43" s="282">
        <f t="shared" si="0"/>
        <v>6950.67</v>
      </c>
    </row>
    <row r="44" spans="1:14">
      <c r="B44" s="870"/>
      <c r="C44" s="871"/>
      <c r="D44" s="871"/>
      <c r="E44" s="871"/>
      <c r="F44" s="871"/>
      <c r="G44" s="871"/>
      <c r="H44" s="872"/>
      <c r="I44" s="873"/>
      <c r="J44" s="874"/>
      <c r="K44" s="279"/>
      <c r="L44" s="875"/>
      <c r="M44" s="876"/>
      <c r="N44" s="282"/>
    </row>
    <row r="45" spans="1:14">
      <c r="B45" s="870"/>
      <c r="C45" s="871"/>
      <c r="D45" s="871"/>
      <c r="E45" s="877"/>
      <c r="F45" s="871"/>
      <c r="G45" s="871"/>
      <c r="H45" s="872"/>
      <c r="I45" s="42"/>
      <c r="J45" s="43"/>
      <c r="K45" s="284"/>
      <c r="L45" s="286"/>
      <c r="M45" s="287"/>
      <c r="N45" s="288"/>
    </row>
    <row r="46" spans="1:14">
      <c r="B46" s="878" t="s">
        <v>1036</v>
      </c>
      <c r="C46" s="879"/>
      <c r="D46" s="879"/>
      <c r="E46" s="44"/>
      <c r="F46" s="45"/>
      <c r="G46" s="45"/>
      <c r="H46" s="46"/>
      <c r="I46" s="42"/>
      <c r="J46" s="43"/>
      <c r="K46" s="289"/>
      <c r="L46" s="286"/>
      <c r="M46" s="411">
        <v>0.1</v>
      </c>
      <c r="N46" s="354">
        <f>N80*M46</f>
        <v>1053.7677264750794</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SUM(N36:N47)</f>
        <v>147432.53635504653</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27630</v>
      </c>
      <c r="N53" s="282">
        <f>K53*M53</f>
        <v>38682</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70</v>
      </c>
      <c r="N54" s="282">
        <f>K54*M54</f>
        <v>1750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3"/>
      <c r="C57" s="904"/>
      <c r="D57" s="904"/>
      <c r="E57" s="904"/>
      <c r="F57" s="904"/>
      <c r="G57" s="904"/>
      <c r="H57" s="904"/>
      <c r="I57" s="874"/>
      <c r="J57" s="48"/>
      <c r="K57" s="50"/>
      <c r="L57" s="905"/>
      <c r="M57" s="906"/>
      <c r="N57" s="51"/>
    </row>
    <row r="58" spans="1:14" ht="15" thickBot="1">
      <c r="B58" s="821" t="s">
        <v>1037</v>
      </c>
      <c r="C58" s="822"/>
      <c r="D58" s="822"/>
      <c r="E58" s="822"/>
      <c r="F58" s="822"/>
      <c r="G58" s="822"/>
      <c r="H58" s="822"/>
      <c r="I58" s="822"/>
      <c r="J58" s="822"/>
      <c r="K58" s="822"/>
      <c r="L58" s="822"/>
      <c r="M58" s="823"/>
      <c r="N58" s="404">
        <f>SUM(N53:N57)</f>
        <v>40432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7" t="s">
        <v>1045</v>
      </c>
      <c r="M62" s="886"/>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8">
        <f>VLOOKUP(A63,TRANSPORTE!A5:D117,4,FALSE)</f>
        <v>958</v>
      </c>
      <c r="M63" s="909"/>
      <c r="N63" s="297">
        <f>K63*L63</f>
        <v>1341.1999999999998</v>
      </c>
    </row>
    <row r="64" spans="1:14">
      <c r="A64" t="s">
        <v>1436</v>
      </c>
      <c r="B64" s="52" t="str">
        <f>VLOOKUP(A64,TRANSPORTE!A6:D117,3,FALSE)</f>
        <v xml:space="preserve">Transporte de Mezcla Abierta en Frio MAF-38 </v>
      </c>
      <c r="C64" s="53"/>
      <c r="D64" s="53"/>
      <c r="E64" s="53"/>
      <c r="F64" s="53"/>
      <c r="G64" s="53"/>
      <c r="H64" s="321" t="s">
        <v>1552</v>
      </c>
      <c r="I64" s="289">
        <v>1.25</v>
      </c>
      <c r="J64" s="296">
        <v>1</v>
      </c>
      <c r="K64" s="289">
        <f>I64*J64</f>
        <v>1.25</v>
      </c>
      <c r="L64" s="908">
        <f>VLOOKUP(A64,TRANSPORTE!A6:D117,4,FALSE)</f>
        <v>958</v>
      </c>
      <c r="M64" s="909"/>
      <c r="N64" s="297">
        <f>K64*L64</f>
        <v>1197.5</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319"/>
      <c r="C68" s="320"/>
      <c r="D68" s="320"/>
      <c r="E68" s="320"/>
      <c r="F68" s="320"/>
      <c r="G68" s="320"/>
      <c r="H68" s="54"/>
      <c r="I68" s="132"/>
      <c r="J68" s="132"/>
      <c r="K68" s="132"/>
      <c r="L68" s="899"/>
      <c r="M68" s="900"/>
      <c r="N68" s="133"/>
    </row>
    <row r="69" spans="1:15" ht="15" thickBot="1">
      <c r="B69" s="910" t="s">
        <v>1037</v>
      </c>
      <c r="C69" s="864"/>
      <c r="D69" s="864"/>
      <c r="E69" s="864"/>
      <c r="F69" s="864"/>
      <c r="G69" s="864"/>
      <c r="H69" s="864"/>
      <c r="I69" s="864"/>
      <c r="J69" s="864"/>
      <c r="K69" s="864"/>
      <c r="L69" s="864"/>
      <c r="M69" s="865"/>
      <c r="N69" s="110">
        <f>N63+N64+N65+N66+N67</f>
        <v>2538.6999999999998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0" t="s">
        <v>1047</v>
      </c>
      <c r="C73" s="861"/>
      <c r="D73" s="861"/>
      <c r="E73" s="861"/>
      <c r="F73" s="861"/>
      <c r="G73" s="861"/>
      <c r="H73" s="861"/>
      <c r="I73" s="79" t="s">
        <v>1048</v>
      </c>
      <c r="J73" s="81" t="s">
        <v>1494</v>
      </c>
      <c r="K73" s="80" t="s">
        <v>1050</v>
      </c>
      <c r="L73" s="862" t="s">
        <v>1034</v>
      </c>
      <c r="M73" s="863"/>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63</v>
      </c>
      <c r="N74" s="405">
        <f>K74/M74</f>
        <v>6484.7244706158726</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63</v>
      </c>
      <c r="N75" s="405">
        <f>K75/M75</f>
        <v>1621.1811176539682</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63</v>
      </c>
      <c r="N76" s="405">
        <f>K76/M76</f>
        <v>2431.771676480952</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7"/>
      <c r="C79" s="898"/>
      <c r="D79" s="898"/>
      <c r="E79" s="898"/>
      <c r="F79" s="898"/>
      <c r="G79" s="898"/>
      <c r="H79" s="898"/>
      <c r="I79" s="132"/>
      <c r="J79" s="132"/>
      <c r="K79" s="132"/>
      <c r="L79" s="911"/>
      <c r="M79" s="911"/>
      <c r="N79" s="51"/>
    </row>
    <row r="80" spans="1:15" ht="15" thickBot="1">
      <c r="B80" s="910" t="s">
        <v>1037</v>
      </c>
      <c r="C80" s="864"/>
      <c r="D80" s="864"/>
      <c r="E80" s="864"/>
      <c r="F80" s="864"/>
      <c r="G80" s="864"/>
      <c r="H80" s="864"/>
      <c r="I80" s="864"/>
      <c r="J80" s="864"/>
      <c r="K80" s="864"/>
      <c r="L80" s="864"/>
      <c r="M80" s="865"/>
      <c r="N80" s="311">
        <f>SUM(N74:N79)</f>
        <v>10537.677264750793</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200940.91361979733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6" t="s">
        <v>1053</v>
      </c>
      <c r="C86" s="867"/>
      <c r="D86" s="867"/>
      <c r="E86" s="867"/>
      <c r="F86" s="867"/>
      <c r="G86" s="867"/>
      <c r="H86" s="867"/>
      <c r="I86" s="324"/>
      <c r="J86" s="344"/>
      <c r="K86" s="312" t="s">
        <v>1054</v>
      </c>
      <c r="L86" s="868" t="s">
        <v>1055</v>
      </c>
      <c r="M86" s="869"/>
      <c r="N86" s="313"/>
    </row>
    <row r="87" spans="1:14">
      <c r="B87" s="854" t="s">
        <v>1056</v>
      </c>
      <c r="C87" s="855"/>
      <c r="D87" s="855"/>
      <c r="E87" s="855"/>
      <c r="F87" s="855"/>
      <c r="G87" s="855"/>
      <c r="H87" s="855"/>
      <c r="I87" s="93"/>
      <c r="J87" s="94"/>
      <c r="K87" s="314">
        <v>0.2</v>
      </c>
      <c r="L87" s="856">
        <f>N82*K87</f>
        <v>40188.182723959471</v>
      </c>
      <c r="M87" s="857"/>
      <c r="N87" s="57"/>
    </row>
    <row r="88" spans="1:14">
      <c r="B88" s="95" t="s">
        <v>1057</v>
      </c>
      <c r="C88" s="96"/>
      <c r="D88" s="96"/>
      <c r="E88" s="96"/>
      <c r="F88" s="96"/>
      <c r="G88" s="96"/>
      <c r="H88" s="96"/>
      <c r="I88" s="93"/>
      <c r="J88" s="94"/>
      <c r="K88" s="314">
        <v>0.05</v>
      </c>
      <c r="L88" s="856">
        <f>N82*K88</f>
        <v>10047.045680989868</v>
      </c>
      <c r="M88" s="857"/>
      <c r="N88" s="57"/>
    </row>
    <row r="89" spans="1:14" ht="15" thickBot="1">
      <c r="B89" s="97" t="s">
        <v>1058</v>
      </c>
      <c r="C89" s="98"/>
      <c r="D89" s="98"/>
      <c r="E89" s="98"/>
      <c r="F89" s="98"/>
      <c r="G89" s="98"/>
      <c r="H89" s="98"/>
      <c r="I89" s="99"/>
      <c r="J89" s="100"/>
      <c r="K89" s="315">
        <v>0.05</v>
      </c>
      <c r="L89" s="858">
        <f>N82*K89</f>
        <v>10047.045680989868</v>
      </c>
      <c r="M89" s="859"/>
      <c r="N89" s="57"/>
    </row>
    <row r="90" spans="1:14" ht="15" thickBot="1">
      <c r="B90" s="821" t="s">
        <v>1037</v>
      </c>
      <c r="C90" s="822"/>
      <c r="D90" s="822"/>
      <c r="E90" s="822"/>
      <c r="F90" s="822"/>
      <c r="G90" s="822"/>
      <c r="H90" s="822"/>
      <c r="I90" s="822"/>
      <c r="J90" s="822"/>
      <c r="K90" s="822"/>
      <c r="L90" s="822"/>
      <c r="M90" s="823"/>
      <c r="N90" s="58">
        <f>L87+L88+L89</f>
        <v>60282.274085939207</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261223.18770573655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4" t="s">
        <v>2324</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2325</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7"/>
      <c r="K122" s="887"/>
      <c r="L122" s="887"/>
      <c r="M122" s="887"/>
      <c r="N122" s="888"/>
    </row>
    <row r="123" spans="2:14" ht="15" thickBot="1">
      <c r="B123" s="271" t="s">
        <v>2327</v>
      </c>
      <c r="C123" s="403"/>
      <c r="D123" s="403"/>
      <c r="E123" s="63"/>
      <c r="F123" s="63"/>
      <c r="G123" s="63"/>
      <c r="H123" s="63"/>
      <c r="I123" s="63"/>
      <c r="J123" s="889"/>
      <c r="K123" s="889"/>
      <c r="L123" s="889"/>
      <c r="M123" s="889"/>
      <c r="N123" s="890"/>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1152</v>
      </c>
      <c r="C31" s="87" t="s">
        <v>2173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173322.864</v>
      </c>
      <c r="L36" s="280"/>
      <c r="M36" s="281">
        <v>30</v>
      </c>
      <c r="N36" s="282">
        <f>K36/M36</f>
        <v>5777.4287999999997</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172468.31699999998</v>
      </c>
      <c r="L37" s="280"/>
      <c r="M37" s="281">
        <v>10</v>
      </c>
      <c r="N37" s="282">
        <f t="shared" ref="N37:N43" si="0">K37/M37</f>
        <v>17246.831699999999</v>
      </c>
    </row>
    <row r="38" spans="1:14">
      <c r="A38" t="s">
        <v>166</v>
      </c>
      <c r="B38" s="870" t="str">
        <f>VLOOKUP(A38,EQUIPOS!A8:D154,3,FALSE)</f>
        <v>Compactador de Rodillo POTENCIA: 99HP, PESO: 8 ton</v>
      </c>
      <c r="C38" s="871"/>
      <c r="D38" s="871"/>
      <c r="E38" s="871"/>
      <c r="F38" s="871"/>
      <c r="G38" s="871"/>
      <c r="H38" s="872"/>
      <c r="I38" s="277"/>
      <c r="J38" s="278"/>
      <c r="K38" s="279">
        <f>VLOOKUP(A38,EQUIPOS!A8:D165,4,FALSE)</f>
        <v>141723.231</v>
      </c>
      <c r="L38" s="280"/>
      <c r="M38" s="281">
        <v>10</v>
      </c>
      <c r="N38" s="282">
        <f t="shared" si="0"/>
        <v>14172.3231</v>
      </c>
    </row>
    <row r="39" spans="1:14">
      <c r="A39" t="s">
        <v>284</v>
      </c>
      <c r="B39" s="870" t="str">
        <f>VLOOKUP(A39,EQUIPOS!A9:D154,3,FALSE)</f>
        <v>Planta de asfalto en caliente</v>
      </c>
      <c r="C39" s="871"/>
      <c r="D39" s="871"/>
      <c r="E39" s="871"/>
      <c r="F39" s="871"/>
      <c r="G39" s="871"/>
      <c r="H39" s="872"/>
      <c r="I39" s="277"/>
      <c r="J39" s="278"/>
      <c r="K39" s="279">
        <f>VLOOKUP(A39,EQUIPOS!A9:D166,4,FALSE)</f>
        <v>508466.09700000001</v>
      </c>
      <c r="L39" s="280"/>
      <c r="M39" s="281">
        <v>10</v>
      </c>
      <c r="N39" s="282">
        <f t="shared" si="0"/>
        <v>50846.609700000001</v>
      </c>
    </row>
    <row r="40" spans="1:14">
      <c r="A40" t="s">
        <v>290</v>
      </c>
      <c r="B40" s="870" t="str">
        <f>VLOOKUP(A40,EQUIPOS!A10:D154,3,FALSE)</f>
        <v>Planta trituradora</v>
      </c>
      <c r="C40" s="871"/>
      <c r="D40" s="871"/>
      <c r="E40" s="871"/>
      <c r="F40" s="871"/>
      <c r="G40" s="871"/>
      <c r="H40" s="872"/>
      <c r="I40" s="277"/>
      <c r="J40" s="278"/>
      <c r="K40" s="279">
        <f>VLOOKUP(A40,EQUIPOS!A10:D167,4,FALSE)</f>
        <v>421125.54599999997</v>
      </c>
      <c r="L40" s="280"/>
      <c r="M40" s="281">
        <v>30</v>
      </c>
      <c r="N40" s="282">
        <f t="shared" si="0"/>
        <v>14037.518199999999</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239956.266</v>
      </c>
      <c r="L41" s="280"/>
      <c r="M41" s="281">
        <v>30</v>
      </c>
      <c r="N41" s="282">
        <f t="shared" si="0"/>
        <v>7998.5421999999999</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344936.63399999996</v>
      </c>
      <c r="L42" s="280"/>
      <c r="M42" s="281">
        <v>10</v>
      </c>
      <c r="N42" s="282">
        <f t="shared" si="0"/>
        <v>34493.663399999998</v>
      </c>
    </row>
    <row r="43" spans="1:14">
      <c r="A43" t="s">
        <v>373</v>
      </c>
      <c r="B43" s="870" t="str">
        <f>VLOOKUP(A43,EQUIPOS!A13:D157,3,FALSE)</f>
        <v>Volqueta 6 m3</v>
      </c>
      <c r="C43" s="871"/>
      <c r="D43" s="871"/>
      <c r="E43" s="871"/>
      <c r="F43" s="871"/>
      <c r="G43" s="871"/>
      <c r="H43" s="872"/>
      <c r="I43" s="277"/>
      <c r="J43" s="278"/>
      <c r="K43" s="279">
        <f>VLOOKUP(A43,EQUIPOS!A13:D170,4,FALSE)</f>
        <v>62556.03</v>
      </c>
      <c r="L43" s="280"/>
      <c r="M43" s="281">
        <v>10</v>
      </c>
      <c r="N43" s="282">
        <f t="shared" si="0"/>
        <v>6255.6030000000001</v>
      </c>
    </row>
    <row r="44" spans="1:14">
      <c r="B44" s="330"/>
      <c r="C44" s="331"/>
      <c r="D44" s="331"/>
      <c r="E44" s="331"/>
      <c r="F44" s="331"/>
      <c r="G44" s="331"/>
      <c r="H44" s="332"/>
      <c r="I44" s="277"/>
      <c r="J44" s="278"/>
      <c r="K44" s="279"/>
      <c r="L44" s="280"/>
      <c r="M44" s="281"/>
      <c r="N44" s="282"/>
    </row>
    <row r="45" spans="1:14">
      <c r="B45" s="330"/>
      <c r="C45" s="331"/>
      <c r="D45" s="331"/>
      <c r="E45" s="331"/>
      <c r="F45" s="331"/>
      <c r="G45" s="331"/>
      <c r="H45" s="332"/>
      <c r="I45" s="277"/>
      <c r="J45" s="278"/>
      <c r="K45" s="279"/>
      <c r="L45" s="280"/>
      <c r="M45" s="281"/>
      <c r="N45" s="282"/>
    </row>
    <row r="46" spans="1:14">
      <c r="B46" s="330"/>
      <c r="C46" s="331"/>
      <c r="D46" s="331"/>
      <c r="E46" s="331"/>
      <c r="F46" s="331"/>
      <c r="G46" s="331"/>
      <c r="H46" s="332"/>
      <c r="I46" s="277"/>
      <c r="J46" s="278"/>
      <c r="K46" s="279"/>
      <c r="L46" s="280"/>
      <c r="M46" s="281"/>
      <c r="N46" s="282"/>
    </row>
    <row r="47" spans="1:14">
      <c r="B47" s="870"/>
      <c r="C47" s="871"/>
      <c r="D47" s="871"/>
      <c r="E47" s="871"/>
      <c r="F47" s="871"/>
      <c r="G47" s="871"/>
      <c r="H47" s="872"/>
      <c r="I47" s="873"/>
      <c r="J47" s="874"/>
      <c r="K47" s="279"/>
      <c r="L47" s="875"/>
      <c r="M47" s="876"/>
      <c r="N47" s="282"/>
    </row>
    <row r="48" spans="1:14">
      <c r="B48" s="870"/>
      <c r="C48" s="871"/>
      <c r="D48" s="871"/>
      <c r="E48" s="877"/>
      <c r="F48" s="871"/>
      <c r="G48" s="871"/>
      <c r="H48" s="872"/>
      <c r="I48" s="42"/>
      <c r="J48" s="43"/>
      <c r="K48" s="284"/>
      <c r="L48" s="286"/>
      <c r="M48" s="287"/>
      <c r="N48" s="288"/>
    </row>
    <row r="49" spans="1:14">
      <c r="B49" s="878" t="s">
        <v>1036</v>
      </c>
      <c r="C49" s="879"/>
      <c r="D49" s="879"/>
      <c r="E49" s="44"/>
      <c r="F49" s="45"/>
      <c r="G49" s="45"/>
      <c r="H49" s="46"/>
      <c r="I49" s="42"/>
      <c r="J49" s="43"/>
      <c r="K49" s="289"/>
      <c r="L49" s="286"/>
      <c r="M49" s="411">
        <v>0.1</v>
      </c>
      <c r="N49" s="354">
        <f>N83*M49</f>
        <v>829.84208459912497</v>
      </c>
    </row>
    <row r="50" spans="1:14" ht="15" thickBot="1">
      <c r="B50" s="870"/>
      <c r="C50" s="871"/>
      <c r="D50" s="871"/>
      <c r="E50" s="871"/>
      <c r="F50" s="871"/>
      <c r="G50" s="871"/>
      <c r="H50" s="872"/>
      <c r="I50" s="880"/>
      <c r="J50" s="881"/>
      <c r="K50" s="47"/>
      <c r="L50" s="882"/>
      <c r="M50" s="883"/>
      <c r="N50" s="111"/>
    </row>
    <row r="51" spans="1:14" ht="15" thickBot="1">
      <c r="B51" s="821" t="s">
        <v>1037</v>
      </c>
      <c r="C51" s="822"/>
      <c r="D51" s="822"/>
      <c r="E51" s="822"/>
      <c r="F51" s="822"/>
      <c r="G51" s="822"/>
      <c r="H51" s="822"/>
      <c r="I51" s="822"/>
      <c r="J51" s="822"/>
      <c r="K51" s="822"/>
      <c r="L51" s="822"/>
      <c r="M51" s="823"/>
      <c r="N51" s="404">
        <f>SUM(N36:N50)</f>
        <v>151658.36218459913</v>
      </c>
    </row>
    <row r="52" spans="1:14">
      <c r="B52" s="290"/>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 thickBot="1">
      <c r="B54" s="73"/>
      <c r="C54" s="68"/>
      <c r="D54" s="68"/>
      <c r="E54" s="68"/>
      <c r="F54" s="68"/>
      <c r="G54" s="68"/>
      <c r="H54" s="68"/>
      <c r="I54" s="68"/>
      <c r="J54" s="67"/>
      <c r="K54" s="67"/>
      <c r="L54" s="67"/>
      <c r="M54" s="67"/>
      <c r="N54" s="69"/>
    </row>
    <row r="55" spans="1:14">
      <c r="B55" s="866" t="s">
        <v>1028</v>
      </c>
      <c r="C55" s="867"/>
      <c r="D55" s="867"/>
      <c r="E55" s="867"/>
      <c r="F55" s="867"/>
      <c r="G55" s="867"/>
      <c r="H55" s="867"/>
      <c r="I55" s="901"/>
      <c r="J55" s="325" t="s">
        <v>1029</v>
      </c>
      <c r="K55" s="91" t="s">
        <v>1030</v>
      </c>
      <c r="L55" s="902" t="s">
        <v>1039</v>
      </c>
      <c r="M55" s="901"/>
      <c r="N55" s="92" t="s">
        <v>1035</v>
      </c>
    </row>
    <row r="56" spans="1:14">
      <c r="A56" t="s">
        <v>843</v>
      </c>
      <c r="B56" s="49" t="str">
        <f>VLOOKUP(A56,MATERIALES!A5:D373,3,FALSE)</f>
        <v>Agregado Petreo para Triturar (Crudo)</v>
      </c>
      <c r="C56" s="291"/>
      <c r="D56" s="291"/>
      <c r="E56" s="291"/>
      <c r="F56" s="291"/>
      <c r="G56" s="291"/>
      <c r="H56" s="291"/>
      <c r="I56" s="278"/>
      <c r="J56" s="234" t="str">
        <f>VLOOKUP(A56,MATERIALES!A10:D648,2,FALSE)</f>
        <v>m3</v>
      </c>
      <c r="K56" s="292">
        <v>1.4</v>
      </c>
      <c r="L56" s="277"/>
      <c r="M56" s="412">
        <f>VLOOKUP(A56,MATERIALES!A5:D396,4,FALSE)</f>
        <v>27630</v>
      </c>
      <c r="N56" s="282">
        <f>K56*M56</f>
        <v>38682</v>
      </c>
    </row>
    <row r="57" spans="1:14">
      <c r="A57" s="114" t="s">
        <v>845</v>
      </c>
      <c r="B57" s="49" t="str">
        <f>VLOOKUP(A57,MATERIALES!A6:D373,3,FALSE)</f>
        <v>Agua</v>
      </c>
      <c r="C57" s="291"/>
      <c r="D57" s="291"/>
      <c r="E57" s="291"/>
      <c r="F57" s="291"/>
      <c r="G57" s="291"/>
      <c r="H57" s="291"/>
      <c r="I57" s="278"/>
      <c r="J57" s="234" t="str">
        <f>VLOOKUP(A57,MATERIALES!A11:D649,2,FALSE)</f>
        <v>lt</v>
      </c>
      <c r="K57" s="292">
        <v>25</v>
      </c>
      <c r="L57" s="277"/>
      <c r="M57" s="412">
        <f>VLOOKUP(A57,MATERIALES!A6:D397,4,FALSE)</f>
        <v>70</v>
      </c>
      <c r="N57" s="282">
        <f>K57*M57</f>
        <v>1750</v>
      </c>
    </row>
    <row r="58" spans="1:14">
      <c r="B58" s="49"/>
      <c r="C58" s="291"/>
      <c r="D58" s="291"/>
      <c r="E58" s="291"/>
      <c r="F58" s="291"/>
      <c r="G58" s="291"/>
      <c r="H58" s="291"/>
      <c r="I58" s="278"/>
      <c r="J58" s="234"/>
      <c r="K58" s="292"/>
      <c r="L58" s="277"/>
      <c r="M58" s="293"/>
      <c r="N58" s="294"/>
    </row>
    <row r="59" spans="1:14">
      <c r="B59" s="49"/>
      <c r="C59" s="291"/>
      <c r="D59" s="291"/>
      <c r="E59" s="291"/>
      <c r="F59" s="291"/>
      <c r="G59" s="291"/>
      <c r="H59" s="291"/>
      <c r="I59" s="278"/>
      <c r="J59" s="234"/>
      <c r="K59" s="292"/>
      <c r="L59" s="277"/>
      <c r="M59" s="293"/>
      <c r="N59" s="294"/>
    </row>
    <row r="60" spans="1:14" ht="15" thickBot="1">
      <c r="B60" s="903"/>
      <c r="C60" s="904"/>
      <c r="D60" s="904"/>
      <c r="E60" s="904"/>
      <c r="F60" s="904"/>
      <c r="G60" s="904"/>
      <c r="H60" s="904"/>
      <c r="I60" s="874"/>
      <c r="J60" s="48"/>
      <c r="K60" s="50"/>
      <c r="L60" s="905"/>
      <c r="M60" s="906"/>
      <c r="N60" s="51"/>
    </row>
    <row r="61" spans="1:14" ht="15" thickBot="1">
      <c r="B61" s="821" t="s">
        <v>1037</v>
      </c>
      <c r="C61" s="822"/>
      <c r="D61" s="822"/>
      <c r="E61" s="822"/>
      <c r="F61" s="822"/>
      <c r="G61" s="822"/>
      <c r="H61" s="822"/>
      <c r="I61" s="822"/>
      <c r="J61" s="822"/>
      <c r="K61" s="822"/>
      <c r="L61" s="822"/>
      <c r="M61" s="823"/>
      <c r="N61" s="404">
        <f>SUM(N56:N60)</f>
        <v>40432</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3" t="s">
        <v>1041</v>
      </c>
      <c r="C65" s="324"/>
      <c r="D65" s="324"/>
      <c r="E65" s="324"/>
      <c r="F65" s="324"/>
      <c r="G65" s="324"/>
      <c r="H65" s="79" t="s">
        <v>1029</v>
      </c>
      <c r="I65" s="80" t="s">
        <v>1042</v>
      </c>
      <c r="J65" s="81" t="s">
        <v>1043</v>
      </c>
      <c r="K65" s="79" t="s">
        <v>1044</v>
      </c>
      <c r="L65" s="907" t="s">
        <v>1045</v>
      </c>
      <c r="M65" s="886"/>
      <c r="N65" s="82" t="s">
        <v>1035</v>
      </c>
    </row>
    <row r="66" spans="1:15">
      <c r="A66" t="s">
        <v>1353</v>
      </c>
      <c r="B66" s="52" t="str">
        <f>VLOOKUP(A66,TRANSPORTE!A5:D117,3,FALSE)</f>
        <v>Transporte de Material Crudo de Rio</v>
      </c>
      <c r="C66" s="327"/>
      <c r="D66" s="327"/>
      <c r="E66" s="327"/>
      <c r="F66" s="327"/>
      <c r="G66" s="327"/>
      <c r="H66" s="321" t="s">
        <v>1552</v>
      </c>
      <c r="I66" s="289">
        <v>1.4</v>
      </c>
      <c r="J66" s="296">
        <v>1</v>
      </c>
      <c r="K66" s="289">
        <f>I66*J66</f>
        <v>1.4</v>
      </c>
      <c r="L66" s="908">
        <f>VLOOKUP(A66,TRANSPORTE!A5:D117,4,FALSE)</f>
        <v>958</v>
      </c>
      <c r="M66" s="909"/>
      <c r="N66" s="297">
        <f>K66*L66</f>
        <v>1341.1999999999998</v>
      </c>
    </row>
    <row r="67" spans="1:15">
      <c r="A67" t="s">
        <v>1448</v>
      </c>
      <c r="B67" s="52" t="str">
        <f>VLOOKUP(A67,TRANSPORTE!A6:D117,3,FALSE)</f>
        <v>Transporte de Mezcla densa en Caliente MDC-25</v>
      </c>
      <c r="C67" s="53"/>
      <c r="D67" s="53"/>
      <c r="E67" s="53"/>
      <c r="F67" s="53"/>
      <c r="G67" s="53"/>
      <c r="H67" s="321" t="s">
        <v>1552</v>
      </c>
      <c r="I67" s="289">
        <v>1.25</v>
      </c>
      <c r="J67" s="296">
        <v>1</v>
      </c>
      <c r="K67" s="289">
        <f>I67*J67</f>
        <v>1.25</v>
      </c>
      <c r="L67" s="908">
        <f>VLOOKUP(A67,TRANSPORTE!A6:D117,4,FALSE)</f>
        <v>958</v>
      </c>
      <c r="M67" s="909"/>
      <c r="N67" s="297">
        <f>K67*L67</f>
        <v>1197.5</v>
      </c>
    </row>
    <row r="68" spans="1:15">
      <c r="B68" s="52"/>
      <c r="C68" s="53"/>
      <c r="D68" s="53"/>
      <c r="E68" s="53"/>
      <c r="F68" s="53"/>
      <c r="G68" s="53"/>
      <c r="H68" s="298"/>
      <c r="I68" s="289"/>
      <c r="J68" s="289"/>
      <c r="K68" s="289"/>
      <c r="L68" s="299"/>
      <c r="M68" s="300"/>
      <c r="N68" s="301"/>
    </row>
    <row r="69" spans="1:15">
      <c r="B69" s="52"/>
      <c r="C69" s="53"/>
      <c r="D69" s="53"/>
      <c r="E69" s="53"/>
      <c r="F69" s="53"/>
      <c r="G69" s="53"/>
      <c r="H69" s="298"/>
      <c r="I69" s="289"/>
      <c r="J69" s="289"/>
      <c r="K69" s="289"/>
      <c r="L69" s="299"/>
      <c r="M69" s="300"/>
      <c r="N69" s="301"/>
    </row>
    <row r="70" spans="1:15">
      <c r="B70" s="52"/>
      <c r="C70" s="53"/>
      <c r="D70" s="53"/>
      <c r="E70" s="53"/>
      <c r="F70" s="53"/>
      <c r="G70" s="53"/>
      <c r="H70" s="298"/>
      <c r="I70" s="289"/>
      <c r="J70" s="289"/>
      <c r="K70" s="289"/>
      <c r="L70" s="299"/>
      <c r="M70" s="300"/>
      <c r="N70" s="301"/>
    </row>
    <row r="71" spans="1:15" ht="15" thickBot="1">
      <c r="B71" s="319"/>
      <c r="C71" s="320"/>
      <c r="D71" s="320"/>
      <c r="E71" s="320"/>
      <c r="F71" s="320"/>
      <c r="G71" s="320"/>
      <c r="H71" s="54"/>
      <c r="I71" s="132"/>
      <c r="J71" s="132"/>
      <c r="K71" s="132"/>
      <c r="L71" s="899"/>
      <c r="M71" s="900"/>
      <c r="N71" s="133"/>
    </row>
    <row r="72" spans="1:15" ht="15" thickBot="1">
      <c r="B72" s="910" t="s">
        <v>1037</v>
      </c>
      <c r="C72" s="864"/>
      <c r="D72" s="864"/>
      <c r="E72" s="864"/>
      <c r="F72" s="864"/>
      <c r="G72" s="864"/>
      <c r="H72" s="864"/>
      <c r="I72" s="864"/>
      <c r="J72" s="864"/>
      <c r="K72" s="864"/>
      <c r="L72" s="864"/>
      <c r="M72" s="865"/>
      <c r="N72" s="110">
        <f>N66+N67+N68+N69+N70</f>
        <v>2538.6999999999998</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60" t="s">
        <v>1047</v>
      </c>
      <c r="C76" s="861"/>
      <c r="D76" s="861"/>
      <c r="E76" s="861"/>
      <c r="F76" s="861"/>
      <c r="G76" s="861"/>
      <c r="H76" s="861"/>
      <c r="I76" s="79" t="s">
        <v>1048</v>
      </c>
      <c r="J76" s="81" t="s">
        <v>1494</v>
      </c>
      <c r="K76" s="80" t="s">
        <v>1050</v>
      </c>
      <c r="L76" s="862" t="s">
        <v>1034</v>
      </c>
      <c r="M76" s="863"/>
      <c r="N76" s="104" t="s">
        <v>1035</v>
      </c>
    </row>
    <row r="77" spans="1:15">
      <c r="A77" t="s">
        <v>19</v>
      </c>
      <c r="B77" s="55" t="str">
        <f>VLOOKUP(A77,'MANO DE OBRA'!A8:D68,3,FALSE)</f>
        <v>Obrero (8)</v>
      </c>
      <c r="C77" s="53"/>
      <c r="D77" s="53"/>
      <c r="E77" s="53"/>
      <c r="F77" s="53"/>
      <c r="G77" s="53"/>
      <c r="H77" s="53"/>
      <c r="I77" s="302">
        <f>K77/J77*100</f>
        <v>220831.15764799999</v>
      </c>
      <c r="J77" s="303">
        <v>185</v>
      </c>
      <c r="K77" s="304">
        <f>VLOOKUP(A77,'MANO DE OBRA'!A8:D99,4,FALSE)</f>
        <v>408537.6416488</v>
      </c>
      <c r="L77" s="56"/>
      <c r="M77" s="305">
        <v>80</v>
      </c>
      <c r="N77" s="405">
        <f>K77/M77</f>
        <v>5106.7205206099998</v>
      </c>
      <c r="O77" s="112"/>
    </row>
    <row r="78" spans="1:15">
      <c r="A78" t="s">
        <v>30</v>
      </c>
      <c r="B78" s="55" t="str">
        <f>VLOOKUP(A78,'MANO DE OBRA'!A8:D69,3,FALSE)</f>
        <v>Oficial</v>
      </c>
      <c r="C78" s="53"/>
      <c r="D78" s="53"/>
      <c r="E78" s="53"/>
      <c r="F78" s="53"/>
      <c r="G78" s="53"/>
      <c r="H78" s="53"/>
      <c r="I78" s="302">
        <f>K78/J78*100</f>
        <v>55207.789411999998</v>
      </c>
      <c r="J78" s="303">
        <v>185</v>
      </c>
      <c r="K78" s="304">
        <f>VLOOKUP(A78,'MANO DE OBRA'!A8:D100,4,FALSE)</f>
        <v>102134.4104122</v>
      </c>
      <c r="L78" s="56"/>
      <c r="M78" s="309">
        <v>80</v>
      </c>
      <c r="N78" s="405">
        <f>K78/M78</f>
        <v>1276.6801301524999</v>
      </c>
    </row>
    <row r="79" spans="1:15">
      <c r="A79" t="s">
        <v>54</v>
      </c>
      <c r="B79" s="55" t="str">
        <f>VLOOKUP(A79,'MANO DE OBRA'!A9:D70,3,FALSE)</f>
        <v>Rastrilleros (2)</v>
      </c>
      <c r="C79" s="53"/>
      <c r="D79" s="53"/>
      <c r="E79" s="53"/>
      <c r="F79" s="53"/>
      <c r="G79" s="53"/>
      <c r="H79" s="53"/>
      <c r="I79" s="302">
        <f>K79/J79*100</f>
        <v>82811.68411799999</v>
      </c>
      <c r="J79" s="303">
        <v>185</v>
      </c>
      <c r="K79" s="304">
        <f>VLOOKUP(A79,'MANO DE OBRA'!A9:D101,4,FALSE)</f>
        <v>153201.61561829998</v>
      </c>
      <c r="L79" s="56"/>
      <c r="M79" s="310">
        <v>80</v>
      </c>
      <c r="N79" s="405">
        <f>K79/M79</f>
        <v>1915.0201952287498</v>
      </c>
    </row>
    <row r="80" spans="1:15">
      <c r="B80" s="55"/>
      <c r="C80" s="53"/>
      <c r="D80" s="53"/>
      <c r="E80" s="53"/>
      <c r="F80" s="53"/>
      <c r="G80" s="53"/>
      <c r="H80" s="53"/>
      <c r="I80" s="289"/>
      <c r="J80" s="307"/>
      <c r="K80" s="308"/>
      <c r="L80" s="328"/>
      <c r="M80" s="310"/>
      <c r="N80" s="306"/>
    </row>
    <row r="81" spans="1:14">
      <c r="B81" s="55"/>
      <c r="C81" s="53"/>
      <c r="D81" s="53"/>
      <c r="E81" s="53"/>
      <c r="F81" s="53"/>
      <c r="G81" s="53"/>
      <c r="H81" s="53"/>
      <c r="I81" s="289"/>
      <c r="J81" s="307"/>
      <c r="K81" s="308"/>
      <c r="L81" s="328"/>
      <c r="M81" s="310"/>
      <c r="N81" s="306"/>
    </row>
    <row r="82" spans="1:14" ht="15" thickBot="1">
      <c r="B82" s="897"/>
      <c r="C82" s="898"/>
      <c r="D82" s="898"/>
      <c r="E82" s="898"/>
      <c r="F82" s="898"/>
      <c r="G82" s="898"/>
      <c r="H82" s="898"/>
      <c r="I82" s="132"/>
      <c r="J82" s="132"/>
      <c r="K82" s="132"/>
      <c r="L82" s="911"/>
      <c r="M82" s="911"/>
      <c r="N82" s="51"/>
    </row>
    <row r="83" spans="1:14" ht="15" thickBot="1">
      <c r="B83" s="910" t="s">
        <v>1037</v>
      </c>
      <c r="C83" s="864"/>
      <c r="D83" s="864"/>
      <c r="E83" s="864"/>
      <c r="F83" s="864"/>
      <c r="G83" s="864"/>
      <c r="H83" s="864"/>
      <c r="I83" s="864"/>
      <c r="J83" s="864"/>
      <c r="K83" s="864"/>
      <c r="L83" s="864"/>
      <c r="M83" s="865"/>
      <c r="N83" s="311">
        <f>SUM(N77:N82)</f>
        <v>8298.4208459912497</v>
      </c>
    </row>
    <row r="84" spans="1:14" ht="15" thickBot="1">
      <c r="B84" s="39"/>
      <c r="C84" s="40"/>
      <c r="D84" s="40"/>
      <c r="E84" s="40"/>
      <c r="F84" s="40"/>
      <c r="G84" s="40"/>
      <c r="H84" s="40"/>
      <c r="I84" s="40"/>
      <c r="J84" s="40"/>
      <c r="K84" s="40"/>
      <c r="L84" s="40"/>
      <c r="M84" s="40"/>
      <c r="N84" s="41"/>
    </row>
    <row r="85" spans="1:14" ht="15" thickBot="1">
      <c r="B85" s="821" t="s">
        <v>1051</v>
      </c>
      <c r="C85" s="822"/>
      <c r="D85" s="822"/>
      <c r="E85" s="822"/>
      <c r="F85" s="822"/>
      <c r="G85" s="822"/>
      <c r="H85" s="822"/>
      <c r="I85" s="822"/>
      <c r="J85" s="822"/>
      <c r="K85" s="822"/>
      <c r="L85" s="822"/>
      <c r="M85" s="823"/>
      <c r="N85" s="105">
        <f>N51+N61+N72+N83</f>
        <v>202927.4830305904</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6" t="s">
        <v>1053</v>
      </c>
      <c r="C89" s="867"/>
      <c r="D89" s="867"/>
      <c r="E89" s="867"/>
      <c r="F89" s="867"/>
      <c r="G89" s="867"/>
      <c r="H89" s="867"/>
      <c r="I89" s="324"/>
      <c r="J89" s="344"/>
      <c r="K89" s="312" t="s">
        <v>1054</v>
      </c>
      <c r="L89" s="868" t="s">
        <v>1055</v>
      </c>
      <c r="M89" s="869"/>
      <c r="N89" s="313"/>
    </row>
    <row r="90" spans="1:14">
      <c r="B90" s="854" t="s">
        <v>1056</v>
      </c>
      <c r="C90" s="855"/>
      <c r="D90" s="855"/>
      <c r="E90" s="855"/>
      <c r="F90" s="855"/>
      <c r="G90" s="855"/>
      <c r="H90" s="855"/>
      <c r="I90" s="93"/>
      <c r="J90" s="94"/>
      <c r="K90" s="314">
        <v>0.2</v>
      </c>
      <c r="L90" s="856">
        <f>N85*K90</f>
        <v>40585.496606118082</v>
      </c>
      <c r="M90" s="857"/>
      <c r="N90" s="57"/>
    </row>
    <row r="91" spans="1:14">
      <c r="B91" s="95" t="s">
        <v>1057</v>
      </c>
      <c r="C91" s="96"/>
      <c r="D91" s="96"/>
      <c r="E91" s="96"/>
      <c r="F91" s="96"/>
      <c r="G91" s="96"/>
      <c r="H91" s="96"/>
      <c r="I91" s="93"/>
      <c r="J91" s="94"/>
      <c r="K91" s="314">
        <v>0.05</v>
      </c>
      <c r="L91" s="856">
        <f>N85*K91</f>
        <v>10146.374151529521</v>
      </c>
      <c r="M91" s="857"/>
      <c r="N91" s="57"/>
    </row>
    <row r="92" spans="1:14" ht="15" thickBot="1">
      <c r="B92" s="97" t="s">
        <v>1058</v>
      </c>
      <c r="C92" s="98"/>
      <c r="D92" s="98"/>
      <c r="E92" s="98"/>
      <c r="F92" s="98"/>
      <c r="G92" s="98"/>
      <c r="H92" s="98"/>
      <c r="I92" s="99"/>
      <c r="J92" s="100"/>
      <c r="K92" s="315">
        <v>0.05</v>
      </c>
      <c r="L92" s="858">
        <f>N85*K92</f>
        <v>10146.374151529521</v>
      </c>
      <c r="M92" s="859"/>
      <c r="N92" s="57"/>
    </row>
    <row r="93" spans="1:14" ht="15" thickBot="1">
      <c r="B93" s="821" t="s">
        <v>1037</v>
      </c>
      <c r="C93" s="822"/>
      <c r="D93" s="822"/>
      <c r="E93" s="822"/>
      <c r="F93" s="822"/>
      <c r="G93" s="822"/>
      <c r="H93" s="822"/>
      <c r="I93" s="822"/>
      <c r="J93" s="822"/>
      <c r="K93" s="822"/>
      <c r="L93" s="822"/>
      <c r="M93" s="823"/>
      <c r="N93" s="58">
        <f>L90+L91+L92</f>
        <v>60878.24490917712</v>
      </c>
    </row>
    <row r="94" spans="1:14" ht="15" thickBot="1">
      <c r="B94" s="39"/>
      <c r="C94" s="40"/>
      <c r="D94" s="40"/>
      <c r="E94" s="40"/>
      <c r="F94" s="40"/>
      <c r="G94" s="40"/>
      <c r="H94" s="40"/>
      <c r="I94" s="40"/>
      <c r="J94" s="40"/>
      <c r="K94" s="40"/>
      <c r="L94" s="40"/>
      <c r="M94" s="40"/>
      <c r="N94" s="41"/>
    </row>
    <row r="95" spans="1:14" ht="15" thickBot="1">
      <c r="A95" t="s">
        <v>2122</v>
      </c>
      <c r="B95" s="821" t="s">
        <v>1059</v>
      </c>
      <c r="C95" s="822"/>
      <c r="D95" s="822"/>
      <c r="E95" s="822"/>
      <c r="F95" s="822"/>
      <c r="G95" s="822"/>
      <c r="H95" s="822"/>
      <c r="I95" s="822"/>
      <c r="J95" s="822"/>
      <c r="K95" s="822"/>
      <c r="L95" s="822"/>
      <c r="M95" s="823"/>
      <c r="N95" s="196">
        <f>N85+N93</f>
        <v>263805.72793976753</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7" t="s">
        <v>2322</v>
      </c>
      <c r="C105" s="238"/>
      <c r="D105" s="238"/>
      <c r="E105" s="238"/>
      <c r="F105" s="238"/>
      <c r="G105" s="238"/>
      <c r="H105" s="238"/>
      <c r="I105" s="238"/>
      <c r="J105" s="238"/>
      <c r="K105" s="238"/>
      <c r="L105" s="238"/>
      <c r="M105" s="238"/>
      <c r="N105" s="239"/>
    </row>
    <row r="106" spans="2:14">
      <c r="B106" s="240"/>
      <c r="C106" s="241"/>
      <c r="D106" s="241"/>
      <c r="E106" s="241"/>
      <c r="F106" s="241"/>
      <c r="G106" s="241"/>
      <c r="H106" s="241"/>
      <c r="I106" s="241"/>
      <c r="J106" s="241"/>
      <c r="K106" s="241"/>
      <c r="L106" s="241"/>
      <c r="M106" s="241"/>
      <c r="N106" s="242"/>
    </row>
    <row r="107" spans="2:14">
      <c r="B107" s="240"/>
      <c r="C107" s="241"/>
      <c r="D107" s="241"/>
      <c r="E107" s="241"/>
      <c r="F107" s="241"/>
      <c r="G107" s="241"/>
      <c r="H107" s="241"/>
      <c r="I107" s="241"/>
      <c r="J107" s="241"/>
      <c r="K107" s="241"/>
      <c r="L107" s="241"/>
      <c r="M107" s="241"/>
      <c r="N107" s="242"/>
    </row>
    <row r="108" spans="2:14">
      <c r="B108" s="240"/>
      <c r="C108" s="241"/>
      <c r="D108" s="241"/>
      <c r="E108" s="241"/>
      <c r="F108" s="241"/>
      <c r="G108" s="241"/>
      <c r="H108" s="241"/>
      <c r="I108" s="241"/>
      <c r="J108" s="241"/>
      <c r="K108" s="241"/>
      <c r="L108" s="241"/>
      <c r="M108" s="241"/>
      <c r="N108" s="242"/>
    </row>
    <row r="109" spans="2:14" ht="15" thickBot="1">
      <c r="B109" s="243"/>
      <c r="C109" s="244"/>
      <c r="D109" s="244"/>
      <c r="E109" s="244"/>
      <c r="F109" s="244"/>
      <c r="G109" s="244"/>
      <c r="H109" s="244"/>
      <c r="I109" s="244"/>
      <c r="J109" s="244"/>
      <c r="K109" s="244"/>
      <c r="L109" s="244"/>
      <c r="M109" s="244"/>
      <c r="N109" s="245"/>
    </row>
    <row r="110" spans="2:14">
      <c r="B110" s="246"/>
      <c r="C110" s="247"/>
      <c r="D110" s="247"/>
      <c r="E110" s="247"/>
      <c r="F110" s="247"/>
      <c r="G110" s="247"/>
      <c r="H110" s="247"/>
      <c r="I110" s="247"/>
      <c r="J110" s="247"/>
      <c r="K110" s="247"/>
      <c r="L110" s="247"/>
      <c r="M110" s="247"/>
      <c r="N110" s="248"/>
    </row>
    <row r="111" spans="2:14">
      <c r="B111" s="232" t="s">
        <v>2323</v>
      </c>
      <c r="C111" s="37"/>
      <c r="D111" s="37"/>
      <c r="E111" s="37"/>
      <c r="F111" s="37"/>
      <c r="G111" s="37"/>
      <c r="H111" s="37"/>
      <c r="I111" s="37"/>
      <c r="J111" s="37"/>
      <c r="K111" s="37"/>
      <c r="L111" s="37"/>
      <c r="M111" s="37"/>
      <c r="N111" s="38"/>
    </row>
    <row r="112" spans="2:14" ht="15" customHeight="1">
      <c r="B112" s="824" t="s">
        <v>2324</v>
      </c>
      <c r="C112" s="825"/>
      <c r="D112" s="825"/>
      <c r="E112" s="825"/>
      <c r="F112" s="825"/>
      <c r="G112" s="825"/>
      <c r="H112" s="825"/>
      <c r="I112" s="825"/>
      <c r="J112" s="825"/>
      <c r="K112" s="825"/>
      <c r="L112" s="825"/>
      <c r="M112" s="825"/>
      <c r="N112" s="826"/>
    </row>
    <row r="113" spans="2:14" ht="15" customHeight="1">
      <c r="B113" s="824"/>
      <c r="C113" s="825"/>
      <c r="D113" s="825"/>
      <c r="E113" s="825"/>
      <c r="F113" s="825"/>
      <c r="G113" s="825"/>
      <c r="H113" s="825"/>
      <c r="I113" s="825"/>
      <c r="J113" s="825"/>
      <c r="K113" s="825"/>
      <c r="L113" s="825"/>
      <c r="M113" s="825"/>
      <c r="N113" s="826"/>
    </row>
    <row r="114" spans="2:14" ht="30" customHeight="1">
      <c r="B114" s="827" t="s">
        <v>2325</v>
      </c>
      <c r="C114" s="828"/>
      <c r="D114" s="828"/>
      <c r="E114" s="828"/>
      <c r="F114" s="828"/>
      <c r="G114" s="828"/>
      <c r="H114" s="828"/>
      <c r="I114" s="828"/>
      <c r="J114" s="828"/>
      <c r="K114" s="828"/>
      <c r="L114" s="828"/>
      <c r="M114" s="828"/>
      <c r="N114" s="829"/>
    </row>
    <row r="115" spans="2:14">
      <c r="B115" s="827"/>
      <c r="C115" s="828"/>
      <c r="D115" s="828"/>
      <c r="E115" s="828"/>
      <c r="F115" s="828"/>
      <c r="G115" s="828"/>
      <c r="H115" s="828"/>
      <c r="I115" s="828"/>
      <c r="J115" s="828"/>
      <c r="K115" s="828"/>
      <c r="L115" s="828"/>
      <c r="M115" s="828"/>
      <c r="N115" s="829"/>
    </row>
    <row r="116" spans="2:14">
      <c r="B116" s="341"/>
      <c r="C116" s="342"/>
      <c r="D116" s="342"/>
      <c r="E116" s="342"/>
      <c r="F116" s="342"/>
      <c r="G116" s="342"/>
      <c r="H116" s="342"/>
      <c r="I116" s="342"/>
      <c r="J116" s="342"/>
      <c r="K116" s="342"/>
      <c r="L116" s="342"/>
      <c r="M116" s="342"/>
      <c r="N116" s="343"/>
    </row>
    <row r="117" spans="2:14">
      <c r="B117" s="341"/>
      <c r="C117" s="342"/>
      <c r="D117" s="342"/>
      <c r="E117" s="342"/>
      <c r="F117" s="342"/>
      <c r="G117" s="342"/>
      <c r="H117" s="342"/>
      <c r="I117" s="342"/>
      <c r="J117" s="342"/>
      <c r="K117" s="342"/>
      <c r="L117" s="342"/>
      <c r="M117" s="342"/>
      <c r="N117" s="343"/>
    </row>
    <row r="118" spans="2:14">
      <c r="B118" s="341"/>
      <c r="C118" s="342"/>
      <c r="D118" s="342"/>
      <c r="E118" s="342"/>
      <c r="F118" s="342"/>
      <c r="G118" s="342"/>
      <c r="H118" s="342"/>
      <c r="I118" s="342"/>
      <c r="J118" s="342"/>
      <c r="K118" s="342"/>
      <c r="L118" s="342"/>
      <c r="M118" s="342"/>
      <c r="N118" s="343"/>
    </row>
    <row r="119" spans="2:14">
      <c r="B119" s="232"/>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887"/>
      <c r="K125" s="887"/>
      <c r="L125" s="887"/>
      <c r="M125" s="887"/>
      <c r="N125" s="888"/>
    </row>
    <row r="126" spans="2:14" ht="15" thickBot="1">
      <c r="B126" s="271" t="s">
        <v>2327</v>
      </c>
      <c r="C126" s="403"/>
      <c r="D126" s="403"/>
      <c r="E126" s="63"/>
      <c r="F126" s="63"/>
      <c r="G126" s="63"/>
      <c r="H126" s="63"/>
      <c r="I126" s="63"/>
      <c r="J126" s="889"/>
      <c r="K126" s="889"/>
      <c r="L126" s="889"/>
      <c r="M126" s="889"/>
      <c r="N126" s="890"/>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1153</v>
      </c>
      <c r="C31" s="87" t="s">
        <v>2174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173322.864</v>
      </c>
      <c r="L36" s="280"/>
      <c r="M36" s="281">
        <v>30</v>
      </c>
      <c r="N36" s="282">
        <f>K36/M36</f>
        <v>5777.4287999999997</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172468.31699999998</v>
      </c>
      <c r="L37" s="280"/>
      <c r="M37" s="281">
        <v>10</v>
      </c>
      <c r="N37" s="282">
        <f t="shared" ref="N37:N43" si="0">K37/M37</f>
        <v>17246.831699999999</v>
      </c>
    </row>
    <row r="38" spans="1:14">
      <c r="A38" t="s">
        <v>166</v>
      </c>
      <c r="B38" s="870" t="str">
        <f>VLOOKUP(A38,EQUIPOS!A8:D154,3,FALSE)</f>
        <v>Compactador de Rodillo POTENCIA: 99HP, PESO: 8 ton</v>
      </c>
      <c r="C38" s="871"/>
      <c r="D38" s="871"/>
      <c r="E38" s="871"/>
      <c r="F38" s="871"/>
      <c r="G38" s="871"/>
      <c r="H38" s="872"/>
      <c r="I38" s="277"/>
      <c r="J38" s="278"/>
      <c r="K38" s="279">
        <f>VLOOKUP(A38,EQUIPOS!A8:D165,4,FALSE)</f>
        <v>141723.231</v>
      </c>
      <c r="L38" s="280"/>
      <c r="M38" s="281">
        <v>10</v>
      </c>
      <c r="N38" s="282">
        <f t="shared" si="0"/>
        <v>14172.3231</v>
      </c>
    </row>
    <row r="39" spans="1:14">
      <c r="A39" t="s">
        <v>284</v>
      </c>
      <c r="B39" s="870" t="str">
        <f>VLOOKUP(A39,EQUIPOS!A9:D154,3,FALSE)</f>
        <v>Planta de asfalto en caliente</v>
      </c>
      <c r="C39" s="871"/>
      <c r="D39" s="871"/>
      <c r="E39" s="871"/>
      <c r="F39" s="871"/>
      <c r="G39" s="871"/>
      <c r="H39" s="872"/>
      <c r="I39" s="277"/>
      <c r="J39" s="278"/>
      <c r="K39" s="279">
        <f>VLOOKUP(A39,EQUIPOS!A9:D166,4,FALSE)</f>
        <v>508466.09700000001</v>
      </c>
      <c r="L39" s="280"/>
      <c r="M39" s="281">
        <v>10</v>
      </c>
      <c r="N39" s="282">
        <f t="shared" si="0"/>
        <v>50846.609700000001</v>
      </c>
    </row>
    <row r="40" spans="1:14">
      <c r="A40" t="s">
        <v>290</v>
      </c>
      <c r="B40" s="870" t="str">
        <f>VLOOKUP(A40,EQUIPOS!A10:D154,3,FALSE)</f>
        <v>Planta trituradora</v>
      </c>
      <c r="C40" s="871"/>
      <c r="D40" s="871"/>
      <c r="E40" s="871"/>
      <c r="F40" s="871"/>
      <c r="G40" s="871"/>
      <c r="H40" s="872"/>
      <c r="I40" s="277"/>
      <c r="J40" s="278"/>
      <c r="K40" s="279">
        <f>VLOOKUP(A40,EQUIPOS!A10:D167,4,FALSE)</f>
        <v>421125.54599999997</v>
      </c>
      <c r="L40" s="280"/>
      <c r="M40" s="281">
        <v>30</v>
      </c>
      <c r="N40" s="282">
        <f t="shared" si="0"/>
        <v>14037.518199999999</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239956.266</v>
      </c>
      <c r="L41" s="280"/>
      <c r="M41" s="281">
        <v>30</v>
      </c>
      <c r="N41" s="282">
        <f t="shared" si="0"/>
        <v>7998.5421999999999</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344936.63399999996</v>
      </c>
      <c r="L42" s="280"/>
      <c r="M42" s="281">
        <v>10</v>
      </c>
      <c r="N42" s="282">
        <f t="shared" si="0"/>
        <v>34493.663399999998</v>
      </c>
    </row>
    <row r="43" spans="1:14">
      <c r="A43" t="s">
        <v>373</v>
      </c>
      <c r="B43" s="870" t="str">
        <f>VLOOKUP(A43,EQUIPOS!A13:D157,3,FALSE)</f>
        <v>Volqueta 6 m3</v>
      </c>
      <c r="C43" s="871"/>
      <c r="D43" s="871"/>
      <c r="E43" s="871"/>
      <c r="F43" s="871"/>
      <c r="G43" s="871"/>
      <c r="H43" s="872"/>
      <c r="I43" s="277"/>
      <c r="J43" s="278"/>
      <c r="K43" s="279">
        <f>VLOOKUP(A43,EQUIPOS!A13:D170,4,FALSE)</f>
        <v>62556.03</v>
      </c>
      <c r="L43" s="280"/>
      <c r="M43" s="281">
        <v>10</v>
      </c>
      <c r="N43" s="282">
        <f t="shared" si="0"/>
        <v>6255.6030000000001</v>
      </c>
    </row>
    <row r="44" spans="1:14">
      <c r="B44" s="330"/>
      <c r="C44" s="331"/>
      <c r="D44" s="331"/>
      <c r="E44" s="331"/>
      <c r="F44" s="331"/>
      <c r="G44" s="331"/>
      <c r="H44" s="332"/>
      <c r="I44" s="277"/>
      <c r="J44" s="278"/>
      <c r="K44" s="279"/>
      <c r="L44" s="280"/>
      <c r="M44" s="281"/>
      <c r="N44" s="282"/>
    </row>
    <row r="45" spans="1:14">
      <c r="B45" s="870"/>
      <c r="C45" s="871"/>
      <c r="D45" s="871"/>
      <c r="E45" s="871"/>
      <c r="F45" s="871"/>
      <c r="G45" s="871"/>
      <c r="H45" s="872"/>
      <c r="I45" s="873"/>
      <c r="J45" s="874"/>
      <c r="K45" s="279"/>
      <c r="L45" s="875"/>
      <c r="M45" s="876"/>
      <c r="N45" s="282"/>
    </row>
    <row r="46" spans="1:14">
      <c r="B46" s="870"/>
      <c r="C46" s="871"/>
      <c r="D46" s="871"/>
      <c r="E46" s="877"/>
      <c r="F46" s="871"/>
      <c r="G46" s="871"/>
      <c r="H46" s="872"/>
      <c r="I46" s="42"/>
      <c r="J46" s="43"/>
      <c r="K46" s="284"/>
      <c r="L46" s="286"/>
      <c r="M46" s="287"/>
      <c r="N46" s="288"/>
    </row>
    <row r="47" spans="1:14">
      <c r="B47" s="878" t="s">
        <v>1036</v>
      </c>
      <c r="C47" s="879"/>
      <c r="D47" s="879"/>
      <c r="E47" s="44"/>
      <c r="F47" s="45"/>
      <c r="G47" s="45"/>
      <c r="H47" s="46"/>
      <c r="I47" s="42"/>
      <c r="J47" s="43"/>
      <c r="K47" s="289"/>
      <c r="L47" s="286"/>
      <c r="M47" s="411">
        <v>0.1</v>
      </c>
      <c r="N47" s="354">
        <f>N81*M47</f>
        <v>829.84208459912497</v>
      </c>
    </row>
    <row r="48" spans="1:14" ht="15" thickBot="1">
      <c r="B48" s="870"/>
      <c r="C48" s="871"/>
      <c r="D48" s="871"/>
      <c r="E48" s="871"/>
      <c r="F48" s="871"/>
      <c r="G48" s="871"/>
      <c r="H48" s="872"/>
      <c r="I48" s="880"/>
      <c r="J48" s="881"/>
      <c r="K48" s="47"/>
      <c r="L48" s="882"/>
      <c r="M48" s="883"/>
      <c r="N48" s="111"/>
    </row>
    <row r="49" spans="1:14" ht="15" thickBot="1">
      <c r="B49" s="821" t="s">
        <v>1037</v>
      </c>
      <c r="C49" s="822"/>
      <c r="D49" s="822"/>
      <c r="E49" s="822"/>
      <c r="F49" s="822"/>
      <c r="G49" s="822"/>
      <c r="H49" s="822"/>
      <c r="I49" s="822"/>
      <c r="J49" s="822"/>
      <c r="K49" s="822"/>
      <c r="L49" s="822"/>
      <c r="M49" s="823"/>
      <c r="N49" s="404">
        <f>SUM(N36:N48)</f>
        <v>151658.36218459913</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6" t="s">
        <v>1028</v>
      </c>
      <c r="C53" s="867"/>
      <c r="D53" s="867"/>
      <c r="E53" s="867"/>
      <c r="F53" s="867"/>
      <c r="G53" s="867"/>
      <c r="H53" s="867"/>
      <c r="I53" s="901"/>
      <c r="J53" s="325" t="s">
        <v>1029</v>
      </c>
      <c r="K53" s="91" t="s">
        <v>1030</v>
      </c>
      <c r="L53" s="902" t="s">
        <v>1039</v>
      </c>
      <c r="M53" s="901"/>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27630</v>
      </c>
      <c r="N54" s="282">
        <f>K54*M54</f>
        <v>38682</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70</v>
      </c>
      <c r="N55" s="282">
        <f>K55*M55</f>
        <v>1750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3"/>
      <c r="C58" s="904"/>
      <c r="D58" s="904"/>
      <c r="E58" s="904"/>
      <c r="F58" s="904"/>
      <c r="G58" s="904"/>
      <c r="H58" s="904"/>
      <c r="I58" s="874"/>
      <c r="J58" s="48"/>
      <c r="K58" s="50"/>
      <c r="L58" s="905"/>
      <c r="M58" s="906"/>
      <c r="N58" s="51"/>
    </row>
    <row r="59" spans="1:14" ht="15" thickBot="1">
      <c r="B59" s="821" t="s">
        <v>1037</v>
      </c>
      <c r="C59" s="822"/>
      <c r="D59" s="822"/>
      <c r="E59" s="822"/>
      <c r="F59" s="822"/>
      <c r="G59" s="822"/>
      <c r="H59" s="822"/>
      <c r="I59" s="822"/>
      <c r="J59" s="822"/>
      <c r="K59" s="822"/>
      <c r="L59" s="822"/>
      <c r="M59" s="823"/>
      <c r="N59" s="404">
        <f>SUM(N54:N58)</f>
        <v>40432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8">
        <f>VLOOKUP(A64,TRANSPORTE!A5:D117,4,FALSE)</f>
        <v>958</v>
      </c>
      <c r="M64" s="909"/>
      <c r="N64" s="297">
        <f>K64*L64</f>
        <v>1341.1999999999998</v>
      </c>
    </row>
    <row r="65" spans="1:15">
      <c r="A65" t="s">
        <v>1446</v>
      </c>
      <c r="B65" s="52" t="str">
        <f>VLOOKUP(A65,TRANSPORTE!A6:D117,3,FALSE)</f>
        <v>Transporte de Mezcla Densa en Caliente MDC-19</v>
      </c>
      <c r="C65" s="53"/>
      <c r="D65" s="53"/>
      <c r="E65" s="53"/>
      <c r="F65" s="53"/>
      <c r="G65" s="53"/>
      <c r="H65" s="321" t="s">
        <v>1552</v>
      </c>
      <c r="I65" s="289">
        <v>1.25</v>
      </c>
      <c r="J65" s="296">
        <v>1</v>
      </c>
      <c r="K65" s="289">
        <f>I65*J65</f>
        <v>1.25</v>
      </c>
      <c r="L65" s="908">
        <f>VLOOKUP(A65,TRANSPORTE!A6:D117,4,FALSE)</f>
        <v>958</v>
      </c>
      <c r="M65" s="909"/>
      <c r="N65" s="297">
        <f>K65*L65</f>
        <v>1197.5</v>
      </c>
    </row>
    <row r="66" spans="1:15">
      <c r="B66" s="52"/>
      <c r="C66" s="53"/>
      <c r="D66" s="53"/>
      <c r="E66" s="53"/>
      <c r="F66" s="53"/>
      <c r="G66" s="53"/>
      <c r="H66" s="298"/>
      <c r="I66" s="289"/>
      <c r="J66" s="289"/>
      <c r="K66" s="289"/>
      <c r="L66" s="908"/>
      <c r="M66" s="909"/>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f>N64+N65+N66+N67+N68</f>
        <v>2538.6999999999998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09">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7"/>
      <c r="C80" s="898"/>
      <c r="D80" s="898"/>
      <c r="E80" s="898"/>
      <c r="F80" s="898"/>
      <c r="G80" s="898"/>
      <c r="H80" s="898"/>
      <c r="I80" s="132"/>
      <c r="J80" s="132"/>
      <c r="K80" s="132"/>
      <c r="L80" s="911"/>
      <c r="M80" s="911"/>
      <c r="N80" s="51"/>
    </row>
    <row r="81" spans="1:14" ht="15" thickBot="1">
      <c r="B81" s="910" t="s">
        <v>1037</v>
      </c>
      <c r="C81" s="864"/>
      <c r="D81" s="864"/>
      <c r="E81" s="864"/>
      <c r="F81" s="864"/>
      <c r="G81" s="864"/>
      <c r="H81" s="864"/>
      <c r="I81" s="864"/>
      <c r="J81" s="864"/>
      <c r="K81" s="864"/>
      <c r="L81" s="864"/>
      <c r="M81" s="865"/>
      <c r="N81" s="311">
        <f>SUM(N75:N80)</f>
        <v>8298.4208459912497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202927.4830305904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40585.496606118082</v>
      </c>
      <c r="M88" s="857"/>
      <c r="N88" s="57"/>
    </row>
    <row r="89" spans="1:14">
      <c r="B89" s="95" t="s">
        <v>1057</v>
      </c>
      <c r="C89" s="96"/>
      <c r="D89" s="96"/>
      <c r="E89" s="96"/>
      <c r="F89" s="96"/>
      <c r="G89" s="96"/>
      <c r="H89" s="96"/>
      <c r="I89" s="93"/>
      <c r="J89" s="94"/>
      <c r="K89" s="314">
        <v>0.05</v>
      </c>
      <c r="L89" s="856">
        <f>N83*K89</f>
        <v>10146.374151529521</v>
      </c>
      <c r="M89" s="857"/>
      <c r="N89" s="57"/>
    </row>
    <row r="90" spans="1:14" ht="15" thickBot="1">
      <c r="B90" s="97" t="s">
        <v>1058</v>
      </c>
      <c r="C90" s="98"/>
      <c r="D90" s="98"/>
      <c r="E90" s="98"/>
      <c r="F90" s="98"/>
      <c r="G90" s="98"/>
      <c r="H90" s="98"/>
      <c r="I90" s="99"/>
      <c r="J90" s="100"/>
      <c r="K90" s="315">
        <v>0.05</v>
      </c>
      <c r="L90" s="858">
        <f>N83*K90</f>
        <v>10146.374151529521</v>
      </c>
      <c r="M90" s="859"/>
      <c r="N90" s="57"/>
    </row>
    <row r="91" spans="1:14" ht="15" thickBot="1">
      <c r="B91" s="821" t="s">
        <v>1037</v>
      </c>
      <c r="C91" s="822"/>
      <c r="D91" s="822"/>
      <c r="E91" s="822"/>
      <c r="F91" s="822"/>
      <c r="G91" s="822"/>
      <c r="H91" s="822"/>
      <c r="I91" s="822"/>
      <c r="J91" s="822"/>
      <c r="K91" s="822"/>
      <c r="L91" s="822"/>
      <c r="M91" s="823"/>
      <c r="N91" s="58">
        <f>L88+L89+L90</f>
        <v>60878.24490917712</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263805.72793976753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4" t="s">
        <v>2324</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2325</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7"/>
      <c r="K123" s="887"/>
      <c r="L123" s="887"/>
      <c r="M123" s="887"/>
      <c r="N123" s="888"/>
    </row>
    <row r="124" spans="2:14" ht="15" thickBot="1">
      <c r="B124" s="271" t="s">
        <v>2327</v>
      </c>
      <c r="C124" s="403"/>
      <c r="D124" s="403"/>
      <c r="E124" s="63"/>
      <c r="F124" s="63"/>
      <c r="G124" s="63"/>
      <c r="H124" s="63"/>
      <c r="I124" s="63"/>
      <c r="J124" s="889"/>
      <c r="K124" s="889"/>
      <c r="L124" s="889"/>
      <c r="M124" s="889"/>
      <c r="N124" s="890"/>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1154</v>
      </c>
      <c r="C31" s="87" t="s">
        <v>2175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173322.864</v>
      </c>
      <c r="L36" s="280"/>
      <c r="M36" s="281">
        <v>30</v>
      </c>
      <c r="N36" s="282">
        <f>K36/M36</f>
        <v>5777.4287999999997</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172468.31699999998</v>
      </c>
      <c r="L37" s="280"/>
      <c r="M37" s="281">
        <v>10</v>
      </c>
      <c r="N37" s="282">
        <f t="shared" ref="N37:N43" si="0">K37/M37</f>
        <v>17246.831699999999</v>
      </c>
    </row>
    <row r="38" spans="1:14">
      <c r="A38" t="s">
        <v>166</v>
      </c>
      <c r="B38" s="870" t="str">
        <f>VLOOKUP(A38,EQUIPOS!A8:D154,3,FALSE)</f>
        <v>Compactador de Rodillo POTENCIA: 99HP, PESO: 8 ton</v>
      </c>
      <c r="C38" s="871"/>
      <c r="D38" s="871"/>
      <c r="E38" s="871"/>
      <c r="F38" s="871"/>
      <c r="G38" s="871"/>
      <c r="H38" s="872"/>
      <c r="I38" s="277"/>
      <c r="J38" s="278"/>
      <c r="K38" s="279">
        <f>VLOOKUP(A38,EQUIPOS!A8:D165,4,FALSE)</f>
        <v>141723.231</v>
      </c>
      <c r="L38" s="280"/>
      <c r="M38" s="281">
        <v>10</v>
      </c>
      <c r="N38" s="282">
        <f t="shared" si="0"/>
        <v>14172.3231</v>
      </c>
    </row>
    <row r="39" spans="1:14">
      <c r="A39" t="s">
        <v>284</v>
      </c>
      <c r="B39" s="870" t="str">
        <f>VLOOKUP(A39,EQUIPOS!A9:D154,3,FALSE)</f>
        <v>Planta de asfalto en caliente</v>
      </c>
      <c r="C39" s="871"/>
      <c r="D39" s="871"/>
      <c r="E39" s="871"/>
      <c r="F39" s="871"/>
      <c r="G39" s="871"/>
      <c r="H39" s="872"/>
      <c r="I39" s="277"/>
      <c r="J39" s="278"/>
      <c r="K39" s="279">
        <f>VLOOKUP(A39,EQUIPOS!A9:D166,4,FALSE)</f>
        <v>508466.09700000001</v>
      </c>
      <c r="L39" s="280"/>
      <c r="M39" s="281">
        <v>10</v>
      </c>
      <c r="N39" s="282">
        <f t="shared" si="0"/>
        <v>50846.609700000001</v>
      </c>
    </row>
    <row r="40" spans="1:14">
      <c r="A40" t="s">
        <v>290</v>
      </c>
      <c r="B40" s="870" t="str">
        <f>VLOOKUP(A40,EQUIPOS!A10:D154,3,FALSE)</f>
        <v>Planta trituradora</v>
      </c>
      <c r="C40" s="871"/>
      <c r="D40" s="871"/>
      <c r="E40" s="871"/>
      <c r="F40" s="871"/>
      <c r="G40" s="871"/>
      <c r="H40" s="872"/>
      <c r="I40" s="277"/>
      <c r="J40" s="278"/>
      <c r="K40" s="279">
        <f>VLOOKUP(A40,EQUIPOS!A10:D167,4,FALSE)</f>
        <v>421125.54599999997</v>
      </c>
      <c r="L40" s="280"/>
      <c r="M40" s="281">
        <v>30</v>
      </c>
      <c r="N40" s="282">
        <f t="shared" si="0"/>
        <v>14037.518199999999</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239956.266</v>
      </c>
      <c r="L41" s="280"/>
      <c r="M41" s="281">
        <v>30</v>
      </c>
      <c r="N41" s="282">
        <f t="shared" si="0"/>
        <v>7998.5421999999999</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344936.63399999996</v>
      </c>
      <c r="L42" s="280"/>
      <c r="M42" s="281">
        <v>10</v>
      </c>
      <c r="N42" s="282">
        <f t="shared" si="0"/>
        <v>34493.663399999998</v>
      </c>
    </row>
    <row r="43" spans="1:14">
      <c r="A43" t="s">
        <v>373</v>
      </c>
      <c r="B43" s="870" t="str">
        <f>VLOOKUP(A43,EQUIPOS!A13:D157,3,FALSE)</f>
        <v>Volqueta 6 m3</v>
      </c>
      <c r="C43" s="871"/>
      <c r="D43" s="871"/>
      <c r="E43" s="871"/>
      <c r="F43" s="871"/>
      <c r="G43" s="871"/>
      <c r="H43" s="872"/>
      <c r="I43" s="277"/>
      <c r="J43" s="278"/>
      <c r="K43" s="279">
        <f>VLOOKUP(A43,EQUIPOS!A13:D170,4,FALSE)</f>
        <v>62556.03</v>
      </c>
      <c r="L43" s="280"/>
      <c r="M43" s="281">
        <v>10</v>
      </c>
      <c r="N43" s="282">
        <f t="shared" si="0"/>
        <v>6255.6030000000001</v>
      </c>
    </row>
    <row r="44" spans="1:14">
      <c r="B44" s="330"/>
      <c r="C44" s="331"/>
      <c r="D44" s="331"/>
      <c r="E44" s="331"/>
      <c r="F44" s="331"/>
      <c r="G44" s="331"/>
      <c r="H44" s="332"/>
      <c r="I44" s="277"/>
      <c r="J44" s="278"/>
      <c r="K44" s="279"/>
      <c r="L44" s="280"/>
      <c r="M44" s="281"/>
      <c r="N44" s="282"/>
    </row>
    <row r="45" spans="1:14">
      <c r="B45" s="870"/>
      <c r="C45" s="871"/>
      <c r="D45" s="871"/>
      <c r="E45" s="871"/>
      <c r="F45" s="871"/>
      <c r="G45" s="871"/>
      <c r="H45" s="872"/>
      <c r="I45" s="873"/>
      <c r="J45" s="874"/>
      <c r="K45" s="279"/>
      <c r="L45" s="875"/>
      <c r="M45" s="876"/>
      <c r="N45" s="282"/>
    </row>
    <row r="46" spans="1:14">
      <c r="B46" s="870"/>
      <c r="C46" s="871"/>
      <c r="D46" s="871"/>
      <c r="E46" s="877"/>
      <c r="F46" s="871"/>
      <c r="G46" s="871"/>
      <c r="H46" s="872"/>
      <c r="I46" s="42"/>
      <c r="J46" s="43"/>
      <c r="K46" s="284"/>
      <c r="L46" s="286"/>
      <c r="M46" s="287"/>
      <c r="N46" s="288"/>
    </row>
    <row r="47" spans="1:14">
      <c r="B47" s="878" t="s">
        <v>1036</v>
      </c>
      <c r="C47" s="879"/>
      <c r="D47" s="879"/>
      <c r="E47" s="44"/>
      <c r="F47" s="45"/>
      <c r="G47" s="45"/>
      <c r="H47" s="46"/>
      <c r="I47" s="42"/>
      <c r="J47" s="43"/>
      <c r="K47" s="289"/>
      <c r="L47" s="286"/>
      <c r="M47" s="411">
        <v>0.1</v>
      </c>
      <c r="N47" s="354">
        <f>N81*M47</f>
        <v>829.84208459912497</v>
      </c>
    </row>
    <row r="48" spans="1:14" ht="15" thickBot="1">
      <c r="B48" s="870"/>
      <c r="C48" s="871"/>
      <c r="D48" s="871"/>
      <c r="E48" s="871"/>
      <c r="F48" s="871"/>
      <c r="G48" s="871"/>
      <c r="H48" s="872"/>
      <c r="I48" s="880"/>
      <c r="J48" s="881"/>
      <c r="K48" s="47"/>
      <c r="L48" s="882"/>
      <c r="M48" s="883"/>
      <c r="N48" s="111"/>
    </row>
    <row r="49" spans="1:14" ht="15" thickBot="1">
      <c r="B49" s="821" t="s">
        <v>1037</v>
      </c>
      <c r="C49" s="822"/>
      <c r="D49" s="822"/>
      <c r="E49" s="822"/>
      <c r="F49" s="822"/>
      <c r="G49" s="822"/>
      <c r="H49" s="822"/>
      <c r="I49" s="822"/>
      <c r="J49" s="822"/>
      <c r="K49" s="822"/>
      <c r="L49" s="822"/>
      <c r="M49" s="823"/>
      <c r="N49" s="404">
        <f>SUM(N36:N48)</f>
        <v>151658.36218459913</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6" t="s">
        <v>1028</v>
      </c>
      <c r="C53" s="867"/>
      <c r="D53" s="867"/>
      <c r="E53" s="867"/>
      <c r="F53" s="867"/>
      <c r="G53" s="867"/>
      <c r="H53" s="867"/>
      <c r="I53" s="901"/>
      <c r="J53" s="325" t="s">
        <v>1029</v>
      </c>
      <c r="K53" s="91" t="s">
        <v>1030</v>
      </c>
      <c r="L53" s="902" t="s">
        <v>1039</v>
      </c>
      <c r="M53" s="901"/>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27630</v>
      </c>
      <c r="N54" s="282">
        <f>K54*M54</f>
        <v>38682</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70</v>
      </c>
      <c r="N55" s="282">
        <f>K55*M55</f>
        <v>1750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3"/>
      <c r="C58" s="904"/>
      <c r="D58" s="904"/>
      <c r="E58" s="904"/>
      <c r="F58" s="904"/>
      <c r="G58" s="904"/>
      <c r="H58" s="904"/>
      <c r="I58" s="874"/>
      <c r="J58" s="48"/>
      <c r="K58" s="50"/>
      <c r="L58" s="905"/>
      <c r="M58" s="906"/>
      <c r="N58" s="51"/>
    </row>
    <row r="59" spans="1:14" ht="15" thickBot="1">
      <c r="B59" s="821" t="s">
        <v>1037</v>
      </c>
      <c r="C59" s="822"/>
      <c r="D59" s="822"/>
      <c r="E59" s="822"/>
      <c r="F59" s="822"/>
      <c r="G59" s="822"/>
      <c r="H59" s="822"/>
      <c r="I59" s="822"/>
      <c r="J59" s="822"/>
      <c r="K59" s="822"/>
      <c r="L59" s="822"/>
      <c r="M59" s="823"/>
      <c r="N59" s="404">
        <f>SUM(N54:N58)</f>
        <v>40432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8">
        <f>VLOOKUP(A64,TRANSPORTE!A5:D117,4,FALSE)</f>
        <v>958</v>
      </c>
      <c r="M64" s="909"/>
      <c r="N64" s="297">
        <f>K64*L64</f>
        <v>1341.1999999999998</v>
      </c>
    </row>
    <row r="65" spans="1:15">
      <c r="A65" t="s">
        <v>1460</v>
      </c>
      <c r="B65" s="52" t="str">
        <f>VLOOKUP(A65,TRANSPORTE!A6:D117,3,FALSE)</f>
        <v>Transporte de Mezcla Densa en Caliente MDC-10</v>
      </c>
      <c r="C65" s="53"/>
      <c r="D65" s="53"/>
      <c r="E65" s="53"/>
      <c r="F65" s="53"/>
      <c r="G65" s="53"/>
      <c r="H65" s="321" t="s">
        <v>1552</v>
      </c>
      <c r="I65" s="289">
        <v>1.25</v>
      </c>
      <c r="J65" s="296">
        <v>1</v>
      </c>
      <c r="K65" s="289">
        <f>I65*J65</f>
        <v>1.25</v>
      </c>
      <c r="L65" s="908">
        <f>VLOOKUP(A65,TRANSPORTE!A6:D117,4,FALSE)</f>
        <v>958</v>
      </c>
      <c r="M65" s="909"/>
      <c r="N65" s="297">
        <f>K65*L65</f>
        <v>1197.5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f>N64+N65+N66+N67+N68</f>
        <v>2538.6999999999998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09">
        <v>80</v>
      </c>
      <c r="N77" s="405">
        <f>K77/M77</f>
        <v>1915.0201952287498</v>
      </c>
    </row>
    <row r="78" spans="1:15">
      <c r="B78" s="55"/>
      <c r="C78" s="53"/>
      <c r="D78" s="53"/>
      <c r="E78" s="53"/>
      <c r="F78" s="53"/>
      <c r="G78" s="53"/>
      <c r="H78" s="53"/>
      <c r="I78" s="289"/>
      <c r="J78" s="307"/>
      <c r="K78" s="308"/>
      <c r="L78" s="328"/>
      <c r="M78" s="310"/>
      <c r="N78" s="405"/>
    </row>
    <row r="79" spans="1:15">
      <c r="B79" s="55"/>
      <c r="C79" s="53"/>
      <c r="D79" s="53"/>
      <c r="E79" s="53"/>
      <c r="F79" s="53"/>
      <c r="G79" s="53"/>
      <c r="H79" s="53"/>
      <c r="I79" s="289"/>
      <c r="J79" s="307"/>
      <c r="K79" s="308"/>
      <c r="L79" s="328"/>
      <c r="M79" s="310"/>
      <c r="N79" s="306"/>
    </row>
    <row r="80" spans="1:15" ht="15" thickBot="1">
      <c r="B80" s="897"/>
      <c r="C80" s="898"/>
      <c r="D80" s="898"/>
      <c r="E80" s="898"/>
      <c r="F80" s="898"/>
      <c r="G80" s="898"/>
      <c r="H80" s="898"/>
      <c r="I80" s="132"/>
      <c r="J80" s="132"/>
      <c r="K80" s="132"/>
      <c r="L80" s="911"/>
      <c r="M80" s="911"/>
      <c r="N80" s="51"/>
    </row>
    <row r="81" spans="1:14" ht="15" thickBot="1">
      <c r="B81" s="910" t="s">
        <v>1037</v>
      </c>
      <c r="C81" s="864"/>
      <c r="D81" s="864"/>
      <c r="E81" s="864"/>
      <c r="F81" s="864"/>
      <c r="G81" s="864"/>
      <c r="H81" s="864"/>
      <c r="I81" s="864"/>
      <c r="J81" s="864"/>
      <c r="K81" s="864"/>
      <c r="L81" s="864"/>
      <c r="M81" s="865"/>
      <c r="N81" s="311">
        <f>SUM(N75:N80)</f>
        <v>8298.4208459912497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202927.4830305904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40585.496606118082</v>
      </c>
      <c r="M88" s="857"/>
      <c r="N88" s="57"/>
    </row>
    <row r="89" spans="1:14">
      <c r="B89" s="95" t="s">
        <v>1057</v>
      </c>
      <c r="C89" s="96"/>
      <c r="D89" s="96"/>
      <c r="E89" s="96"/>
      <c r="F89" s="96"/>
      <c r="G89" s="96"/>
      <c r="H89" s="96"/>
      <c r="I89" s="93"/>
      <c r="J89" s="94"/>
      <c r="K89" s="314">
        <v>0.05</v>
      </c>
      <c r="L89" s="856">
        <f>N83*K89</f>
        <v>10146.374151529521</v>
      </c>
      <c r="M89" s="857"/>
      <c r="N89" s="57"/>
    </row>
    <row r="90" spans="1:14" ht="15" thickBot="1">
      <c r="B90" s="97" t="s">
        <v>1058</v>
      </c>
      <c r="C90" s="98"/>
      <c r="D90" s="98"/>
      <c r="E90" s="98"/>
      <c r="F90" s="98"/>
      <c r="G90" s="98"/>
      <c r="H90" s="98"/>
      <c r="I90" s="99"/>
      <c r="J90" s="100"/>
      <c r="K90" s="315">
        <v>0.05</v>
      </c>
      <c r="L90" s="858">
        <f>N83*K90</f>
        <v>10146.374151529521</v>
      </c>
      <c r="M90" s="859"/>
      <c r="N90" s="57"/>
    </row>
    <row r="91" spans="1:14" ht="15" thickBot="1">
      <c r="B91" s="821" t="s">
        <v>1037</v>
      </c>
      <c r="C91" s="822"/>
      <c r="D91" s="822"/>
      <c r="E91" s="822"/>
      <c r="F91" s="822"/>
      <c r="G91" s="822"/>
      <c r="H91" s="822"/>
      <c r="I91" s="822"/>
      <c r="J91" s="822"/>
      <c r="K91" s="822"/>
      <c r="L91" s="822"/>
      <c r="M91" s="823"/>
      <c r="N91" s="58">
        <f>L88+L89+L90</f>
        <v>60878.24490917712</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263805.72793976753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4" t="s">
        <v>2324</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2325</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7"/>
      <c r="K123" s="887"/>
      <c r="L123" s="887"/>
      <c r="M123" s="887"/>
      <c r="N123" s="888"/>
    </row>
    <row r="124" spans="2:14" ht="15" thickBot="1">
      <c r="B124" s="271" t="s">
        <v>2327</v>
      </c>
      <c r="C124" s="403"/>
      <c r="D124" s="403"/>
      <c r="E124" s="63"/>
      <c r="F124" s="63"/>
      <c r="G124" s="63"/>
      <c r="H124" s="63"/>
      <c r="I124" s="63"/>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customHeight="1" thickBot="1">
      <c r="A31" t="s">
        <v>1929</v>
      </c>
      <c r="B31" s="86" t="s">
        <v>1155</v>
      </c>
      <c r="C31" s="87" t="s">
        <v>2176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173322.864</v>
      </c>
      <c r="L36" s="280"/>
      <c r="M36" s="281">
        <v>30</v>
      </c>
      <c r="N36" s="282">
        <f>K36/M36</f>
        <v>5777.4287999999997</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172468.31699999998</v>
      </c>
      <c r="L37" s="280"/>
      <c r="M37" s="281">
        <v>10</v>
      </c>
      <c r="N37" s="282">
        <f t="shared" ref="N37:N43" si="0">K37/M37</f>
        <v>17246.831699999999</v>
      </c>
    </row>
    <row r="38" spans="1:14">
      <c r="A38" t="s">
        <v>166</v>
      </c>
      <c r="B38" s="870" t="str">
        <f>VLOOKUP(A38,EQUIPOS!A8:D154,3,FALSE)</f>
        <v>Compactador de Rodillo POTENCIA: 99HP, PESO: 8 ton</v>
      </c>
      <c r="C38" s="871"/>
      <c r="D38" s="871"/>
      <c r="E38" s="871"/>
      <c r="F38" s="871"/>
      <c r="G38" s="871"/>
      <c r="H38" s="872"/>
      <c r="I38" s="277"/>
      <c r="J38" s="278"/>
      <c r="K38" s="279">
        <f>VLOOKUP(A38,EQUIPOS!A8:D165,4,FALSE)</f>
        <v>141723.231</v>
      </c>
      <c r="L38" s="280"/>
      <c r="M38" s="281">
        <v>10</v>
      </c>
      <c r="N38" s="282">
        <f t="shared" si="0"/>
        <v>14172.3231</v>
      </c>
    </row>
    <row r="39" spans="1:14">
      <c r="A39" t="s">
        <v>284</v>
      </c>
      <c r="B39" s="870" t="str">
        <f>VLOOKUP(A39,EQUIPOS!A9:D154,3,FALSE)</f>
        <v>Planta de asfalto en caliente</v>
      </c>
      <c r="C39" s="871"/>
      <c r="D39" s="871"/>
      <c r="E39" s="871"/>
      <c r="F39" s="871"/>
      <c r="G39" s="871"/>
      <c r="H39" s="872"/>
      <c r="I39" s="277"/>
      <c r="J39" s="278"/>
      <c r="K39" s="279">
        <f>VLOOKUP(A39,EQUIPOS!A9:D166,4,FALSE)</f>
        <v>508466.09700000001</v>
      </c>
      <c r="L39" s="280"/>
      <c r="M39" s="281">
        <v>10</v>
      </c>
      <c r="N39" s="282">
        <f t="shared" si="0"/>
        <v>50846.609700000001</v>
      </c>
    </row>
    <row r="40" spans="1:14">
      <c r="A40" t="s">
        <v>290</v>
      </c>
      <c r="B40" s="870" t="str">
        <f>VLOOKUP(A40,EQUIPOS!A10:D154,3,FALSE)</f>
        <v>Planta trituradora</v>
      </c>
      <c r="C40" s="871"/>
      <c r="D40" s="871"/>
      <c r="E40" s="871"/>
      <c r="F40" s="871"/>
      <c r="G40" s="871"/>
      <c r="H40" s="872"/>
      <c r="I40" s="277"/>
      <c r="J40" s="278"/>
      <c r="K40" s="279">
        <f>VLOOKUP(A40,EQUIPOS!A10:D167,4,FALSE)</f>
        <v>421125.54599999997</v>
      </c>
      <c r="L40" s="280"/>
      <c r="M40" s="281">
        <v>30</v>
      </c>
      <c r="N40" s="282">
        <f t="shared" si="0"/>
        <v>14037.518199999999</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239956.266</v>
      </c>
      <c r="L41" s="280"/>
      <c r="M41" s="281">
        <v>30</v>
      </c>
      <c r="N41" s="282">
        <f t="shared" si="0"/>
        <v>7998.5421999999999</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344936.63399999996</v>
      </c>
      <c r="L42" s="280"/>
      <c r="M42" s="281">
        <v>10</v>
      </c>
      <c r="N42" s="282">
        <f t="shared" si="0"/>
        <v>34493.663399999998</v>
      </c>
    </row>
    <row r="43" spans="1:14">
      <c r="A43" t="s">
        <v>373</v>
      </c>
      <c r="B43" s="870" t="str">
        <f>VLOOKUP(A43,EQUIPOS!A13:D157,3,FALSE)</f>
        <v>Volqueta 6 m3</v>
      </c>
      <c r="C43" s="871"/>
      <c r="D43" s="871"/>
      <c r="E43" s="871"/>
      <c r="F43" s="871"/>
      <c r="G43" s="871"/>
      <c r="H43" s="872"/>
      <c r="I43" s="277"/>
      <c r="J43" s="278"/>
      <c r="K43" s="279">
        <f>VLOOKUP(A43,EQUIPOS!A13:D170,4,FALSE)</f>
        <v>62556.03</v>
      </c>
      <c r="L43" s="280"/>
      <c r="M43" s="281">
        <v>10</v>
      </c>
      <c r="N43" s="282">
        <f t="shared" si="0"/>
        <v>6255.6030000000001</v>
      </c>
    </row>
    <row r="44" spans="1:14" ht="15" customHeight="1">
      <c r="B44" s="870"/>
      <c r="C44" s="871"/>
      <c r="D44" s="871"/>
      <c r="E44" s="871"/>
      <c r="F44" s="871"/>
      <c r="G44" s="871"/>
      <c r="H44" s="872"/>
      <c r="I44" s="873"/>
      <c r="J44" s="874"/>
      <c r="K44" s="279"/>
      <c r="L44" s="875"/>
      <c r="M44" s="876"/>
      <c r="N44" s="282"/>
    </row>
    <row r="45" spans="1:14">
      <c r="B45" s="870"/>
      <c r="C45" s="871"/>
      <c r="D45" s="871"/>
      <c r="E45" s="877"/>
      <c r="F45" s="871"/>
      <c r="G45" s="871"/>
      <c r="H45" s="872"/>
      <c r="I45" s="42"/>
      <c r="J45" s="43"/>
      <c r="K45" s="284"/>
      <c r="L45" s="286"/>
      <c r="M45" s="287"/>
      <c r="N45" s="288"/>
    </row>
    <row r="46" spans="1:14">
      <c r="B46" s="878" t="s">
        <v>1036</v>
      </c>
      <c r="C46" s="879"/>
      <c r="D46" s="879"/>
      <c r="E46" s="44"/>
      <c r="F46" s="45"/>
      <c r="G46" s="45"/>
      <c r="H46" s="46"/>
      <c r="I46" s="42"/>
      <c r="J46" s="43"/>
      <c r="K46" s="289"/>
      <c r="L46" s="286"/>
      <c r="M46" s="411">
        <v>0.1</v>
      </c>
      <c r="N46" s="354">
        <f>N80*M46</f>
        <v>829.84208459912497</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SUM(N36:N47)</f>
        <v>151658.36218459913</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27630</v>
      </c>
      <c r="N53" s="282">
        <f>K53*M53</f>
        <v>38682</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70</v>
      </c>
      <c r="N54" s="282">
        <f>K54*M54</f>
        <v>1750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3"/>
      <c r="C57" s="904"/>
      <c r="D57" s="904"/>
      <c r="E57" s="904"/>
      <c r="F57" s="904"/>
      <c r="G57" s="904"/>
      <c r="H57" s="904"/>
      <c r="I57" s="874"/>
      <c r="J57" s="48"/>
      <c r="K57" s="50"/>
      <c r="L57" s="905"/>
      <c r="M57" s="906"/>
      <c r="N57" s="51"/>
    </row>
    <row r="58" spans="1:14" ht="15" thickBot="1">
      <c r="B58" s="821" t="s">
        <v>1037</v>
      </c>
      <c r="C58" s="822"/>
      <c r="D58" s="822"/>
      <c r="E58" s="822"/>
      <c r="F58" s="822"/>
      <c r="G58" s="822"/>
      <c r="H58" s="822"/>
      <c r="I58" s="822"/>
      <c r="J58" s="822"/>
      <c r="K58" s="822"/>
      <c r="L58" s="822"/>
      <c r="M58" s="823"/>
      <c r="N58" s="404">
        <f>SUM(N53:N57)</f>
        <v>40432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7" t="s">
        <v>1045</v>
      </c>
      <c r="M62" s="886"/>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8">
        <f>VLOOKUP(A63,TRANSPORTE!A5:D117,4,FALSE)</f>
        <v>958</v>
      </c>
      <c r="M63" s="909"/>
      <c r="N63" s="297">
        <f>K63*L63</f>
        <v>1341.1999999999998</v>
      </c>
    </row>
    <row r="64" spans="1:14">
      <c r="A64" t="s">
        <v>1448</v>
      </c>
      <c r="B64" s="52" t="str">
        <f>VLOOKUP(A64,TRANSPORTE!A6:D117,3,FALSE)</f>
        <v>Transporte de Mezcla densa en Caliente MDC-25</v>
      </c>
      <c r="C64" s="53"/>
      <c r="D64" s="53"/>
      <c r="E64" s="53"/>
      <c r="F64" s="53"/>
      <c r="G64" s="53"/>
      <c r="H64" s="321" t="s">
        <v>1552</v>
      </c>
      <c r="I64" s="289">
        <v>1.25</v>
      </c>
      <c r="J64" s="296">
        <v>1</v>
      </c>
      <c r="K64" s="289">
        <f>I64*J64</f>
        <v>1.25</v>
      </c>
      <c r="L64" s="908">
        <f>VLOOKUP(A64,TRANSPORTE!A6:D117,4,FALSE)</f>
        <v>958</v>
      </c>
      <c r="M64" s="909"/>
      <c r="N64" s="297">
        <f>K64*L64</f>
        <v>1197.5</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99"/>
      <c r="M68" s="900"/>
      <c r="N68" s="133"/>
    </row>
    <row r="69" spans="1:15" ht="15" thickBot="1">
      <c r="B69" s="910" t="s">
        <v>1037</v>
      </c>
      <c r="C69" s="864"/>
      <c r="D69" s="864"/>
      <c r="E69" s="864"/>
      <c r="F69" s="864"/>
      <c r="G69" s="864"/>
      <c r="H69" s="864"/>
      <c r="I69" s="864"/>
      <c r="J69" s="864"/>
      <c r="K69" s="864"/>
      <c r="L69" s="864"/>
      <c r="M69" s="865"/>
      <c r="N69" s="110">
        <f>N63+N64+N65+N66+N67</f>
        <v>2538.6999999999998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0" t="s">
        <v>1047</v>
      </c>
      <c r="C73" s="861"/>
      <c r="D73" s="861"/>
      <c r="E73" s="861"/>
      <c r="F73" s="861"/>
      <c r="G73" s="861"/>
      <c r="H73" s="861"/>
      <c r="I73" s="79" t="s">
        <v>1048</v>
      </c>
      <c r="J73" s="81" t="s">
        <v>1494</v>
      </c>
      <c r="K73" s="80" t="s">
        <v>1050</v>
      </c>
      <c r="L73" s="862" t="s">
        <v>1034</v>
      </c>
      <c r="M73" s="863"/>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80</v>
      </c>
      <c r="N76" s="405">
        <f>K76/M76</f>
        <v>1915.0201952287498</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7"/>
      <c r="C79" s="898"/>
      <c r="D79" s="898"/>
      <c r="E79" s="898"/>
      <c r="F79" s="898"/>
      <c r="G79" s="898"/>
      <c r="H79" s="898"/>
      <c r="I79" s="132"/>
      <c r="J79" s="132"/>
      <c r="K79" s="132"/>
      <c r="L79" s="911"/>
      <c r="M79" s="911"/>
      <c r="N79" s="51"/>
    </row>
    <row r="80" spans="1:15" ht="15" thickBot="1">
      <c r="B80" s="910" t="s">
        <v>1037</v>
      </c>
      <c r="C80" s="864"/>
      <c r="D80" s="864"/>
      <c r="E80" s="864"/>
      <c r="F80" s="864"/>
      <c r="G80" s="864"/>
      <c r="H80" s="864"/>
      <c r="I80" s="864"/>
      <c r="J80" s="864"/>
      <c r="K80" s="864"/>
      <c r="L80" s="864"/>
      <c r="M80" s="865"/>
      <c r="N80" s="311">
        <f>SUM(N74:N79)</f>
        <v>8298.4208459912497</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202927.4830305904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6" t="s">
        <v>1053</v>
      </c>
      <c r="C86" s="867"/>
      <c r="D86" s="867"/>
      <c r="E86" s="867"/>
      <c r="F86" s="867"/>
      <c r="G86" s="867"/>
      <c r="H86" s="867"/>
      <c r="I86" s="324"/>
      <c r="J86" s="344"/>
      <c r="K86" s="312" t="s">
        <v>1054</v>
      </c>
      <c r="L86" s="868" t="s">
        <v>1055</v>
      </c>
      <c r="M86" s="869"/>
      <c r="N86" s="313"/>
    </row>
    <row r="87" spans="1:14">
      <c r="B87" s="854" t="s">
        <v>1056</v>
      </c>
      <c r="C87" s="855"/>
      <c r="D87" s="855"/>
      <c r="E87" s="855"/>
      <c r="F87" s="855"/>
      <c r="G87" s="855"/>
      <c r="H87" s="855"/>
      <c r="I87" s="93"/>
      <c r="J87" s="94"/>
      <c r="K87" s="314">
        <v>0.2</v>
      </c>
      <c r="L87" s="856">
        <f>N82*K87</f>
        <v>40585.496606118082</v>
      </c>
      <c r="M87" s="857"/>
      <c r="N87" s="57"/>
    </row>
    <row r="88" spans="1:14">
      <c r="B88" s="95" t="s">
        <v>1057</v>
      </c>
      <c r="C88" s="96"/>
      <c r="D88" s="96"/>
      <c r="E88" s="96"/>
      <c r="F88" s="96"/>
      <c r="G88" s="96"/>
      <c r="H88" s="96"/>
      <c r="I88" s="93"/>
      <c r="J88" s="94"/>
      <c r="K88" s="314">
        <v>0.05</v>
      </c>
      <c r="L88" s="856">
        <f>N82*K88</f>
        <v>10146.374151529521</v>
      </c>
      <c r="M88" s="857"/>
      <c r="N88" s="57"/>
    </row>
    <row r="89" spans="1:14" ht="15" thickBot="1">
      <c r="B89" s="97" t="s">
        <v>1058</v>
      </c>
      <c r="C89" s="98"/>
      <c r="D89" s="98"/>
      <c r="E89" s="98"/>
      <c r="F89" s="98"/>
      <c r="G89" s="98"/>
      <c r="H89" s="98"/>
      <c r="I89" s="99"/>
      <c r="J89" s="100"/>
      <c r="K89" s="315">
        <v>0.05</v>
      </c>
      <c r="L89" s="858">
        <f>N82*K89</f>
        <v>10146.374151529521</v>
      </c>
      <c r="M89" s="859"/>
      <c r="N89" s="57"/>
    </row>
    <row r="90" spans="1:14" ht="15" thickBot="1">
      <c r="B90" s="821" t="s">
        <v>1037</v>
      </c>
      <c r="C90" s="822"/>
      <c r="D90" s="822"/>
      <c r="E90" s="822"/>
      <c r="F90" s="822"/>
      <c r="G90" s="822"/>
      <c r="H90" s="822"/>
      <c r="I90" s="822"/>
      <c r="J90" s="822"/>
      <c r="K90" s="822"/>
      <c r="L90" s="822"/>
      <c r="M90" s="823"/>
      <c r="N90" s="58">
        <f>L87+L88+L89</f>
        <v>60878.24490917712</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263805.72793976753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4" t="s">
        <v>2324</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2325</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7"/>
      <c r="K122" s="887"/>
      <c r="L122" s="887"/>
      <c r="M122" s="887"/>
      <c r="N122" s="888"/>
    </row>
    <row r="123" spans="2:14" ht="15" thickBot="1">
      <c r="B123" s="271" t="s">
        <v>2327</v>
      </c>
      <c r="C123" s="403"/>
      <c r="D123" s="403"/>
      <c r="E123" s="63"/>
      <c r="F123" s="63"/>
      <c r="G123" s="63"/>
      <c r="H123" s="63"/>
      <c r="I123" s="63"/>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1156</v>
      </c>
      <c r="C31" s="87" t="s">
        <v>2177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173322.864</v>
      </c>
      <c r="L36" s="280"/>
      <c r="M36" s="281">
        <v>30</v>
      </c>
      <c r="N36" s="282">
        <f>K36/M36</f>
        <v>5777.4287999999997</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172468.31699999998</v>
      </c>
      <c r="L37" s="280"/>
      <c r="M37" s="281">
        <v>10</v>
      </c>
      <c r="N37" s="282">
        <f t="shared" ref="N37:N43" si="0">K37/M37</f>
        <v>17246.831699999999</v>
      </c>
    </row>
    <row r="38" spans="1:14">
      <c r="A38" t="s">
        <v>166</v>
      </c>
      <c r="B38" s="870" t="str">
        <f>VLOOKUP(A38,EQUIPOS!A8:D154,3,FALSE)</f>
        <v>Compactador de Rodillo POTENCIA: 99HP, PESO: 8 ton</v>
      </c>
      <c r="C38" s="871"/>
      <c r="D38" s="871"/>
      <c r="E38" s="871"/>
      <c r="F38" s="871"/>
      <c r="G38" s="871"/>
      <c r="H38" s="872"/>
      <c r="I38" s="277"/>
      <c r="J38" s="278"/>
      <c r="K38" s="279">
        <f>VLOOKUP(A38,EQUIPOS!A8:D165,4,FALSE)</f>
        <v>141723.231</v>
      </c>
      <c r="L38" s="280"/>
      <c r="M38" s="281">
        <v>10</v>
      </c>
      <c r="N38" s="282">
        <f t="shared" si="0"/>
        <v>14172.3231</v>
      </c>
    </row>
    <row r="39" spans="1:14">
      <c r="A39" t="s">
        <v>284</v>
      </c>
      <c r="B39" s="870" t="str">
        <f>VLOOKUP(A39,EQUIPOS!A9:D154,3,FALSE)</f>
        <v>Planta de asfalto en caliente</v>
      </c>
      <c r="C39" s="871"/>
      <c r="D39" s="871"/>
      <c r="E39" s="871"/>
      <c r="F39" s="871"/>
      <c r="G39" s="871"/>
      <c r="H39" s="872"/>
      <c r="I39" s="277"/>
      <c r="J39" s="278"/>
      <c r="K39" s="279">
        <f>VLOOKUP(A39,EQUIPOS!A9:D166,4,FALSE)</f>
        <v>508466.09700000001</v>
      </c>
      <c r="L39" s="280"/>
      <c r="M39" s="281">
        <v>10</v>
      </c>
      <c r="N39" s="282">
        <f t="shared" si="0"/>
        <v>50846.609700000001</v>
      </c>
    </row>
    <row r="40" spans="1:14">
      <c r="A40" t="s">
        <v>290</v>
      </c>
      <c r="B40" s="870" t="str">
        <f>VLOOKUP(A40,EQUIPOS!A10:D154,3,FALSE)</f>
        <v>Planta trituradora</v>
      </c>
      <c r="C40" s="871"/>
      <c r="D40" s="871"/>
      <c r="E40" s="871"/>
      <c r="F40" s="871"/>
      <c r="G40" s="871"/>
      <c r="H40" s="872"/>
      <c r="I40" s="277"/>
      <c r="J40" s="278"/>
      <c r="K40" s="279">
        <f>VLOOKUP(A40,EQUIPOS!A10:D167,4,FALSE)</f>
        <v>421125.54599999997</v>
      </c>
      <c r="L40" s="280"/>
      <c r="M40" s="281">
        <v>30</v>
      </c>
      <c r="N40" s="282">
        <f t="shared" si="0"/>
        <v>14037.518199999999</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239956.266</v>
      </c>
      <c r="L41" s="280"/>
      <c r="M41" s="281">
        <v>30</v>
      </c>
      <c r="N41" s="282">
        <f t="shared" si="0"/>
        <v>7998.5421999999999</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344936.63399999996</v>
      </c>
      <c r="L42" s="280"/>
      <c r="M42" s="281">
        <v>10</v>
      </c>
      <c r="N42" s="282">
        <f t="shared" si="0"/>
        <v>34493.663399999998</v>
      </c>
    </row>
    <row r="43" spans="1:14">
      <c r="A43" t="s">
        <v>373</v>
      </c>
      <c r="B43" s="870" t="str">
        <f>VLOOKUP(A43,EQUIPOS!A13:D157,3,FALSE)</f>
        <v>Volqueta 6 m3</v>
      </c>
      <c r="C43" s="871"/>
      <c r="D43" s="871"/>
      <c r="E43" s="871"/>
      <c r="F43" s="871"/>
      <c r="G43" s="871"/>
      <c r="H43" s="872"/>
      <c r="I43" s="277"/>
      <c r="J43" s="278"/>
      <c r="K43" s="279">
        <f>VLOOKUP(A43,EQUIPOS!A13:D170,4,FALSE)</f>
        <v>62556.03</v>
      </c>
      <c r="L43" s="280"/>
      <c r="M43" s="281">
        <v>10</v>
      </c>
      <c r="N43" s="282">
        <f t="shared" si="0"/>
        <v>6255.6030000000001</v>
      </c>
    </row>
    <row r="44" spans="1:14">
      <c r="B44" s="870"/>
      <c r="C44" s="871"/>
      <c r="D44" s="871"/>
      <c r="E44" s="871"/>
      <c r="F44" s="871"/>
      <c r="G44" s="871"/>
      <c r="H44" s="872"/>
      <c r="I44" s="873"/>
      <c r="J44" s="874"/>
      <c r="K44" s="279"/>
      <c r="L44" s="875"/>
      <c r="M44" s="876"/>
      <c r="N44" s="282"/>
    </row>
    <row r="45" spans="1:14">
      <c r="B45" s="870"/>
      <c r="C45" s="871"/>
      <c r="D45" s="871"/>
      <c r="E45" s="877"/>
      <c r="F45" s="871"/>
      <c r="G45" s="871"/>
      <c r="H45" s="872"/>
      <c r="I45" s="42"/>
      <c r="J45" s="43"/>
      <c r="K45" s="284"/>
      <c r="L45" s="286"/>
      <c r="M45" s="287"/>
      <c r="N45" s="288"/>
    </row>
    <row r="46" spans="1:14">
      <c r="B46" s="878" t="s">
        <v>1036</v>
      </c>
      <c r="C46" s="879"/>
      <c r="D46" s="879"/>
      <c r="E46" s="44"/>
      <c r="F46" s="45"/>
      <c r="G46" s="45"/>
      <c r="H46" s="46"/>
      <c r="I46" s="42"/>
      <c r="J46" s="43"/>
      <c r="K46" s="289"/>
      <c r="L46" s="286"/>
      <c r="M46" s="411">
        <v>0.1</v>
      </c>
      <c r="N46" s="354">
        <f>N80*M46</f>
        <v>829.84208459912497</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SUM(N36:N47)</f>
        <v>151658.36218459913</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27630</v>
      </c>
      <c r="N53" s="282">
        <f>K53*M53</f>
        <v>38682</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70</v>
      </c>
      <c r="N54" s="282">
        <f>K54*M54</f>
        <v>1750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3"/>
      <c r="C57" s="904"/>
      <c r="D57" s="904"/>
      <c r="E57" s="904"/>
      <c r="F57" s="904"/>
      <c r="G57" s="904"/>
      <c r="H57" s="904"/>
      <c r="I57" s="874"/>
      <c r="J57" s="48"/>
      <c r="K57" s="50"/>
      <c r="L57" s="905"/>
      <c r="M57" s="906"/>
      <c r="N57" s="51"/>
    </row>
    <row r="58" spans="1:14" ht="15" thickBot="1">
      <c r="B58" s="821" t="s">
        <v>1037</v>
      </c>
      <c r="C58" s="822"/>
      <c r="D58" s="822"/>
      <c r="E58" s="822"/>
      <c r="F58" s="822"/>
      <c r="G58" s="822"/>
      <c r="H58" s="822"/>
      <c r="I58" s="822"/>
      <c r="J58" s="822"/>
      <c r="K58" s="822"/>
      <c r="L58" s="822"/>
      <c r="M58" s="823"/>
      <c r="N58" s="404">
        <f>SUM(N53:N57)</f>
        <v>40432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7" t="s">
        <v>1045</v>
      </c>
      <c r="M62" s="886"/>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8">
        <f>VLOOKUP(A63,TRANSPORTE!A5:D117,4,FALSE)</f>
        <v>958</v>
      </c>
      <c r="M63" s="909"/>
      <c r="N63" s="297">
        <f>K63*L63</f>
        <v>1341.1999999999998</v>
      </c>
    </row>
    <row r="64" spans="1:14">
      <c r="A64" t="s">
        <v>1423</v>
      </c>
      <c r="B64" s="52" t="str">
        <f>VLOOKUP(A64,TRANSPORTE!A6:D117,3,FALSE)</f>
        <v>Transporte de Mezcla Semi- Densa en Caliente MSC-19</v>
      </c>
      <c r="C64" s="53"/>
      <c r="D64" s="53"/>
      <c r="E64" s="53"/>
      <c r="F64" s="53"/>
      <c r="G64" s="53"/>
      <c r="H64" s="321" t="s">
        <v>1552</v>
      </c>
      <c r="I64" s="289">
        <v>1.25</v>
      </c>
      <c r="J64" s="296">
        <v>1</v>
      </c>
      <c r="K64" s="289">
        <f>I64*J64</f>
        <v>1.25</v>
      </c>
      <c r="L64" s="908">
        <f>VLOOKUP(A64,TRANSPORTE!A6:D117,4,FALSE)</f>
        <v>958</v>
      </c>
      <c r="M64" s="909"/>
      <c r="N64" s="297">
        <f>K64*L64</f>
        <v>1197.5</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319"/>
      <c r="C68" s="320"/>
      <c r="D68" s="458"/>
      <c r="E68" s="458"/>
      <c r="F68" s="458"/>
      <c r="G68" s="458"/>
      <c r="H68" s="54"/>
      <c r="I68" s="132"/>
      <c r="J68" s="132"/>
      <c r="K68" s="132"/>
      <c r="L68" s="899"/>
      <c r="M68" s="900"/>
      <c r="N68" s="133"/>
    </row>
    <row r="69" spans="1:15" ht="15" thickBot="1">
      <c r="B69" s="910" t="s">
        <v>1037</v>
      </c>
      <c r="C69" s="864"/>
      <c r="D69" s="864"/>
      <c r="E69" s="864"/>
      <c r="F69" s="864"/>
      <c r="G69" s="864"/>
      <c r="H69" s="864"/>
      <c r="I69" s="864"/>
      <c r="J69" s="864"/>
      <c r="K69" s="864"/>
      <c r="L69" s="864"/>
      <c r="M69" s="865"/>
      <c r="N69" s="110">
        <f>N63+N64+N65+N66+N67</f>
        <v>2538.6999999999998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0" t="s">
        <v>1047</v>
      </c>
      <c r="C73" s="861"/>
      <c r="D73" s="861"/>
      <c r="E73" s="861"/>
      <c r="F73" s="861"/>
      <c r="G73" s="861"/>
      <c r="H73" s="861"/>
      <c r="I73" s="79" t="s">
        <v>1048</v>
      </c>
      <c r="J73" s="81" t="s">
        <v>1494</v>
      </c>
      <c r="K73" s="80" t="s">
        <v>1050</v>
      </c>
      <c r="L73" s="862" t="s">
        <v>1034</v>
      </c>
      <c r="M73" s="863"/>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80</v>
      </c>
      <c r="N76" s="405">
        <f>K76/M76</f>
        <v>1915.0201952287498</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7"/>
      <c r="C79" s="898"/>
      <c r="D79" s="898"/>
      <c r="E79" s="898"/>
      <c r="F79" s="898"/>
      <c r="G79" s="898"/>
      <c r="H79" s="898"/>
      <c r="I79" s="132"/>
      <c r="J79" s="132"/>
      <c r="K79" s="132"/>
      <c r="L79" s="911"/>
      <c r="M79" s="911"/>
      <c r="N79" s="51"/>
    </row>
    <row r="80" spans="1:15" ht="15" thickBot="1">
      <c r="B80" s="910" t="s">
        <v>1037</v>
      </c>
      <c r="C80" s="864"/>
      <c r="D80" s="864"/>
      <c r="E80" s="864"/>
      <c r="F80" s="864"/>
      <c r="G80" s="864"/>
      <c r="H80" s="864"/>
      <c r="I80" s="864"/>
      <c r="J80" s="864"/>
      <c r="K80" s="864"/>
      <c r="L80" s="864"/>
      <c r="M80" s="865"/>
      <c r="N80" s="311">
        <f>SUM(N74:N79)</f>
        <v>8298.4208459912497</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202927.4830305904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6" t="s">
        <v>1053</v>
      </c>
      <c r="C86" s="867"/>
      <c r="D86" s="867"/>
      <c r="E86" s="867"/>
      <c r="F86" s="867"/>
      <c r="G86" s="867"/>
      <c r="H86" s="867"/>
      <c r="I86" s="324"/>
      <c r="J86" s="344"/>
      <c r="K86" s="312" t="s">
        <v>1054</v>
      </c>
      <c r="L86" s="868" t="s">
        <v>1055</v>
      </c>
      <c r="M86" s="869"/>
      <c r="N86" s="313"/>
    </row>
    <row r="87" spans="1:14">
      <c r="B87" s="854" t="s">
        <v>1056</v>
      </c>
      <c r="C87" s="855"/>
      <c r="D87" s="855"/>
      <c r="E87" s="855"/>
      <c r="F87" s="855"/>
      <c r="G87" s="855"/>
      <c r="H87" s="855"/>
      <c r="I87" s="93"/>
      <c r="J87" s="94"/>
      <c r="K87" s="314">
        <v>0.2</v>
      </c>
      <c r="L87" s="856">
        <f>N82*K87</f>
        <v>40585.496606118082</v>
      </c>
      <c r="M87" s="857"/>
      <c r="N87" s="57"/>
    </row>
    <row r="88" spans="1:14">
      <c r="B88" s="95" t="s">
        <v>1057</v>
      </c>
      <c r="C88" s="96"/>
      <c r="D88" s="96"/>
      <c r="E88" s="96"/>
      <c r="F88" s="96"/>
      <c r="G88" s="96"/>
      <c r="H88" s="96"/>
      <c r="I88" s="93"/>
      <c r="J88" s="94"/>
      <c r="K88" s="314">
        <v>0.05</v>
      </c>
      <c r="L88" s="856">
        <f>N82*K88</f>
        <v>10146.374151529521</v>
      </c>
      <c r="M88" s="857"/>
      <c r="N88" s="57"/>
    </row>
    <row r="89" spans="1:14" ht="15" thickBot="1">
      <c r="B89" s="97" t="s">
        <v>1058</v>
      </c>
      <c r="C89" s="98"/>
      <c r="D89" s="98"/>
      <c r="E89" s="98"/>
      <c r="F89" s="98"/>
      <c r="G89" s="98"/>
      <c r="H89" s="98"/>
      <c r="I89" s="99"/>
      <c r="J89" s="100"/>
      <c r="K89" s="315">
        <v>0.05</v>
      </c>
      <c r="L89" s="858">
        <f>N82*K89</f>
        <v>10146.374151529521</v>
      </c>
      <c r="M89" s="859"/>
      <c r="N89" s="57"/>
    </row>
    <row r="90" spans="1:14" ht="15" thickBot="1">
      <c r="B90" s="821" t="s">
        <v>1037</v>
      </c>
      <c r="C90" s="822"/>
      <c r="D90" s="822"/>
      <c r="E90" s="822"/>
      <c r="F90" s="822"/>
      <c r="G90" s="822"/>
      <c r="H90" s="822"/>
      <c r="I90" s="822"/>
      <c r="J90" s="822"/>
      <c r="K90" s="822"/>
      <c r="L90" s="822"/>
      <c r="M90" s="823"/>
      <c r="N90" s="58">
        <f>L87+L88+L89</f>
        <v>60878.24490917712</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263805.72793976753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4" t="s">
        <v>2324</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2325</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7"/>
      <c r="K122" s="887"/>
      <c r="L122" s="887"/>
      <c r="M122" s="887"/>
      <c r="N122" s="888"/>
    </row>
    <row r="123" spans="2:14" ht="15" thickBot="1">
      <c r="B123" s="271" t="s">
        <v>2327</v>
      </c>
      <c r="C123" s="403"/>
      <c r="D123" s="403"/>
      <c r="E123" s="63"/>
      <c r="F123" s="63"/>
      <c r="G123" s="63"/>
      <c r="H123" s="63"/>
      <c r="I123" s="63"/>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5.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1157</v>
      </c>
      <c r="C31" s="87" t="s">
        <v>1665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173322.864</v>
      </c>
      <c r="L36" s="280"/>
      <c r="M36" s="281">
        <v>30</v>
      </c>
      <c r="N36" s="282">
        <f>K36/M36</f>
        <v>5777.4287999999997</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172468.31699999998</v>
      </c>
      <c r="L37" s="280"/>
      <c r="M37" s="281">
        <v>10</v>
      </c>
      <c r="N37" s="282">
        <f t="shared" ref="N37:N43" si="0">K37/M37</f>
        <v>17246.831699999999</v>
      </c>
    </row>
    <row r="38" spans="1:14">
      <c r="A38" t="s">
        <v>166</v>
      </c>
      <c r="B38" s="870" t="str">
        <f>VLOOKUP(A38,EQUIPOS!A8:D154,3,FALSE)</f>
        <v>Compactador de Rodillo POTENCIA: 99HP, PESO: 8 ton</v>
      </c>
      <c r="C38" s="871"/>
      <c r="D38" s="871"/>
      <c r="E38" s="871"/>
      <c r="F38" s="871"/>
      <c r="G38" s="871"/>
      <c r="H38" s="872"/>
      <c r="I38" s="277"/>
      <c r="J38" s="278"/>
      <c r="K38" s="279">
        <f>VLOOKUP(A38,EQUIPOS!A8:D165,4,FALSE)</f>
        <v>141723.231</v>
      </c>
      <c r="L38" s="280"/>
      <c r="M38" s="281">
        <v>10</v>
      </c>
      <c r="N38" s="282">
        <f t="shared" si="0"/>
        <v>14172.3231</v>
      </c>
    </row>
    <row r="39" spans="1:14">
      <c r="A39" t="s">
        <v>284</v>
      </c>
      <c r="B39" s="870" t="str">
        <f>VLOOKUP(A39,EQUIPOS!A9:D154,3,FALSE)</f>
        <v>Planta de asfalto en caliente</v>
      </c>
      <c r="C39" s="871"/>
      <c r="D39" s="871"/>
      <c r="E39" s="871"/>
      <c r="F39" s="871"/>
      <c r="G39" s="871"/>
      <c r="H39" s="872"/>
      <c r="I39" s="277"/>
      <c r="J39" s="278"/>
      <c r="K39" s="279">
        <f>VLOOKUP(A39,EQUIPOS!A9:D166,4,FALSE)</f>
        <v>508466.09700000001</v>
      </c>
      <c r="L39" s="280"/>
      <c r="M39" s="281">
        <v>10</v>
      </c>
      <c r="N39" s="282">
        <f t="shared" si="0"/>
        <v>50846.609700000001</v>
      </c>
    </row>
    <row r="40" spans="1:14">
      <c r="A40" t="s">
        <v>290</v>
      </c>
      <c r="B40" s="870" t="str">
        <f>VLOOKUP(A40,EQUIPOS!A10:D154,3,FALSE)</f>
        <v>Planta trituradora</v>
      </c>
      <c r="C40" s="871"/>
      <c r="D40" s="871"/>
      <c r="E40" s="871"/>
      <c r="F40" s="871"/>
      <c r="G40" s="871"/>
      <c r="H40" s="872"/>
      <c r="I40" s="277"/>
      <c r="J40" s="278"/>
      <c r="K40" s="279">
        <f>VLOOKUP(A40,EQUIPOS!A10:D167,4,FALSE)</f>
        <v>421125.54599999997</v>
      </c>
      <c r="L40" s="280"/>
      <c r="M40" s="281">
        <v>30</v>
      </c>
      <c r="N40" s="282">
        <f t="shared" si="0"/>
        <v>14037.518199999999</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239956.266</v>
      </c>
      <c r="L41" s="280"/>
      <c r="M41" s="281">
        <v>30</v>
      </c>
      <c r="N41" s="282">
        <f t="shared" si="0"/>
        <v>7998.5421999999999</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344936.63399999996</v>
      </c>
      <c r="L42" s="280"/>
      <c r="M42" s="281">
        <v>10</v>
      </c>
      <c r="N42" s="282">
        <f t="shared" si="0"/>
        <v>34493.663399999998</v>
      </c>
    </row>
    <row r="43" spans="1:14">
      <c r="A43" t="s">
        <v>373</v>
      </c>
      <c r="B43" s="870" t="str">
        <f>VLOOKUP(A43,EQUIPOS!A13:D157,3,FALSE)</f>
        <v>Volqueta 6 m3</v>
      </c>
      <c r="C43" s="871"/>
      <c r="D43" s="871"/>
      <c r="E43" s="871"/>
      <c r="F43" s="871"/>
      <c r="G43" s="871"/>
      <c r="H43" s="872"/>
      <c r="I43" s="277"/>
      <c r="J43" s="278"/>
      <c r="K43" s="279">
        <f>VLOOKUP(A43,EQUIPOS!A13:D170,4,FALSE)</f>
        <v>62556.03</v>
      </c>
      <c r="L43" s="280"/>
      <c r="M43" s="281">
        <v>10</v>
      </c>
      <c r="N43" s="282">
        <f t="shared" si="0"/>
        <v>6255.6030000000001</v>
      </c>
    </row>
    <row r="44" spans="1:14">
      <c r="B44" s="330"/>
      <c r="C44" s="331"/>
      <c r="D44" s="331"/>
      <c r="E44" s="331"/>
      <c r="F44" s="331"/>
      <c r="G44" s="331"/>
      <c r="H44" s="332"/>
      <c r="I44" s="277"/>
      <c r="J44" s="278"/>
      <c r="K44" s="279"/>
      <c r="L44" s="280"/>
      <c r="M44" s="281"/>
      <c r="N44" s="282"/>
    </row>
    <row r="45" spans="1:14">
      <c r="B45" s="870"/>
      <c r="C45" s="871"/>
      <c r="D45" s="871"/>
      <c r="E45" s="871"/>
      <c r="F45" s="871"/>
      <c r="G45" s="871"/>
      <c r="H45" s="872"/>
      <c r="I45" s="873"/>
      <c r="J45" s="874"/>
      <c r="K45" s="279"/>
      <c r="L45" s="875"/>
      <c r="M45" s="876"/>
      <c r="N45" s="282"/>
    </row>
    <row r="46" spans="1:14">
      <c r="B46" s="870"/>
      <c r="C46" s="871"/>
      <c r="D46" s="871"/>
      <c r="E46" s="877"/>
      <c r="F46" s="871"/>
      <c r="G46" s="871"/>
      <c r="H46" s="872"/>
      <c r="I46" s="42"/>
      <c r="J46" s="43"/>
      <c r="K46" s="284"/>
      <c r="L46" s="286"/>
      <c r="M46" s="287"/>
      <c r="N46" s="288"/>
    </row>
    <row r="47" spans="1:14">
      <c r="B47" s="878" t="s">
        <v>1036</v>
      </c>
      <c r="C47" s="879"/>
      <c r="D47" s="879"/>
      <c r="E47" s="44"/>
      <c r="F47" s="45"/>
      <c r="G47" s="45"/>
      <c r="H47" s="46"/>
      <c r="I47" s="42"/>
      <c r="J47" s="43"/>
      <c r="K47" s="289"/>
      <c r="L47" s="286"/>
      <c r="M47" s="411">
        <v>0.1</v>
      </c>
      <c r="N47" s="354">
        <f>N81*M47</f>
        <v>829.84208459912497</v>
      </c>
    </row>
    <row r="48" spans="1:14" ht="15" thickBot="1">
      <c r="B48" s="870"/>
      <c r="C48" s="871"/>
      <c r="D48" s="871"/>
      <c r="E48" s="871"/>
      <c r="F48" s="871"/>
      <c r="G48" s="871"/>
      <c r="H48" s="872"/>
      <c r="I48" s="880"/>
      <c r="J48" s="881"/>
      <c r="K48" s="47"/>
      <c r="L48" s="882"/>
      <c r="M48" s="883"/>
      <c r="N48" s="111"/>
    </row>
    <row r="49" spans="1:14" ht="15" thickBot="1">
      <c r="B49" s="821" t="s">
        <v>1037</v>
      </c>
      <c r="C49" s="822"/>
      <c r="D49" s="822"/>
      <c r="E49" s="822"/>
      <c r="F49" s="822"/>
      <c r="G49" s="822"/>
      <c r="H49" s="822"/>
      <c r="I49" s="822"/>
      <c r="J49" s="822"/>
      <c r="K49" s="822"/>
      <c r="L49" s="822"/>
      <c r="M49" s="823"/>
      <c r="N49" s="404">
        <f>SUM(N36:N48)</f>
        <v>151658.36218459913</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6" t="s">
        <v>1028</v>
      </c>
      <c r="C53" s="867"/>
      <c r="D53" s="867"/>
      <c r="E53" s="867"/>
      <c r="F53" s="867"/>
      <c r="G53" s="867"/>
      <c r="H53" s="867"/>
      <c r="I53" s="901"/>
      <c r="J53" s="325" t="s">
        <v>1029</v>
      </c>
      <c r="K53" s="91" t="s">
        <v>1030</v>
      </c>
      <c r="L53" s="902" t="s">
        <v>1039</v>
      </c>
      <c r="M53" s="901"/>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27630</v>
      </c>
      <c r="N54" s="282">
        <f>K54*M54</f>
        <v>38682</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70</v>
      </c>
      <c r="N55" s="282">
        <f>K55*M55</f>
        <v>1750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3"/>
      <c r="C58" s="904"/>
      <c r="D58" s="904"/>
      <c r="E58" s="904"/>
      <c r="F58" s="904"/>
      <c r="G58" s="904"/>
      <c r="H58" s="904"/>
      <c r="I58" s="874"/>
      <c r="J58" s="48"/>
      <c r="K58" s="50"/>
      <c r="L58" s="905"/>
      <c r="M58" s="906"/>
      <c r="N58" s="51"/>
    </row>
    <row r="59" spans="1:14" ht="15" thickBot="1">
      <c r="B59" s="821" t="s">
        <v>1037</v>
      </c>
      <c r="C59" s="822"/>
      <c r="D59" s="822"/>
      <c r="E59" s="822"/>
      <c r="F59" s="822"/>
      <c r="G59" s="822"/>
      <c r="H59" s="822"/>
      <c r="I59" s="822"/>
      <c r="J59" s="822"/>
      <c r="K59" s="822"/>
      <c r="L59" s="822"/>
      <c r="M59" s="823"/>
      <c r="N59" s="404">
        <f>SUM(N54:N58)</f>
        <v>40432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8">
        <f>VLOOKUP(A64,TRANSPORTE!A5:D117,4,FALSE)</f>
        <v>958</v>
      </c>
      <c r="M64" s="909"/>
      <c r="N64" s="297">
        <f>K64*L64</f>
        <v>1341.1999999999998</v>
      </c>
    </row>
    <row r="65" spans="1:15">
      <c r="A65" t="s">
        <v>1459</v>
      </c>
      <c r="B65" s="52" t="str">
        <f>VLOOKUP(A65,TRANSPORTE!A6:D117,3,FALSE)</f>
        <v>Transporte de mezcla gruesa en Caliente MGC</v>
      </c>
      <c r="C65" s="53"/>
      <c r="D65" s="53"/>
      <c r="E65" s="53"/>
      <c r="F65" s="53"/>
      <c r="G65" s="53"/>
      <c r="H65" s="321" t="s">
        <v>1552</v>
      </c>
      <c r="I65" s="289">
        <v>1.25</v>
      </c>
      <c r="J65" s="296">
        <v>1</v>
      </c>
      <c r="K65" s="289">
        <f>I65*J65</f>
        <v>1.25</v>
      </c>
      <c r="L65" s="908">
        <f>VLOOKUP(A65,TRANSPORTE!A6:D117,4,FALSE)</f>
        <v>958</v>
      </c>
      <c r="M65" s="909"/>
      <c r="N65" s="297">
        <f>K65*L65</f>
        <v>1197.5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f>N64+N65+N66+N67+N68</f>
        <v>2538.6999999999998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7"/>
      <c r="C80" s="898"/>
      <c r="D80" s="898"/>
      <c r="E80" s="898"/>
      <c r="F80" s="898"/>
      <c r="G80" s="898"/>
      <c r="H80" s="898"/>
      <c r="I80" s="132"/>
      <c r="J80" s="132"/>
      <c r="K80" s="132"/>
      <c r="L80" s="911"/>
      <c r="M80" s="911"/>
      <c r="N80" s="51"/>
    </row>
    <row r="81" spans="1:14" ht="15" thickBot="1">
      <c r="B81" s="910" t="s">
        <v>1037</v>
      </c>
      <c r="C81" s="864"/>
      <c r="D81" s="864"/>
      <c r="E81" s="864"/>
      <c r="F81" s="864"/>
      <c r="G81" s="864"/>
      <c r="H81" s="864"/>
      <c r="I81" s="864"/>
      <c r="J81" s="864"/>
      <c r="K81" s="864"/>
      <c r="L81" s="864"/>
      <c r="M81" s="865"/>
      <c r="N81" s="311">
        <f>SUM(N75:N80)</f>
        <v>8298.4208459912497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202927.4830305904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40585.496606118082</v>
      </c>
      <c r="M88" s="857"/>
      <c r="N88" s="57"/>
    </row>
    <row r="89" spans="1:14">
      <c r="B89" s="95" t="s">
        <v>1057</v>
      </c>
      <c r="C89" s="96"/>
      <c r="D89" s="96"/>
      <c r="E89" s="96"/>
      <c r="F89" s="96"/>
      <c r="G89" s="96"/>
      <c r="H89" s="96"/>
      <c r="I89" s="93"/>
      <c r="J89" s="94"/>
      <c r="K89" s="314">
        <v>0.05</v>
      </c>
      <c r="L89" s="856">
        <f>N83*K89</f>
        <v>10146.374151529521</v>
      </c>
      <c r="M89" s="857"/>
      <c r="N89" s="57"/>
    </row>
    <row r="90" spans="1:14" ht="15" thickBot="1">
      <c r="B90" s="97" t="s">
        <v>1058</v>
      </c>
      <c r="C90" s="98"/>
      <c r="D90" s="98"/>
      <c r="E90" s="98"/>
      <c r="F90" s="98"/>
      <c r="G90" s="98"/>
      <c r="H90" s="98"/>
      <c r="I90" s="99"/>
      <c r="J90" s="100"/>
      <c r="K90" s="315">
        <v>0.05</v>
      </c>
      <c r="L90" s="858">
        <f>N83*K90</f>
        <v>10146.374151529521</v>
      </c>
      <c r="M90" s="859"/>
      <c r="N90" s="57"/>
    </row>
    <row r="91" spans="1:14" ht="15" thickBot="1">
      <c r="B91" s="821" t="s">
        <v>1037</v>
      </c>
      <c r="C91" s="822"/>
      <c r="D91" s="822"/>
      <c r="E91" s="822"/>
      <c r="F91" s="822"/>
      <c r="G91" s="822"/>
      <c r="H91" s="822"/>
      <c r="I91" s="822"/>
      <c r="J91" s="822"/>
      <c r="K91" s="822"/>
      <c r="L91" s="822"/>
      <c r="M91" s="823"/>
      <c r="N91" s="58">
        <f>L88+L89+L90</f>
        <v>60878.24490917712</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263805.72793976753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4" t="s">
        <v>2324</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2325</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7"/>
      <c r="K123" s="887"/>
      <c r="L123" s="887"/>
      <c r="M123" s="887"/>
      <c r="N123" s="888"/>
    </row>
    <row r="124" spans="2:14" ht="15" thickBot="1">
      <c r="B124" s="271" t="s">
        <v>2327</v>
      </c>
      <c r="C124" s="403"/>
      <c r="D124" s="403"/>
      <c r="E124" s="63"/>
      <c r="F124" s="63"/>
      <c r="G124" s="63"/>
      <c r="H124" s="63"/>
      <c r="I124" s="63"/>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1158</v>
      </c>
      <c r="C31" s="87" t="s">
        <v>1666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173322.864</v>
      </c>
      <c r="L36" s="280"/>
      <c r="M36" s="281">
        <v>30</v>
      </c>
      <c r="N36" s="282">
        <f>K36/M36</f>
        <v>5777.4287999999997</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172468.31699999998</v>
      </c>
      <c r="L37" s="280"/>
      <c r="M37" s="281">
        <v>10</v>
      </c>
      <c r="N37" s="282">
        <f t="shared" ref="N37:N43" si="0">K37/M37</f>
        <v>17246.831699999999</v>
      </c>
    </row>
    <row r="38" spans="1:14">
      <c r="A38" t="s">
        <v>166</v>
      </c>
      <c r="B38" s="870" t="str">
        <f>VLOOKUP(A38,EQUIPOS!A8:D154,3,FALSE)</f>
        <v>Compactador de Rodillo POTENCIA: 99HP, PESO: 8 ton</v>
      </c>
      <c r="C38" s="871"/>
      <c r="D38" s="871"/>
      <c r="E38" s="871"/>
      <c r="F38" s="871"/>
      <c r="G38" s="871"/>
      <c r="H38" s="872"/>
      <c r="I38" s="277"/>
      <c r="J38" s="278"/>
      <c r="K38" s="279">
        <f>VLOOKUP(A38,EQUIPOS!A8:D165,4,FALSE)</f>
        <v>141723.231</v>
      </c>
      <c r="L38" s="280"/>
      <c r="M38" s="281">
        <v>10</v>
      </c>
      <c r="N38" s="282">
        <f t="shared" si="0"/>
        <v>14172.3231</v>
      </c>
    </row>
    <row r="39" spans="1:14">
      <c r="A39" t="s">
        <v>284</v>
      </c>
      <c r="B39" s="870" t="str">
        <f>VLOOKUP(A39,EQUIPOS!A9:D154,3,FALSE)</f>
        <v>Planta de asfalto en caliente</v>
      </c>
      <c r="C39" s="871"/>
      <c r="D39" s="871"/>
      <c r="E39" s="871"/>
      <c r="F39" s="871"/>
      <c r="G39" s="871"/>
      <c r="H39" s="872"/>
      <c r="I39" s="277"/>
      <c r="J39" s="278"/>
      <c r="K39" s="279">
        <f>VLOOKUP(A39,EQUIPOS!A9:D166,4,FALSE)</f>
        <v>508466.09700000001</v>
      </c>
      <c r="L39" s="280"/>
      <c r="M39" s="281">
        <v>10</v>
      </c>
      <c r="N39" s="282">
        <f t="shared" si="0"/>
        <v>50846.609700000001</v>
      </c>
    </row>
    <row r="40" spans="1:14">
      <c r="A40" t="s">
        <v>290</v>
      </c>
      <c r="B40" s="870" t="str">
        <f>VLOOKUP(A40,EQUIPOS!A10:D154,3,FALSE)</f>
        <v>Planta trituradora</v>
      </c>
      <c r="C40" s="871"/>
      <c r="D40" s="871"/>
      <c r="E40" s="871"/>
      <c r="F40" s="871"/>
      <c r="G40" s="871"/>
      <c r="H40" s="872"/>
      <c r="I40" s="277"/>
      <c r="J40" s="278"/>
      <c r="K40" s="279">
        <f>VLOOKUP(A40,EQUIPOS!A10:D167,4,FALSE)</f>
        <v>421125.54599999997</v>
      </c>
      <c r="L40" s="280"/>
      <c r="M40" s="281">
        <v>30</v>
      </c>
      <c r="N40" s="282">
        <f t="shared" si="0"/>
        <v>14037.518199999999</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239956.266</v>
      </c>
      <c r="L41" s="280"/>
      <c r="M41" s="281">
        <v>30</v>
      </c>
      <c r="N41" s="282">
        <f t="shared" si="0"/>
        <v>7998.5421999999999</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344936.63399999996</v>
      </c>
      <c r="L42" s="280"/>
      <c r="M42" s="281">
        <v>10</v>
      </c>
      <c r="N42" s="282">
        <f t="shared" si="0"/>
        <v>34493.663399999998</v>
      </c>
    </row>
    <row r="43" spans="1:14">
      <c r="A43" t="s">
        <v>373</v>
      </c>
      <c r="B43" s="870" t="str">
        <f>VLOOKUP(A43,EQUIPOS!A13:D157,3,FALSE)</f>
        <v>Volqueta 6 m3</v>
      </c>
      <c r="C43" s="871"/>
      <c r="D43" s="871"/>
      <c r="E43" s="871"/>
      <c r="F43" s="871"/>
      <c r="G43" s="871"/>
      <c r="H43" s="872"/>
      <c r="I43" s="277"/>
      <c r="J43" s="278"/>
      <c r="K43" s="279">
        <f>VLOOKUP(A43,EQUIPOS!A13:D170,4,FALSE)</f>
        <v>62556.03</v>
      </c>
      <c r="L43" s="280"/>
      <c r="M43" s="281">
        <v>10</v>
      </c>
      <c r="N43" s="282">
        <f t="shared" si="0"/>
        <v>6255.6030000000001</v>
      </c>
    </row>
    <row r="44" spans="1:14">
      <c r="B44" s="330"/>
      <c r="C44" s="331"/>
      <c r="D44" s="331"/>
      <c r="E44" s="331"/>
      <c r="F44" s="331"/>
      <c r="G44" s="331"/>
      <c r="H44" s="332"/>
      <c r="I44" s="277"/>
      <c r="J44" s="278"/>
      <c r="K44" s="279"/>
      <c r="L44" s="280"/>
      <c r="M44" s="281"/>
      <c r="N44" s="282"/>
    </row>
    <row r="45" spans="1:14">
      <c r="B45" s="870"/>
      <c r="C45" s="871"/>
      <c r="D45" s="871"/>
      <c r="E45" s="871"/>
      <c r="F45" s="871"/>
      <c r="G45" s="871"/>
      <c r="H45" s="872"/>
      <c r="I45" s="873"/>
      <c r="J45" s="874"/>
      <c r="K45" s="279"/>
      <c r="L45" s="875"/>
      <c r="M45" s="876"/>
      <c r="N45" s="282"/>
    </row>
    <row r="46" spans="1:14">
      <c r="B46" s="870"/>
      <c r="C46" s="871"/>
      <c r="D46" s="871"/>
      <c r="E46" s="877"/>
      <c r="F46" s="871"/>
      <c r="G46" s="871"/>
      <c r="H46" s="872"/>
      <c r="I46" s="42"/>
      <c r="J46" s="43"/>
      <c r="K46" s="284"/>
      <c r="L46" s="286"/>
      <c r="M46" s="287"/>
      <c r="N46" s="288"/>
    </row>
    <row r="47" spans="1:14">
      <c r="B47" s="878" t="s">
        <v>1036</v>
      </c>
      <c r="C47" s="879"/>
      <c r="D47" s="879"/>
      <c r="E47" s="44"/>
      <c r="F47" s="45"/>
      <c r="G47" s="45"/>
      <c r="H47" s="46"/>
      <c r="I47" s="42"/>
      <c r="J47" s="43"/>
      <c r="K47" s="289"/>
      <c r="L47" s="286"/>
      <c r="M47" s="411">
        <v>0.1</v>
      </c>
      <c r="N47" s="354">
        <f>N81*M47</f>
        <v>829.84208459912497</v>
      </c>
    </row>
    <row r="48" spans="1:14" ht="15" thickBot="1">
      <c r="B48" s="870"/>
      <c r="C48" s="871"/>
      <c r="D48" s="871"/>
      <c r="E48" s="871"/>
      <c r="F48" s="871"/>
      <c r="G48" s="871"/>
      <c r="H48" s="872"/>
      <c r="I48" s="880"/>
      <c r="J48" s="881"/>
      <c r="K48" s="47"/>
      <c r="L48" s="882"/>
      <c r="M48" s="883"/>
      <c r="N48" s="111"/>
    </row>
    <row r="49" spans="1:14" ht="15" thickBot="1">
      <c r="B49" s="821" t="s">
        <v>1037</v>
      </c>
      <c r="C49" s="822"/>
      <c r="D49" s="822"/>
      <c r="E49" s="822"/>
      <c r="F49" s="822"/>
      <c r="G49" s="822"/>
      <c r="H49" s="822"/>
      <c r="I49" s="822"/>
      <c r="J49" s="822"/>
      <c r="K49" s="822"/>
      <c r="L49" s="822"/>
      <c r="M49" s="823"/>
      <c r="N49" s="404">
        <f>SUM(N36:N48)</f>
        <v>151658.36218459913</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6" t="s">
        <v>1028</v>
      </c>
      <c r="C53" s="867"/>
      <c r="D53" s="867"/>
      <c r="E53" s="867"/>
      <c r="F53" s="867"/>
      <c r="G53" s="867"/>
      <c r="H53" s="867"/>
      <c r="I53" s="901"/>
      <c r="J53" s="325" t="s">
        <v>1029</v>
      </c>
      <c r="K53" s="91" t="s">
        <v>1030</v>
      </c>
      <c r="L53" s="902" t="s">
        <v>1039</v>
      </c>
      <c r="M53" s="901"/>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27630</v>
      </c>
      <c r="N54" s="282">
        <f>K54*M54</f>
        <v>38682</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70</v>
      </c>
      <c r="N55" s="282">
        <f>K55*M55</f>
        <v>1750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3"/>
      <c r="C58" s="904"/>
      <c r="D58" s="904"/>
      <c r="E58" s="904"/>
      <c r="F58" s="904"/>
      <c r="G58" s="904"/>
      <c r="H58" s="904"/>
      <c r="I58" s="874"/>
      <c r="J58" s="48"/>
      <c r="K58" s="50"/>
      <c r="L58" s="905"/>
      <c r="M58" s="906"/>
      <c r="N58" s="51"/>
    </row>
    <row r="59" spans="1:14" ht="15" thickBot="1">
      <c r="B59" s="821" t="s">
        <v>1037</v>
      </c>
      <c r="C59" s="822"/>
      <c r="D59" s="822"/>
      <c r="E59" s="822"/>
      <c r="F59" s="822"/>
      <c r="G59" s="822"/>
      <c r="H59" s="822"/>
      <c r="I59" s="822"/>
      <c r="J59" s="822"/>
      <c r="K59" s="822"/>
      <c r="L59" s="822"/>
      <c r="M59" s="823"/>
      <c r="N59" s="404">
        <f>SUM(N54:N58)</f>
        <v>40432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8">
        <f>VLOOKUP(A64,TRANSPORTE!A5:D117,4,FALSE)</f>
        <v>958</v>
      </c>
      <c r="M64" s="909"/>
      <c r="N64" s="297">
        <f>K64*L64</f>
        <v>1341.1999999999998</v>
      </c>
    </row>
    <row r="65" spans="1:15">
      <c r="A65" t="s">
        <v>1459</v>
      </c>
      <c r="B65" s="52" t="str">
        <f>VLOOKUP(A65,TRANSPORTE!A6:D117,3,FALSE)</f>
        <v>Transporte de mezcla gruesa en Caliente MGC</v>
      </c>
      <c r="C65" s="53"/>
      <c r="D65" s="53"/>
      <c r="E65" s="53"/>
      <c r="F65" s="53"/>
      <c r="G65" s="53"/>
      <c r="H65" s="321" t="s">
        <v>1552</v>
      </c>
      <c r="I65" s="289">
        <v>1.25</v>
      </c>
      <c r="J65" s="296">
        <v>1</v>
      </c>
      <c r="K65" s="289">
        <f>I65*J65</f>
        <v>1.25</v>
      </c>
      <c r="L65" s="908">
        <f>VLOOKUP(A65,TRANSPORTE!A6:D117,4,FALSE)</f>
        <v>958</v>
      </c>
      <c r="M65" s="909"/>
      <c r="N65" s="297">
        <f>K65*L65</f>
        <v>1197.5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f>N64+N65+N66+N67+N68</f>
        <v>2538.6999999999998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7"/>
      <c r="C80" s="898"/>
      <c r="D80" s="898"/>
      <c r="E80" s="898"/>
      <c r="F80" s="898"/>
      <c r="G80" s="898"/>
      <c r="H80" s="898"/>
      <c r="I80" s="132"/>
      <c r="J80" s="132"/>
      <c r="K80" s="132"/>
      <c r="L80" s="911"/>
      <c r="M80" s="911"/>
      <c r="N80" s="51"/>
    </row>
    <row r="81" spans="1:14" ht="15" thickBot="1">
      <c r="B81" s="910" t="s">
        <v>1037</v>
      </c>
      <c r="C81" s="864"/>
      <c r="D81" s="864"/>
      <c r="E81" s="864"/>
      <c r="F81" s="864"/>
      <c r="G81" s="864"/>
      <c r="H81" s="864"/>
      <c r="I81" s="864"/>
      <c r="J81" s="864"/>
      <c r="K81" s="864"/>
      <c r="L81" s="864"/>
      <c r="M81" s="865"/>
      <c r="N81" s="311">
        <f>SUM(N75:N80)</f>
        <v>8298.4208459912497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202927.4830305904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40585.496606118082</v>
      </c>
      <c r="M88" s="857"/>
      <c r="N88" s="57"/>
    </row>
    <row r="89" spans="1:14">
      <c r="B89" s="95" t="s">
        <v>1057</v>
      </c>
      <c r="C89" s="96"/>
      <c r="D89" s="96"/>
      <c r="E89" s="96"/>
      <c r="F89" s="96"/>
      <c r="G89" s="96"/>
      <c r="H89" s="96"/>
      <c r="I89" s="93"/>
      <c r="J89" s="94"/>
      <c r="K89" s="314">
        <v>0.05</v>
      </c>
      <c r="L89" s="856">
        <f>N83*K89</f>
        <v>10146.374151529521</v>
      </c>
      <c r="M89" s="857"/>
      <c r="N89" s="57"/>
    </row>
    <row r="90" spans="1:14" ht="15" thickBot="1">
      <c r="B90" s="97" t="s">
        <v>1058</v>
      </c>
      <c r="C90" s="98"/>
      <c r="D90" s="98"/>
      <c r="E90" s="98"/>
      <c r="F90" s="98"/>
      <c r="G90" s="98"/>
      <c r="H90" s="98"/>
      <c r="I90" s="99"/>
      <c r="J90" s="100"/>
      <c r="K90" s="315">
        <v>0.05</v>
      </c>
      <c r="L90" s="858">
        <f>N83*K90</f>
        <v>10146.374151529521</v>
      </c>
      <c r="M90" s="859"/>
      <c r="N90" s="57"/>
    </row>
    <row r="91" spans="1:14" ht="15" thickBot="1">
      <c r="B91" s="821" t="s">
        <v>1037</v>
      </c>
      <c r="C91" s="822"/>
      <c r="D91" s="822"/>
      <c r="E91" s="822"/>
      <c r="F91" s="822"/>
      <c r="G91" s="822"/>
      <c r="H91" s="822"/>
      <c r="I91" s="822"/>
      <c r="J91" s="822"/>
      <c r="K91" s="822"/>
      <c r="L91" s="822"/>
      <c r="M91" s="823"/>
      <c r="N91" s="58">
        <f>L88+L89+L90</f>
        <v>60878.24490917712</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263805.72793976753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4" t="s">
        <v>2324</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2325</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7"/>
      <c r="K123" s="887"/>
      <c r="L123" s="887"/>
      <c r="M123" s="887"/>
      <c r="N123" s="888"/>
    </row>
    <row r="124" spans="2:14" ht="15" thickBot="1">
      <c r="B124" s="271" t="s">
        <v>2327</v>
      </c>
      <c r="C124" s="403"/>
      <c r="D124" s="403"/>
      <c r="E124" s="63"/>
      <c r="F124" s="63"/>
      <c r="G124" s="63"/>
      <c r="H124" s="63"/>
      <c r="I124" s="63"/>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1159</v>
      </c>
      <c r="C31" s="87" t="s">
        <v>1667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173322.864</v>
      </c>
      <c r="L36" s="280"/>
      <c r="M36" s="281">
        <v>30</v>
      </c>
      <c r="N36" s="282">
        <f>K36/M36</f>
        <v>5777.4287999999997</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172468.31699999998</v>
      </c>
      <c r="L37" s="280"/>
      <c r="M37" s="281">
        <v>10</v>
      </c>
      <c r="N37" s="282">
        <f t="shared" ref="N37:N43" si="0">K37/M37</f>
        <v>17246.831699999999</v>
      </c>
    </row>
    <row r="38" spans="1:14">
      <c r="A38" t="s">
        <v>166</v>
      </c>
      <c r="B38" s="870" t="str">
        <f>VLOOKUP(A38,EQUIPOS!A8:D154,3,FALSE)</f>
        <v>Compactador de Rodillo POTENCIA: 99HP, PESO: 8 ton</v>
      </c>
      <c r="C38" s="871"/>
      <c r="D38" s="871"/>
      <c r="E38" s="871"/>
      <c r="F38" s="871"/>
      <c r="G38" s="871"/>
      <c r="H38" s="872"/>
      <c r="I38" s="277"/>
      <c r="J38" s="278"/>
      <c r="K38" s="279">
        <f>VLOOKUP(A38,EQUIPOS!A8:D165,4,FALSE)</f>
        <v>141723.231</v>
      </c>
      <c r="L38" s="280"/>
      <c r="M38" s="281">
        <v>10</v>
      </c>
      <c r="N38" s="282">
        <f t="shared" si="0"/>
        <v>14172.3231</v>
      </c>
    </row>
    <row r="39" spans="1:14">
      <c r="A39" t="s">
        <v>284</v>
      </c>
      <c r="B39" s="870" t="str">
        <f>VLOOKUP(A39,EQUIPOS!A9:D154,3,FALSE)</f>
        <v>Planta de asfalto en caliente</v>
      </c>
      <c r="C39" s="871"/>
      <c r="D39" s="871"/>
      <c r="E39" s="871"/>
      <c r="F39" s="871"/>
      <c r="G39" s="871"/>
      <c r="H39" s="872"/>
      <c r="I39" s="277"/>
      <c r="J39" s="278"/>
      <c r="K39" s="279">
        <f>VLOOKUP(A39,EQUIPOS!A9:D166,4,FALSE)</f>
        <v>508466.09700000001</v>
      </c>
      <c r="L39" s="280"/>
      <c r="M39" s="281">
        <v>10</v>
      </c>
      <c r="N39" s="282">
        <f t="shared" si="0"/>
        <v>50846.609700000001</v>
      </c>
    </row>
    <row r="40" spans="1:14">
      <c r="A40" t="s">
        <v>290</v>
      </c>
      <c r="B40" s="870" t="str">
        <f>VLOOKUP(A40,EQUIPOS!A10:D154,3,FALSE)</f>
        <v>Planta trituradora</v>
      </c>
      <c r="C40" s="871"/>
      <c r="D40" s="871"/>
      <c r="E40" s="871"/>
      <c r="F40" s="871"/>
      <c r="G40" s="871"/>
      <c r="H40" s="872"/>
      <c r="I40" s="277"/>
      <c r="J40" s="278"/>
      <c r="K40" s="279">
        <f>VLOOKUP(A40,EQUIPOS!A10:D167,4,FALSE)</f>
        <v>421125.54599999997</v>
      </c>
      <c r="L40" s="280"/>
      <c r="M40" s="281">
        <v>30</v>
      </c>
      <c r="N40" s="282">
        <f t="shared" si="0"/>
        <v>14037.518199999999</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239956.266</v>
      </c>
      <c r="L41" s="280"/>
      <c r="M41" s="281">
        <v>30</v>
      </c>
      <c r="N41" s="282">
        <f t="shared" si="0"/>
        <v>7998.5421999999999</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344936.63399999996</v>
      </c>
      <c r="L42" s="280"/>
      <c r="M42" s="281">
        <v>10</v>
      </c>
      <c r="N42" s="282">
        <f t="shared" si="0"/>
        <v>34493.663399999998</v>
      </c>
    </row>
    <row r="43" spans="1:14">
      <c r="A43" t="s">
        <v>373</v>
      </c>
      <c r="B43" s="870" t="str">
        <f>VLOOKUP(A43,EQUIPOS!A13:D157,3,FALSE)</f>
        <v>Volqueta 6 m3</v>
      </c>
      <c r="C43" s="871"/>
      <c r="D43" s="871"/>
      <c r="E43" s="871"/>
      <c r="F43" s="871"/>
      <c r="G43" s="871"/>
      <c r="H43" s="872"/>
      <c r="I43" s="277"/>
      <c r="J43" s="278"/>
      <c r="K43" s="279">
        <f>VLOOKUP(A43,EQUIPOS!A13:D170,4,FALSE)</f>
        <v>62556.03</v>
      </c>
      <c r="L43" s="280"/>
      <c r="M43" s="281">
        <v>10</v>
      </c>
      <c r="N43" s="282">
        <f t="shared" si="0"/>
        <v>6255.6030000000001</v>
      </c>
    </row>
    <row r="44" spans="1:14">
      <c r="B44" s="330"/>
      <c r="C44" s="331"/>
      <c r="D44" s="331"/>
      <c r="E44" s="331"/>
      <c r="F44" s="331"/>
      <c r="G44" s="331"/>
      <c r="H44" s="332"/>
      <c r="I44" s="277"/>
      <c r="J44" s="278"/>
      <c r="K44" s="279"/>
      <c r="L44" s="280"/>
      <c r="M44" s="281"/>
      <c r="N44" s="282"/>
    </row>
    <row r="45" spans="1:14">
      <c r="B45" s="870"/>
      <c r="C45" s="871"/>
      <c r="D45" s="871"/>
      <c r="E45" s="871"/>
      <c r="F45" s="871"/>
      <c r="G45" s="871"/>
      <c r="H45" s="872"/>
      <c r="I45" s="873"/>
      <c r="J45" s="874"/>
      <c r="K45" s="279"/>
      <c r="L45" s="875"/>
      <c r="M45" s="876"/>
      <c r="N45" s="282"/>
    </row>
    <row r="46" spans="1:14">
      <c r="B46" s="870"/>
      <c r="C46" s="871"/>
      <c r="D46" s="871"/>
      <c r="E46" s="877"/>
      <c r="F46" s="871"/>
      <c r="G46" s="871"/>
      <c r="H46" s="872"/>
      <c r="I46" s="42"/>
      <c r="J46" s="43"/>
      <c r="K46" s="284"/>
      <c r="L46" s="286"/>
      <c r="M46" s="287"/>
      <c r="N46" s="288"/>
    </row>
    <row r="47" spans="1:14">
      <c r="B47" s="878" t="s">
        <v>1036</v>
      </c>
      <c r="C47" s="879"/>
      <c r="D47" s="879"/>
      <c r="E47" s="44"/>
      <c r="F47" s="45"/>
      <c r="G47" s="45"/>
      <c r="H47" s="46"/>
      <c r="I47" s="42"/>
      <c r="J47" s="43"/>
      <c r="K47" s="289"/>
      <c r="L47" s="286"/>
      <c r="M47" s="411">
        <v>0.1</v>
      </c>
      <c r="N47" s="354">
        <f>N81*M47</f>
        <v>829.84208459912497</v>
      </c>
    </row>
    <row r="48" spans="1:14" ht="15" thickBot="1">
      <c r="B48" s="870"/>
      <c r="C48" s="871"/>
      <c r="D48" s="871"/>
      <c r="E48" s="871"/>
      <c r="F48" s="871"/>
      <c r="G48" s="871"/>
      <c r="H48" s="872"/>
      <c r="I48" s="880"/>
      <c r="J48" s="881"/>
      <c r="K48" s="47"/>
      <c r="L48" s="882"/>
      <c r="M48" s="883"/>
      <c r="N48" s="111"/>
    </row>
    <row r="49" spans="1:14" ht="15" thickBot="1">
      <c r="B49" s="821" t="s">
        <v>1037</v>
      </c>
      <c r="C49" s="822"/>
      <c r="D49" s="822"/>
      <c r="E49" s="822"/>
      <c r="F49" s="822"/>
      <c r="G49" s="822"/>
      <c r="H49" s="822"/>
      <c r="I49" s="822"/>
      <c r="J49" s="822"/>
      <c r="K49" s="822"/>
      <c r="L49" s="822"/>
      <c r="M49" s="823"/>
      <c r="N49" s="404">
        <f>SUM(N36:N48)</f>
        <v>151658.36218459913</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6" t="s">
        <v>1028</v>
      </c>
      <c r="C53" s="867"/>
      <c r="D53" s="867"/>
      <c r="E53" s="867"/>
      <c r="F53" s="867"/>
      <c r="G53" s="867"/>
      <c r="H53" s="867"/>
      <c r="I53" s="901"/>
      <c r="J53" s="325" t="s">
        <v>1029</v>
      </c>
      <c r="K53" s="91" t="s">
        <v>1030</v>
      </c>
      <c r="L53" s="902" t="s">
        <v>1039</v>
      </c>
      <c r="M53" s="901"/>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27630</v>
      </c>
      <c r="N54" s="282">
        <f>K54*M54</f>
        <v>38682</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70</v>
      </c>
      <c r="N55" s="282">
        <f>K55*M55</f>
        <v>1750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3"/>
      <c r="C58" s="904"/>
      <c r="D58" s="904"/>
      <c r="E58" s="904"/>
      <c r="F58" s="904"/>
      <c r="G58" s="904"/>
      <c r="H58" s="904"/>
      <c r="I58" s="874"/>
      <c r="J58" s="48"/>
      <c r="K58" s="50"/>
      <c r="L58" s="905"/>
      <c r="M58" s="906"/>
      <c r="N58" s="51"/>
    </row>
    <row r="59" spans="1:14" ht="15" thickBot="1">
      <c r="B59" s="821" t="s">
        <v>1037</v>
      </c>
      <c r="C59" s="822"/>
      <c r="D59" s="822"/>
      <c r="E59" s="822"/>
      <c r="F59" s="822"/>
      <c r="G59" s="822"/>
      <c r="H59" s="822"/>
      <c r="I59" s="822"/>
      <c r="J59" s="822"/>
      <c r="K59" s="822"/>
      <c r="L59" s="822"/>
      <c r="M59" s="823"/>
      <c r="N59" s="404">
        <f>SUM(N54:N58)</f>
        <v>40432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8">
        <f>VLOOKUP(A64,TRANSPORTE!A5:D117,4,FALSE)</f>
        <v>958</v>
      </c>
      <c r="M64" s="909"/>
      <c r="N64" s="297">
        <f>K64*L64</f>
        <v>1341.1999999999998</v>
      </c>
    </row>
    <row r="65" spans="1:15">
      <c r="A65" t="s">
        <v>1377</v>
      </c>
      <c r="B65" s="52" t="str">
        <f>VLOOKUP(A65,TRANSPORTE!A6:D117,3,FALSE)</f>
        <v>Transporte de mezcla</v>
      </c>
      <c r="C65" s="53"/>
      <c r="D65" s="53"/>
      <c r="E65" s="53"/>
      <c r="F65" s="53"/>
      <c r="G65" s="53"/>
      <c r="H65" s="321" t="s">
        <v>1552</v>
      </c>
      <c r="I65" s="289">
        <v>1.25</v>
      </c>
      <c r="J65" s="296">
        <v>1</v>
      </c>
      <c r="K65" s="289">
        <f>I65*J65</f>
        <v>1.25</v>
      </c>
      <c r="L65" s="908">
        <f>VLOOKUP(A65,TRANSPORTE!A6:D117,4,FALSE)</f>
        <v>958</v>
      </c>
      <c r="M65" s="909"/>
      <c r="N65" s="297">
        <f>K65*L65</f>
        <v>1197.5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f>N64+N65+N66+N67+N68</f>
        <v>2538.6999999999998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7"/>
      <c r="C80" s="898"/>
      <c r="D80" s="898"/>
      <c r="E80" s="898"/>
      <c r="F80" s="898"/>
      <c r="G80" s="898"/>
      <c r="H80" s="898"/>
      <c r="I80" s="132"/>
      <c r="J80" s="132"/>
      <c r="K80" s="132"/>
      <c r="L80" s="911"/>
      <c r="M80" s="911"/>
      <c r="N80" s="51"/>
    </row>
    <row r="81" spans="1:14" ht="15" thickBot="1">
      <c r="B81" s="910" t="s">
        <v>1037</v>
      </c>
      <c r="C81" s="864"/>
      <c r="D81" s="864"/>
      <c r="E81" s="864"/>
      <c r="F81" s="864"/>
      <c r="G81" s="864"/>
      <c r="H81" s="864"/>
      <c r="I81" s="864"/>
      <c r="J81" s="864"/>
      <c r="K81" s="864"/>
      <c r="L81" s="864"/>
      <c r="M81" s="865"/>
      <c r="N81" s="311">
        <f>SUM(N75:N80)</f>
        <v>8298.4208459912497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202927.4830305904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40585.496606118082</v>
      </c>
      <c r="M88" s="857"/>
      <c r="N88" s="57"/>
    </row>
    <row r="89" spans="1:14">
      <c r="B89" s="95" t="s">
        <v>1057</v>
      </c>
      <c r="C89" s="96"/>
      <c r="D89" s="96"/>
      <c r="E89" s="96"/>
      <c r="F89" s="96"/>
      <c r="G89" s="96"/>
      <c r="H89" s="96"/>
      <c r="I89" s="93"/>
      <c r="J89" s="94"/>
      <c r="K89" s="314">
        <v>0.05</v>
      </c>
      <c r="L89" s="856">
        <f>N83*K89</f>
        <v>10146.374151529521</v>
      </c>
      <c r="M89" s="857"/>
      <c r="N89" s="57"/>
    </row>
    <row r="90" spans="1:14" ht="15" thickBot="1">
      <c r="B90" s="97" t="s">
        <v>1058</v>
      </c>
      <c r="C90" s="98"/>
      <c r="D90" s="98"/>
      <c r="E90" s="98"/>
      <c r="F90" s="98"/>
      <c r="G90" s="98"/>
      <c r="H90" s="98"/>
      <c r="I90" s="99"/>
      <c r="J90" s="100"/>
      <c r="K90" s="315">
        <v>0.05</v>
      </c>
      <c r="L90" s="858">
        <f>N83*K90</f>
        <v>10146.374151529521</v>
      </c>
      <c r="M90" s="859"/>
      <c r="N90" s="57"/>
    </row>
    <row r="91" spans="1:14" ht="15" thickBot="1">
      <c r="B91" s="821" t="s">
        <v>1037</v>
      </c>
      <c r="C91" s="822"/>
      <c r="D91" s="822"/>
      <c r="E91" s="822"/>
      <c r="F91" s="822"/>
      <c r="G91" s="822"/>
      <c r="H91" s="822"/>
      <c r="I91" s="822"/>
      <c r="J91" s="822"/>
      <c r="K91" s="822"/>
      <c r="L91" s="822"/>
      <c r="M91" s="823"/>
      <c r="N91" s="58">
        <f>L88+L89+L90</f>
        <v>60878.24490917712</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263805.72793976753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4" t="s">
        <v>2324</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2325</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7"/>
      <c r="K123" s="887"/>
      <c r="L123" s="887"/>
      <c r="M123" s="887"/>
      <c r="N123" s="888"/>
    </row>
    <row r="124" spans="2:14" ht="15" thickBot="1">
      <c r="B124" s="271" t="s">
        <v>2327</v>
      </c>
      <c r="C124" s="403"/>
      <c r="D124" s="403"/>
      <c r="E124" s="63"/>
      <c r="F124" s="63"/>
      <c r="G124" s="63"/>
      <c r="H124" s="63"/>
      <c r="I124" s="63"/>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1668</v>
      </c>
      <c r="C31" s="87" t="s">
        <v>1669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173322.864</v>
      </c>
      <c r="L36" s="280"/>
      <c r="M36" s="281">
        <v>30</v>
      </c>
      <c r="N36" s="282">
        <f>K36/M36</f>
        <v>5777.4287999999997</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172468.31699999998</v>
      </c>
      <c r="L37" s="280"/>
      <c r="M37" s="281">
        <v>8</v>
      </c>
      <c r="N37" s="282">
        <f t="shared" ref="N37:N43" si="0">K37/M37</f>
        <v>21558.539624999998</v>
      </c>
    </row>
    <row r="38" spans="1:14">
      <c r="A38" t="s">
        <v>166</v>
      </c>
      <c r="B38" s="870" t="str">
        <f>VLOOKUP(A38,EQUIPOS!A8:D154,3,FALSE)</f>
        <v>Compactador de Rodillo POTENCIA: 99HP, PESO: 8 ton</v>
      </c>
      <c r="C38" s="871"/>
      <c r="D38" s="871"/>
      <c r="E38" s="871"/>
      <c r="F38" s="871"/>
      <c r="G38" s="871"/>
      <c r="H38" s="872"/>
      <c r="I38" s="277"/>
      <c r="J38" s="278"/>
      <c r="K38" s="279">
        <f>VLOOKUP(A38,EQUIPOS!A8:D165,4,FALSE)</f>
        <v>141723.231</v>
      </c>
      <c r="L38" s="280"/>
      <c r="M38" s="281">
        <v>8</v>
      </c>
      <c r="N38" s="282">
        <f t="shared" si="0"/>
        <v>17715.403875</v>
      </c>
    </row>
    <row r="39" spans="1:14">
      <c r="A39" t="s">
        <v>284</v>
      </c>
      <c r="B39" s="870" t="str">
        <f>VLOOKUP(A39,EQUIPOS!A9:D154,3,FALSE)</f>
        <v>Planta de asfalto en caliente</v>
      </c>
      <c r="C39" s="871"/>
      <c r="D39" s="871"/>
      <c r="E39" s="871"/>
      <c r="F39" s="871"/>
      <c r="G39" s="871"/>
      <c r="H39" s="872"/>
      <c r="I39" s="277"/>
      <c r="J39" s="278"/>
      <c r="K39" s="279">
        <f>VLOOKUP(A39,EQUIPOS!A9:D166,4,FALSE)</f>
        <v>508466.09700000001</v>
      </c>
      <c r="L39" s="280"/>
      <c r="M39" s="281">
        <v>8</v>
      </c>
      <c r="N39" s="282">
        <f t="shared" si="0"/>
        <v>63558.262125000001</v>
      </c>
    </row>
    <row r="40" spans="1:14">
      <c r="A40" t="s">
        <v>290</v>
      </c>
      <c r="B40" s="870" t="str">
        <f>VLOOKUP(A40,EQUIPOS!A10:D154,3,FALSE)</f>
        <v>Planta trituradora</v>
      </c>
      <c r="C40" s="871"/>
      <c r="D40" s="871"/>
      <c r="E40" s="871"/>
      <c r="F40" s="871"/>
      <c r="G40" s="871"/>
      <c r="H40" s="872"/>
      <c r="I40" s="277"/>
      <c r="J40" s="278"/>
      <c r="K40" s="279">
        <f>VLOOKUP(A40,EQUIPOS!A10:D167,4,FALSE)</f>
        <v>421125.54599999997</v>
      </c>
      <c r="L40" s="280"/>
      <c r="M40" s="281">
        <v>30</v>
      </c>
      <c r="N40" s="282">
        <f t="shared" si="0"/>
        <v>14037.518199999999</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239956.266</v>
      </c>
      <c r="L41" s="280"/>
      <c r="M41" s="281">
        <v>30</v>
      </c>
      <c r="N41" s="282">
        <f t="shared" si="0"/>
        <v>7998.5421999999999</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344936.63399999996</v>
      </c>
      <c r="L42" s="280"/>
      <c r="M42" s="281">
        <v>8</v>
      </c>
      <c r="N42" s="282">
        <f t="shared" si="0"/>
        <v>43117.079249999995</v>
      </c>
    </row>
    <row r="43" spans="1:14">
      <c r="A43" t="s">
        <v>373</v>
      </c>
      <c r="B43" s="870" t="str">
        <f>VLOOKUP(A43,EQUIPOS!A13:D157,3,FALSE)</f>
        <v>Volqueta 6 m3</v>
      </c>
      <c r="C43" s="871"/>
      <c r="D43" s="871"/>
      <c r="E43" s="871"/>
      <c r="F43" s="871"/>
      <c r="G43" s="871"/>
      <c r="H43" s="872"/>
      <c r="I43" s="277"/>
      <c r="J43" s="278"/>
      <c r="K43" s="279">
        <f>VLOOKUP(A43,EQUIPOS!A13:D170,4,FALSE)</f>
        <v>62556.03</v>
      </c>
      <c r="L43" s="280"/>
      <c r="M43" s="281">
        <v>8</v>
      </c>
      <c r="N43" s="282">
        <f t="shared" si="0"/>
        <v>7819.5037499999999</v>
      </c>
    </row>
    <row r="44" spans="1:14">
      <c r="B44" s="870"/>
      <c r="C44" s="871"/>
      <c r="D44" s="871"/>
      <c r="E44" s="871"/>
      <c r="F44" s="871"/>
      <c r="G44" s="871"/>
      <c r="H44" s="872"/>
      <c r="I44" s="873"/>
      <c r="J44" s="874"/>
      <c r="K44" s="279"/>
      <c r="L44" s="875"/>
      <c r="M44" s="876"/>
      <c r="N44" s="282"/>
    </row>
    <row r="45" spans="1:14">
      <c r="B45" s="870"/>
      <c r="C45" s="871"/>
      <c r="D45" s="871"/>
      <c r="E45" s="877"/>
      <c r="F45" s="871"/>
      <c r="G45" s="871"/>
      <c r="H45" s="872"/>
      <c r="I45" s="42"/>
      <c r="J45" s="43"/>
      <c r="K45" s="284"/>
      <c r="L45" s="286"/>
      <c r="M45" s="287"/>
      <c r="N45" s="288"/>
    </row>
    <row r="46" spans="1:14">
      <c r="B46" s="878" t="s">
        <v>1036</v>
      </c>
      <c r="C46" s="879"/>
      <c r="D46" s="879"/>
      <c r="E46" s="44"/>
      <c r="F46" s="45"/>
      <c r="G46" s="45"/>
      <c r="H46" s="46"/>
      <c r="I46" s="42"/>
      <c r="J46" s="43"/>
      <c r="K46" s="289"/>
      <c r="L46" s="286"/>
      <c r="M46" s="411">
        <v>0.1</v>
      </c>
      <c r="N46" s="354">
        <f>N80*M46</f>
        <v>922.04676066569448</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SUM(N36:N47)</f>
        <v>182504.32458566566</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27630</v>
      </c>
      <c r="N53" s="282">
        <f>K53*M53</f>
        <v>38682</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70</v>
      </c>
      <c r="N54" s="282">
        <f>K54*M54</f>
        <v>1750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3"/>
      <c r="C57" s="904"/>
      <c r="D57" s="904"/>
      <c r="E57" s="904"/>
      <c r="F57" s="904"/>
      <c r="G57" s="904"/>
      <c r="H57" s="904"/>
      <c r="I57" s="874"/>
      <c r="J57" s="48"/>
      <c r="K57" s="50"/>
      <c r="L57" s="905"/>
      <c r="M57" s="906"/>
      <c r="N57" s="51"/>
    </row>
    <row r="58" spans="1:14" ht="15" thickBot="1">
      <c r="B58" s="821" t="s">
        <v>1037</v>
      </c>
      <c r="C58" s="822"/>
      <c r="D58" s="822"/>
      <c r="E58" s="822"/>
      <c r="F58" s="822"/>
      <c r="G58" s="822"/>
      <c r="H58" s="822"/>
      <c r="I58" s="822"/>
      <c r="J58" s="822"/>
      <c r="K58" s="822"/>
      <c r="L58" s="822"/>
      <c r="M58" s="823"/>
      <c r="N58" s="404">
        <f>SUM(N53:N57)</f>
        <v>40432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7" t="s">
        <v>1045</v>
      </c>
      <c r="M62" s="886"/>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8">
        <f>VLOOKUP(A63,TRANSPORTE!A5:D117,4,FALSE)</f>
        <v>958</v>
      </c>
      <c r="M63" s="909"/>
      <c r="N63" s="297">
        <f>K63*L63</f>
        <v>1341.1999999999998</v>
      </c>
    </row>
    <row r="64" spans="1:14">
      <c r="A64" t="s">
        <v>1448</v>
      </c>
      <c r="B64" s="52" t="str">
        <f>VLOOKUP(A64,TRANSPORTE!A6:D117,3,FALSE)</f>
        <v>Transporte de Mezcla densa en Caliente MDC-25</v>
      </c>
      <c r="C64" s="53"/>
      <c r="D64" s="53"/>
      <c r="E64" s="53"/>
      <c r="F64" s="53"/>
      <c r="G64" s="53"/>
      <c r="H64" s="321" t="s">
        <v>1552</v>
      </c>
      <c r="I64" s="289">
        <v>1.25</v>
      </c>
      <c r="J64" s="296">
        <v>1</v>
      </c>
      <c r="K64" s="289">
        <f>I64*J64</f>
        <v>1.25</v>
      </c>
      <c r="L64" s="908">
        <f>VLOOKUP(A64,TRANSPORTE!A6:D117,4,FALSE)</f>
        <v>958</v>
      </c>
      <c r="M64" s="909"/>
      <c r="N64" s="297">
        <f>K64*L64</f>
        <v>1197.5</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99"/>
      <c r="M68" s="900"/>
      <c r="N68" s="133"/>
    </row>
    <row r="69" spans="1:15" ht="15" thickBot="1">
      <c r="B69" s="910" t="s">
        <v>1037</v>
      </c>
      <c r="C69" s="864"/>
      <c r="D69" s="864"/>
      <c r="E69" s="864"/>
      <c r="F69" s="864"/>
      <c r="G69" s="864"/>
      <c r="H69" s="864"/>
      <c r="I69" s="864"/>
      <c r="J69" s="864"/>
      <c r="K69" s="864"/>
      <c r="L69" s="864"/>
      <c r="M69" s="865"/>
      <c r="N69" s="110">
        <f>N63+N64+N65+N66+N67</f>
        <v>2538.6999999999998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0" t="s">
        <v>1047</v>
      </c>
      <c r="C73" s="861"/>
      <c r="D73" s="861"/>
      <c r="E73" s="861"/>
      <c r="F73" s="861"/>
      <c r="G73" s="861"/>
      <c r="H73" s="861"/>
      <c r="I73" s="79" t="s">
        <v>1048</v>
      </c>
      <c r="J73" s="81" t="s">
        <v>1494</v>
      </c>
      <c r="K73" s="80" t="s">
        <v>1050</v>
      </c>
      <c r="L73" s="862" t="s">
        <v>1034</v>
      </c>
      <c r="M73" s="863"/>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72</v>
      </c>
      <c r="N74" s="405">
        <f>K74/M74</f>
        <v>5674.1339117888892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72</v>
      </c>
      <c r="N75" s="405">
        <f>K75/M75</f>
        <v>1418.5334779472223</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72</v>
      </c>
      <c r="N76" s="405">
        <f>K76/M76</f>
        <v>2127.800216920833</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7"/>
      <c r="C79" s="898"/>
      <c r="D79" s="898"/>
      <c r="E79" s="898"/>
      <c r="F79" s="898"/>
      <c r="G79" s="898"/>
      <c r="H79" s="898"/>
      <c r="I79" s="132"/>
      <c r="J79" s="132"/>
      <c r="K79" s="132"/>
      <c r="L79" s="911"/>
      <c r="M79" s="911"/>
      <c r="N79" s="51"/>
    </row>
    <row r="80" spans="1:15" ht="15" thickBot="1">
      <c r="B80" s="910" t="s">
        <v>1037</v>
      </c>
      <c r="C80" s="864"/>
      <c r="D80" s="864"/>
      <c r="E80" s="864"/>
      <c r="F80" s="864"/>
      <c r="G80" s="864"/>
      <c r="H80" s="864"/>
      <c r="I80" s="864"/>
      <c r="J80" s="864"/>
      <c r="K80" s="864"/>
      <c r="L80" s="864"/>
      <c r="M80" s="865"/>
      <c r="N80" s="311">
        <f>SUM(N74:N79)</f>
        <v>9220.4676066569446</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234695.49219232262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6" t="s">
        <v>1053</v>
      </c>
      <c r="C86" s="867"/>
      <c r="D86" s="867"/>
      <c r="E86" s="867"/>
      <c r="F86" s="867"/>
      <c r="G86" s="867"/>
      <c r="H86" s="867"/>
      <c r="I86" s="324"/>
      <c r="J86" s="344"/>
      <c r="K86" s="312" t="s">
        <v>1054</v>
      </c>
      <c r="L86" s="868" t="s">
        <v>1055</v>
      </c>
      <c r="M86" s="869"/>
      <c r="N86" s="313"/>
    </row>
    <row r="87" spans="1:14">
      <c r="B87" s="854" t="s">
        <v>1056</v>
      </c>
      <c r="C87" s="855"/>
      <c r="D87" s="855"/>
      <c r="E87" s="855"/>
      <c r="F87" s="855"/>
      <c r="G87" s="855"/>
      <c r="H87" s="855"/>
      <c r="I87" s="93"/>
      <c r="J87" s="94"/>
      <c r="K87" s="314">
        <v>0.2</v>
      </c>
      <c r="L87" s="856">
        <f>N82*K87</f>
        <v>46939.098438464527</v>
      </c>
      <c r="M87" s="857"/>
      <c r="N87" s="57"/>
    </row>
    <row r="88" spans="1:14">
      <c r="B88" s="95" t="s">
        <v>1057</v>
      </c>
      <c r="C88" s="96"/>
      <c r="D88" s="96"/>
      <c r="E88" s="96"/>
      <c r="F88" s="96"/>
      <c r="G88" s="96"/>
      <c r="H88" s="96"/>
      <c r="I88" s="93"/>
      <c r="J88" s="94"/>
      <c r="K88" s="314">
        <v>0.05</v>
      </c>
      <c r="L88" s="856">
        <f>N82*K88</f>
        <v>11734.774609616132</v>
      </c>
      <c r="M88" s="857"/>
      <c r="N88" s="57"/>
    </row>
    <row r="89" spans="1:14" ht="15" thickBot="1">
      <c r="B89" s="97" t="s">
        <v>1058</v>
      </c>
      <c r="C89" s="98"/>
      <c r="D89" s="98"/>
      <c r="E89" s="98"/>
      <c r="F89" s="98"/>
      <c r="G89" s="98"/>
      <c r="H89" s="98"/>
      <c r="I89" s="99"/>
      <c r="J89" s="100"/>
      <c r="K89" s="315">
        <v>0.05</v>
      </c>
      <c r="L89" s="858">
        <f>N82*K89</f>
        <v>11734.774609616132</v>
      </c>
      <c r="M89" s="859"/>
      <c r="N89" s="57"/>
    </row>
    <row r="90" spans="1:14" ht="15" thickBot="1">
      <c r="B90" s="821" t="s">
        <v>1037</v>
      </c>
      <c r="C90" s="822"/>
      <c r="D90" s="822"/>
      <c r="E90" s="822"/>
      <c r="F90" s="822"/>
      <c r="G90" s="822"/>
      <c r="H90" s="822"/>
      <c r="I90" s="822"/>
      <c r="J90" s="822"/>
      <c r="K90" s="822"/>
      <c r="L90" s="822"/>
      <c r="M90" s="823"/>
      <c r="N90" s="58">
        <f>L87+L88+L89</f>
        <v>70408.647657696783</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305104.13985001942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4" t="s">
        <v>2324</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2325</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7"/>
      <c r="K122" s="887"/>
      <c r="L122" s="887"/>
      <c r="M122" s="887"/>
      <c r="N122" s="888"/>
    </row>
    <row r="123" spans="2:14" ht="15" thickBot="1">
      <c r="B123" s="271" t="s">
        <v>2327</v>
      </c>
      <c r="C123" s="403"/>
      <c r="D123" s="403"/>
      <c r="E123" s="63"/>
      <c r="F123" s="63"/>
      <c r="G123" s="63"/>
      <c r="H123" s="63"/>
      <c r="I123" s="63"/>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1670</v>
      </c>
      <c r="C31" s="87" t="s">
        <v>1671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173322.864</v>
      </c>
      <c r="L36" s="280"/>
      <c r="M36" s="281">
        <v>30</v>
      </c>
      <c r="N36" s="282">
        <f>K36/M36</f>
        <v>5777.4287999999997</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172468.31699999998</v>
      </c>
      <c r="L37" s="280"/>
      <c r="M37" s="281">
        <v>8</v>
      </c>
      <c r="N37" s="282">
        <f t="shared" ref="N37:N43" si="0">K37/M37</f>
        <v>21558.539624999998</v>
      </c>
    </row>
    <row r="38" spans="1:14">
      <c r="A38" t="s">
        <v>166</v>
      </c>
      <c r="B38" s="870" t="str">
        <f>VLOOKUP(A38,EQUIPOS!A8:D154,3,FALSE)</f>
        <v>Compactador de Rodillo POTENCIA: 99HP, PESO: 8 ton</v>
      </c>
      <c r="C38" s="871"/>
      <c r="D38" s="871"/>
      <c r="E38" s="871"/>
      <c r="F38" s="871"/>
      <c r="G38" s="871"/>
      <c r="H38" s="872"/>
      <c r="I38" s="277"/>
      <c r="J38" s="278"/>
      <c r="K38" s="279">
        <f>VLOOKUP(A38,EQUIPOS!A8:D165,4,FALSE)</f>
        <v>141723.231</v>
      </c>
      <c r="L38" s="280"/>
      <c r="M38" s="281">
        <v>8</v>
      </c>
      <c r="N38" s="282">
        <f t="shared" si="0"/>
        <v>17715.403875</v>
      </c>
    </row>
    <row r="39" spans="1:14">
      <c r="A39" t="s">
        <v>284</v>
      </c>
      <c r="B39" s="870" t="str">
        <f>VLOOKUP(A39,EQUIPOS!A9:D154,3,FALSE)</f>
        <v>Planta de asfalto en caliente</v>
      </c>
      <c r="C39" s="871"/>
      <c r="D39" s="871"/>
      <c r="E39" s="871"/>
      <c r="F39" s="871"/>
      <c r="G39" s="871"/>
      <c r="H39" s="872"/>
      <c r="I39" s="277"/>
      <c r="J39" s="278"/>
      <c r="K39" s="279">
        <f>VLOOKUP(A39,EQUIPOS!A9:D166,4,FALSE)</f>
        <v>508466.09700000001</v>
      </c>
      <c r="L39" s="280"/>
      <c r="M39" s="281">
        <v>8</v>
      </c>
      <c r="N39" s="282">
        <f t="shared" si="0"/>
        <v>63558.262125000001</v>
      </c>
    </row>
    <row r="40" spans="1:14">
      <c r="A40" t="s">
        <v>290</v>
      </c>
      <c r="B40" s="870" t="str">
        <f>VLOOKUP(A40,EQUIPOS!A10:D154,3,FALSE)</f>
        <v>Planta trituradora</v>
      </c>
      <c r="C40" s="871"/>
      <c r="D40" s="871"/>
      <c r="E40" s="871"/>
      <c r="F40" s="871"/>
      <c r="G40" s="871"/>
      <c r="H40" s="872"/>
      <c r="I40" s="277"/>
      <c r="J40" s="278"/>
      <c r="K40" s="279">
        <f>VLOOKUP(A40,EQUIPOS!A10:D167,4,FALSE)</f>
        <v>421125.54599999997</v>
      </c>
      <c r="L40" s="280"/>
      <c r="M40" s="281">
        <v>30</v>
      </c>
      <c r="N40" s="282">
        <f t="shared" si="0"/>
        <v>14037.518199999999</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239956.266</v>
      </c>
      <c r="L41" s="280"/>
      <c r="M41" s="281">
        <v>30</v>
      </c>
      <c r="N41" s="282">
        <f t="shared" si="0"/>
        <v>7998.5421999999999</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344936.63399999996</v>
      </c>
      <c r="L42" s="280"/>
      <c r="M42" s="281">
        <v>8</v>
      </c>
      <c r="N42" s="282">
        <f t="shared" si="0"/>
        <v>43117.079249999995</v>
      </c>
    </row>
    <row r="43" spans="1:14">
      <c r="A43" t="s">
        <v>373</v>
      </c>
      <c r="B43" s="870" t="str">
        <f>VLOOKUP(A43,EQUIPOS!A13:D157,3,FALSE)</f>
        <v>Volqueta 6 m3</v>
      </c>
      <c r="C43" s="871"/>
      <c r="D43" s="871"/>
      <c r="E43" s="871"/>
      <c r="F43" s="871"/>
      <c r="G43" s="871"/>
      <c r="H43" s="872"/>
      <c r="I43" s="277"/>
      <c r="J43" s="278"/>
      <c r="K43" s="279">
        <f>VLOOKUP(A43,EQUIPOS!A13:D170,4,FALSE)</f>
        <v>62556.03</v>
      </c>
      <c r="L43" s="280"/>
      <c r="M43" s="281">
        <v>8</v>
      </c>
      <c r="N43" s="282">
        <f t="shared" si="0"/>
        <v>7819.5037499999999</v>
      </c>
    </row>
    <row r="44" spans="1:14">
      <c r="B44" s="870"/>
      <c r="C44" s="871"/>
      <c r="D44" s="871"/>
      <c r="E44" s="871"/>
      <c r="F44" s="871"/>
      <c r="G44" s="871"/>
      <c r="H44" s="872"/>
      <c r="I44" s="873"/>
      <c r="J44" s="874"/>
      <c r="K44" s="279"/>
      <c r="L44" s="875"/>
      <c r="M44" s="876"/>
      <c r="N44" s="282"/>
    </row>
    <row r="45" spans="1:14">
      <c r="B45" s="870"/>
      <c r="C45" s="871"/>
      <c r="D45" s="871"/>
      <c r="E45" s="877"/>
      <c r="F45" s="871"/>
      <c r="G45" s="871"/>
      <c r="H45" s="872"/>
      <c r="I45" s="42"/>
      <c r="J45" s="43"/>
      <c r="K45" s="284"/>
      <c r="L45" s="286"/>
      <c r="M45" s="287"/>
      <c r="N45" s="288"/>
    </row>
    <row r="46" spans="1:14">
      <c r="B46" s="878" t="s">
        <v>1036</v>
      </c>
      <c r="C46" s="879"/>
      <c r="D46" s="879"/>
      <c r="E46" s="44"/>
      <c r="F46" s="45"/>
      <c r="G46" s="45"/>
      <c r="H46" s="46"/>
      <c r="I46" s="42"/>
      <c r="J46" s="43"/>
      <c r="K46" s="289"/>
      <c r="L46" s="286"/>
      <c r="M46" s="411">
        <v>0.1</v>
      </c>
      <c r="N46" s="354">
        <f>N80*M46</f>
        <v>922.04676066569448</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SUM(N36:N47)</f>
        <v>182504.32458566566</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27630</v>
      </c>
      <c r="N53" s="282">
        <f>K53*M53</f>
        <v>38682</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70</v>
      </c>
      <c r="N54" s="282">
        <f>K54*M54</f>
        <v>1750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3"/>
      <c r="C57" s="904"/>
      <c r="D57" s="904"/>
      <c r="E57" s="904"/>
      <c r="F57" s="904"/>
      <c r="G57" s="904"/>
      <c r="H57" s="904"/>
      <c r="I57" s="874"/>
      <c r="J57" s="48"/>
      <c r="K57" s="50"/>
      <c r="L57" s="905"/>
      <c r="M57" s="906"/>
      <c r="N57" s="51"/>
    </row>
    <row r="58" spans="1:14" ht="15" thickBot="1">
      <c r="B58" s="821" t="s">
        <v>1037</v>
      </c>
      <c r="C58" s="822"/>
      <c r="D58" s="822"/>
      <c r="E58" s="822"/>
      <c r="F58" s="822"/>
      <c r="G58" s="822"/>
      <c r="H58" s="822"/>
      <c r="I58" s="822"/>
      <c r="J58" s="822"/>
      <c r="K58" s="822"/>
      <c r="L58" s="822"/>
      <c r="M58" s="823"/>
      <c r="N58" s="404">
        <f>SUM(N53:N57)</f>
        <v>40432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7" t="s">
        <v>1045</v>
      </c>
      <c r="M62" s="886"/>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8">
        <f>VLOOKUP(A63,TRANSPORTE!A5:D117,4,FALSE)</f>
        <v>958</v>
      </c>
      <c r="M63" s="909"/>
      <c r="N63" s="297">
        <f>K63*L63</f>
        <v>1341.1999999999998</v>
      </c>
    </row>
    <row r="64" spans="1:14">
      <c r="A64" t="s">
        <v>1459</v>
      </c>
      <c r="B64" s="52" t="str">
        <f>VLOOKUP(A64,TRANSPORTE!A6:D117,3,FALSE)</f>
        <v>Transporte de mezcla gruesa en Caliente MGC</v>
      </c>
      <c r="C64" s="53"/>
      <c r="D64" s="53"/>
      <c r="E64" s="53"/>
      <c r="F64" s="53"/>
      <c r="G64" s="53"/>
      <c r="H64" s="321" t="s">
        <v>1552</v>
      </c>
      <c r="I64" s="289">
        <v>1.25</v>
      </c>
      <c r="J64" s="296">
        <v>1</v>
      </c>
      <c r="K64" s="289">
        <f>I64*J64</f>
        <v>1.25</v>
      </c>
      <c r="L64" s="908">
        <f>VLOOKUP(A64,TRANSPORTE!A6:D117,4,FALSE)</f>
        <v>958</v>
      </c>
      <c r="M64" s="909"/>
      <c r="N64" s="297">
        <f>K64*L64</f>
        <v>1197.5</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319"/>
      <c r="C68" s="320"/>
      <c r="D68" s="458"/>
      <c r="E68" s="458"/>
      <c r="F68" s="458"/>
      <c r="G68" s="458"/>
      <c r="H68" s="54"/>
      <c r="I68" s="132"/>
      <c r="J68" s="132"/>
      <c r="K68" s="132"/>
      <c r="L68" s="899"/>
      <c r="M68" s="900"/>
      <c r="N68" s="133"/>
    </row>
    <row r="69" spans="1:15" ht="15" thickBot="1">
      <c r="B69" s="910" t="s">
        <v>1037</v>
      </c>
      <c r="C69" s="864"/>
      <c r="D69" s="864"/>
      <c r="E69" s="864"/>
      <c r="F69" s="864"/>
      <c r="G69" s="864"/>
      <c r="H69" s="864"/>
      <c r="I69" s="864"/>
      <c r="J69" s="864"/>
      <c r="K69" s="864"/>
      <c r="L69" s="864"/>
      <c r="M69" s="865"/>
      <c r="N69" s="110">
        <f>N63+N64+N65+N66+N67</f>
        <v>2538.6999999999998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0" t="s">
        <v>1047</v>
      </c>
      <c r="C73" s="861"/>
      <c r="D73" s="861"/>
      <c r="E73" s="861"/>
      <c r="F73" s="861"/>
      <c r="G73" s="861"/>
      <c r="H73" s="861"/>
      <c r="I73" s="79" t="s">
        <v>1048</v>
      </c>
      <c r="J73" s="81" t="s">
        <v>1494</v>
      </c>
      <c r="K73" s="80" t="s">
        <v>1050</v>
      </c>
      <c r="L73" s="862" t="s">
        <v>1034</v>
      </c>
      <c r="M73" s="863"/>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72</v>
      </c>
      <c r="N74" s="405">
        <f>K74/M74</f>
        <v>5674.1339117888892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72</v>
      </c>
      <c r="N75" s="405">
        <f>K75/M75</f>
        <v>1418.5334779472223</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72</v>
      </c>
      <c r="N76" s="405">
        <f>K76/M76</f>
        <v>2127.800216920833</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7"/>
      <c r="C79" s="898"/>
      <c r="D79" s="898"/>
      <c r="E79" s="898"/>
      <c r="F79" s="898"/>
      <c r="G79" s="898"/>
      <c r="H79" s="898"/>
      <c r="I79" s="132"/>
      <c r="J79" s="132"/>
      <c r="K79" s="132"/>
      <c r="L79" s="911"/>
      <c r="M79" s="911"/>
      <c r="N79" s="133"/>
    </row>
    <row r="80" spans="1:15" ht="15" thickBot="1">
      <c r="B80" s="910" t="s">
        <v>1037</v>
      </c>
      <c r="C80" s="864"/>
      <c r="D80" s="864"/>
      <c r="E80" s="864"/>
      <c r="F80" s="864"/>
      <c r="G80" s="864"/>
      <c r="H80" s="864"/>
      <c r="I80" s="864"/>
      <c r="J80" s="864"/>
      <c r="K80" s="864"/>
      <c r="L80" s="864"/>
      <c r="M80" s="865"/>
      <c r="N80" s="470">
        <f>SUM(N74:N79)</f>
        <v>9220.4676066569446</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234695.49219232262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6" t="s">
        <v>1053</v>
      </c>
      <c r="C86" s="867"/>
      <c r="D86" s="867"/>
      <c r="E86" s="867"/>
      <c r="F86" s="867"/>
      <c r="G86" s="867"/>
      <c r="H86" s="867"/>
      <c r="I86" s="324"/>
      <c r="J86" s="344"/>
      <c r="K86" s="312" t="s">
        <v>1054</v>
      </c>
      <c r="L86" s="868" t="s">
        <v>1055</v>
      </c>
      <c r="M86" s="869"/>
      <c r="N86" s="313"/>
    </row>
    <row r="87" spans="1:14">
      <c r="B87" s="854" t="s">
        <v>1056</v>
      </c>
      <c r="C87" s="855"/>
      <c r="D87" s="855"/>
      <c r="E87" s="855"/>
      <c r="F87" s="855"/>
      <c r="G87" s="855"/>
      <c r="H87" s="855"/>
      <c r="I87" s="93"/>
      <c r="J87" s="94"/>
      <c r="K87" s="314">
        <v>0.2</v>
      </c>
      <c r="L87" s="856">
        <f>N82*K87</f>
        <v>46939.098438464527</v>
      </c>
      <c r="M87" s="857"/>
      <c r="N87" s="57"/>
    </row>
    <row r="88" spans="1:14">
      <c r="B88" s="95" t="s">
        <v>1057</v>
      </c>
      <c r="C88" s="96"/>
      <c r="D88" s="96"/>
      <c r="E88" s="96"/>
      <c r="F88" s="96"/>
      <c r="G88" s="96"/>
      <c r="H88" s="96"/>
      <c r="I88" s="93"/>
      <c r="J88" s="94"/>
      <c r="K88" s="314">
        <v>0.05</v>
      </c>
      <c r="L88" s="856">
        <f>N82*K88</f>
        <v>11734.774609616132</v>
      </c>
      <c r="M88" s="857"/>
      <c r="N88" s="57"/>
    </row>
    <row r="89" spans="1:14" ht="15" thickBot="1">
      <c r="B89" s="97" t="s">
        <v>1058</v>
      </c>
      <c r="C89" s="98"/>
      <c r="D89" s="98"/>
      <c r="E89" s="98"/>
      <c r="F89" s="98"/>
      <c r="G89" s="98"/>
      <c r="H89" s="98"/>
      <c r="I89" s="99"/>
      <c r="J89" s="100"/>
      <c r="K89" s="315">
        <v>0.05</v>
      </c>
      <c r="L89" s="858">
        <f>N82*K89</f>
        <v>11734.774609616132</v>
      </c>
      <c r="M89" s="859"/>
      <c r="N89" s="57"/>
    </row>
    <row r="90" spans="1:14" ht="15" thickBot="1">
      <c r="B90" s="821" t="s">
        <v>1037</v>
      </c>
      <c r="C90" s="822"/>
      <c r="D90" s="822"/>
      <c r="E90" s="822"/>
      <c r="F90" s="822"/>
      <c r="G90" s="822"/>
      <c r="H90" s="822"/>
      <c r="I90" s="822"/>
      <c r="J90" s="822"/>
      <c r="K90" s="822"/>
      <c r="L90" s="822"/>
      <c r="M90" s="823"/>
      <c r="N90" s="58">
        <f>L87+L88+L89</f>
        <v>70408.647657696783</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305104.13985001942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4" t="s">
        <v>2324</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2325</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7"/>
      <c r="K122" s="887"/>
      <c r="L122" s="887"/>
      <c r="M122" s="887"/>
      <c r="N122" s="888"/>
    </row>
    <row r="123" spans="2:14" ht="15" thickBot="1">
      <c r="B123" s="271" t="s">
        <v>2327</v>
      </c>
      <c r="C123" s="403"/>
      <c r="D123" s="403"/>
      <c r="E123" s="63"/>
      <c r="F123" s="63"/>
      <c r="G123" s="63"/>
      <c r="H123" s="63"/>
      <c r="I123" s="63"/>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1672</v>
      </c>
      <c r="C31" s="87" t="s">
        <v>1673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173322.864</v>
      </c>
      <c r="L36" s="280"/>
      <c r="M36" s="281">
        <v>30</v>
      </c>
      <c r="N36" s="282">
        <f>K36/M36</f>
        <v>5777.4287999999997</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172468.31699999998</v>
      </c>
      <c r="L37" s="280"/>
      <c r="M37" s="281">
        <v>8</v>
      </c>
      <c r="N37" s="282">
        <f t="shared" ref="N37:N43" si="0">K37/M37</f>
        <v>21558.539624999998</v>
      </c>
    </row>
    <row r="38" spans="1:14">
      <c r="A38" t="s">
        <v>166</v>
      </c>
      <c r="B38" s="870" t="str">
        <f>VLOOKUP(A38,EQUIPOS!A8:D154,3,FALSE)</f>
        <v>Compactador de Rodillo POTENCIA: 99HP, PESO: 8 ton</v>
      </c>
      <c r="C38" s="871"/>
      <c r="D38" s="871"/>
      <c r="E38" s="871"/>
      <c r="F38" s="871"/>
      <c r="G38" s="871"/>
      <c r="H38" s="872"/>
      <c r="I38" s="277"/>
      <c r="J38" s="278"/>
      <c r="K38" s="279">
        <f>VLOOKUP(A38,EQUIPOS!A8:D165,4,FALSE)</f>
        <v>141723.231</v>
      </c>
      <c r="L38" s="280"/>
      <c r="M38" s="281">
        <v>8</v>
      </c>
      <c r="N38" s="282">
        <f t="shared" si="0"/>
        <v>17715.403875</v>
      </c>
    </row>
    <row r="39" spans="1:14">
      <c r="A39" t="s">
        <v>284</v>
      </c>
      <c r="B39" s="870" t="str">
        <f>VLOOKUP(A39,EQUIPOS!A9:D154,3,FALSE)</f>
        <v>Planta de asfalto en caliente</v>
      </c>
      <c r="C39" s="871"/>
      <c r="D39" s="871"/>
      <c r="E39" s="871"/>
      <c r="F39" s="871"/>
      <c r="G39" s="871"/>
      <c r="H39" s="872"/>
      <c r="I39" s="277"/>
      <c r="J39" s="278"/>
      <c r="K39" s="279">
        <f>VLOOKUP(A39,EQUIPOS!A9:D166,4,FALSE)</f>
        <v>508466.09700000001</v>
      </c>
      <c r="L39" s="280"/>
      <c r="M39" s="281">
        <v>8</v>
      </c>
      <c r="N39" s="282">
        <f t="shared" si="0"/>
        <v>63558.262125000001</v>
      </c>
    </row>
    <row r="40" spans="1:14">
      <c r="A40" t="s">
        <v>290</v>
      </c>
      <c r="B40" s="870" t="str">
        <f>VLOOKUP(A40,EQUIPOS!A10:D154,3,FALSE)</f>
        <v>Planta trituradora</v>
      </c>
      <c r="C40" s="871"/>
      <c r="D40" s="871"/>
      <c r="E40" s="871"/>
      <c r="F40" s="871"/>
      <c r="G40" s="871"/>
      <c r="H40" s="872"/>
      <c r="I40" s="277"/>
      <c r="J40" s="278"/>
      <c r="K40" s="279">
        <f>VLOOKUP(A40,EQUIPOS!A10:D167,4,FALSE)</f>
        <v>421125.54599999997</v>
      </c>
      <c r="L40" s="280"/>
      <c r="M40" s="281">
        <v>30</v>
      </c>
      <c r="N40" s="282">
        <f t="shared" si="0"/>
        <v>14037.518199999999</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239956.266</v>
      </c>
      <c r="L41" s="280"/>
      <c r="M41" s="281">
        <v>30</v>
      </c>
      <c r="N41" s="282">
        <f t="shared" si="0"/>
        <v>7998.5421999999999</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344936.63399999996</v>
      </c>
      <c r="L42" s="280"/>
      <c r="M42" s="281">
        <v>8</v>
      </c>
      <c r="N42" s="282">
        <f t="shared" si="0"/>
        <v>43117.079249999995</v>
      </c>
    </row>
    <row r="43" spans="1:14">
      <c r="A43" t="s">
        <v>373</v>
      </c>
      <c r="B43" s="870" t="str">
        <f>VLOOKUP(A43,EQUIPOS!A13:D157,3,FALSE)</f>
        <v>Volqueta 6 m3</v>
      </c>
      <c r="C43" s="871"/>
      <c r="D43" s="871"/>
      <c r="E43" s="871"/>
      <c r="F43" s="871"/>
      <c r="G43" s="871"/>
      <c r="H43" s="872"/>
      <c r="I43" s="277"/>
      <c r="J43" s="278"/>
      <c r="K43" s="279">
        <f>VLOOKUP(A43,EQUIPOS!A13:D170,4,FALSE)</f>
        <v>62556.03</v>
      </c>
      <c r="L43" s="280"/>
      <c r="M43" s="281">
        <v>8</v>
      </c>
      <c r="N43" s="282">
        <f t="shared" si="0"/>
        <v>7819.5037499999999</v>
      </c>
    </row>
    <row r="44" spans="1:14">
      <c r="B44" s="870"/>
      <c r="C44" s="871"/>
      <c r="D44" s="871"/>
      <c r="E44" s="871"/>
      <c r="F44" s="871"/>
      <c r="G44" s="871"/>
      <c r="H44" s="872"/>
      <c r="I44" s="873"/>
      <c r="J44" s="874"/>
      <c r="K44" s="279"/>
      <c r="L44" s="875"/>
      <c r="M44" s="876"/>
      <c r="N44" s="282"/>
    </row>
    <row r="45" spans="1:14">
      <c r="B45" s="870"/>
      <c r="C45" s="871"/>
      <c r="D45" s="871"/>
      <c r="E45" s="877"/>
      <c r="F45" s="871"/>
      <c r="G45" s="871"/>
      <c r="H45" s="872"/>
      <c r="I45" s="42"/>
      <c r="J45" s="43"/>
      <c r="K45" s="284"/>
      <c r="L45" s="286"/>
      <c r="M45" s="287"/>
      <c r="N45" s="288"/>
    </row>
    <row r="46" spans="1:14">
      <c r="B46" s="878" t="s">
        <v>1036</v>
      </c>
      <c r="C46" s="879"/>
      <c r="D46" s="879"/>
      <c r="E46" s="44"/>
      <c r="F46" s="45"/>
      <c r="G46" s="45"/>
      <c r="H46" s="46"/>
      <c r="I46" s="42"/>
      <c r="J46" s="43"/>
      <c r="K46" s="289"/>
      <c r="L46" s="286"/>
      <c r="M46" s="411">
        <v>0.1</v>
      </c>
      <c r="N46" s="354">
        <f>N80*M46</f>
        <v>922.04676066569448</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SUM(N36:N47)</f>
        <v>182504.32458566566</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27630</v>
      </c>
      <c r="N53" s="282">
        <f>K53*M53</f>
        <v>38682</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70</v>
      </c>
      <c r="N54" s="282">
        <f>K54*M54</f>
        <v>1750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3"/>
      <c r="C57" s="904"/>
      <c r="D57" s="904"/>
      <c r="E57" s="904"/>
      <c r="F57" s="904"/>
      <c r="G57" s="904"/>
      <c r="H57" s="904"/>
      <c r="I57" s="874"/>
      <c r="J57" s="48"/>
      <c r="K57" s="50"/>
      <c r="L57" s="905"/>
      <c r="M57" s="906"/>
      <c r="N57" s="51"/>
    </row>
    <row r="58" spans="1:14" ht="15" thickBot="1">
      <c r="B58" s="821" t="s">
        <v>1037</v>
      </c>
      <c r="C58" s="822"/>
      <c r="D58" s="822"/>
      <c r="E58" s="822"/>
      <c r="F58" s="822"/>
      <c r="G58" s="822"/>
      <c r="H58" s="822"/>
      <c r="I58" s="822"/>
      <c r="J58" s="822"/>
      <c r="K58" s="822"/>
      <c r="L58" s="822"/>
      <c r="M58" s="823"/>
      <c r="N58" s="404">
        <f>SUM(N53:N57)</f>
        <v>40432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7" t="s">
        <v>1045</v>
      </c>
      <c r="M62" s="886"/>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8">
        <f>VLOOKUP(A63,TRANSPORTE!A5:D117,4,FALSE)</f>
        <v>958</v>
      </c>
      <c r="M63" s="909"/>
      <c r="N63" s="297">
        <f>K63*L63</f>
        <v>1341.1999999999998</v>
      </c>
    </row>
    <row r="64" spans="1:14">
      <c r="A64" t="s">
        <v>1459</v>
      </c>
      <c r="B64" s="52" t="str">
        <f>VLOOKUP(A64,TRANSPORTE!A6:D117,3,FALSE)</f>
        <v>Transporte de mezcla gruesa en Caliente MGC</v>
      </c>
      <c r="C64" s="53"/>
      <c r="D64" s="53"/>
      <c r="E64" s="53"/>
      <c r="F64" s="53"/>
      <c r="G64" s="53"/>
      <c r="H64" s="321" t="s">
        <v>1552</v>
      </c>
      <c r="I64" s="289">
        <v>1.25</v>
      </c>
      <c r="J64" s="296">
        <v>1</v>
      </c>
      <c r="K64" s="289">
        <f>I64*J64</f>
        <v>1.25</v>
      </c>
      <c r="L64" s="908">
        <f>VLOOKUP(A64,TRANSPORTE!A6:D117,4,FALSE)</f>
        <v>958</v>
      </c>
      <c r="M64" s="909"/>
      <c r="N64" s="297">
        <f>K64*L64</f>
        <v>1197.5</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99"/>
      <c r="M68" s="900"/>
      <c r="N68" s="133"/>
    </row>
    <row r="69" spans="1:15" ht="15" thickBot="1">
      <c r="B69" s="910" t="s">
        <v>1037</v>
      </c>
      <c r="C69" s="864"/>
      <c r="D69" s="864"/>
      <c r="E69" s="864"/>
      <c r="F69" s="864"/>
      <c r="G69" s="864"/>
      <c r="H69" s="864"/>
      <c r="I69" s="864"/>
      <c r="J69" s="864"/>
      <c r="K69" s="864"/>
      <c r="L69" s="864"/>
      <c r="M69" s="865"/>
      <c r="N69" s="110">
        <f>N63+N64+N65+N66+N67</f>
        <v>2538.6999999999998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0" t="s">
        <v>1047</v>
      </c>
      <c r="C73" s="861"/>
      <c r="D73" s="861"/>
      <c r="E73" s="861"/>
      <c r="F73" s="861"/>
      <c r="G73" s="861"/>
      <c r="H73" s="861"/>
      <c r="I73" s="79" t="s">
        <v>1048</v>
      </c>
      <c r="J73" s="81" t="s">
        <v>1494</v>
      </c>
      <c r="K73" s="80" t="s">
        <v>1050</v>
      </c>
      <c r="L73" s="862" t="s">
        <v>1034</v>
      </c>
      <c r="M73" s="863"/>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72</v>
      </c>
      <c r="N74" s="405">
        <f>K74/M74</f>
        <v>5674.1339117888892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72</v>
      </c>
      <c r="N75" s="405">
        <f>K75/M75</f>
        <v>1418.5334779472223</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72</v>
      </c>
      <c r="N76" s="405">
        <f>K76/M76</f>
        <v>2127.800216920833</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7"/>
      <c r="C79" s="898"/>
      <c r="D79" s="898"/>
      <c r="E79" s="898"/>
      <c r="F79" s="898"/>
      <c r="G79" s="898"/>
      <c r="H79" s="898"/>
      <c r="I79" s="132"/>
      <c r="J79" s="132"/>
      <c r="K79" s="132"/>
      <c r="L79" s="911"/>
      <c r="M79" s="911"/>
      <c r="N79" s="51"/>
    </row>
    <row r="80" spans="1:15" ht="15" thickBot="1">
      <c r="B80" s="910" t="s">
        <v>1037</v>
      </c>
      <c r="C80" s="864"/>
      <c r="D80" s="864"/>
      <c r="E80" s="864"/>
      <c r="F80" s="864"/>
      <c r="G80" s="864"/>
      <c r="H80" s="864"/>
      <c r="I80" s="864"/>
      <c r="J80" s="864"/>
      <c r="K80" s="864"/>
      <c r="L80" s="864"/>
      <c r="M80" s="865"/>
      <c r="N80" s="311">
        <f>SUM(N74:N79)</f>
        <v>9220.4676066569446</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234695.49219232262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6" t="s">
        <v>1053</v>
      </c>
      <c r="C86" s="867"/>
      <c r="D86" s="867"/>
      <c r="E86" s="867"/>
      <c r="F86" s="867"/>
      <c r="G86" s="867"/>
      <c r="H86" s="867"/>
      <c r="I86" s="324"/>
      <c r="J86" s="344"/>
      <c r="K86" s="312" t="s">
        <v>1054</v>
      </c>
      <c r="L86" s="868" t="s">
        <v>1055</v>
      </c>
      <c r="M86" s="869"/>
      <c r="N86" s="313"/>
    </row>
    <row r="87" spans="1:14">
      <c r="B87" s="854" t="s">
        <v>1056</v>
      </c>
      <c r="C87" s="855"/>
      <c r="D87" s="855"/>
      <c r="E87" s="855"/>
      <c r="F87" s="855"/>
      <c r="G87" s="855"/>
      <c r="H87" s="855"/>
      <c r="I87" s="93"/>
      <c r="J87" s="94"/>
      <c r="K87" s="314">
        <v>0.2</v>
      </c>
      <c r="L87" s="856">
        <f>N82*K87</f>
        <v>46939.098438464527</v>
      </c>
      <c r="M87" s="857"/>
      <c r="N87" s="57"/>
    </row>
    <row r="88" spans="1:14">
      <c r="B88" s="95" t="s">
        <v>1057</v>
      </c>
      <c r="C88" s="96"/>
      <c r="D88" s="96"/>
      <c r="E88" s="96"/>
      <c r="F88" s="96"/>
      <c r="G88" s="96"/>
      <c r="H88" s="96"/>
      <c r="I88" s="93"/>
      <c r="J88" s="94"/>
      <c r="K88" s="314">
        <v>0.05</v>
      </c>
      <c r="L88" s="856">
        <f>N82*K88</f>
        <v>11734.774609616132</v>
      </c>
      <c r="M88" s="857"/>
      <c r="N88" s="57"/>
    </row>
    <row r="89" spans="1:14" ht="15" thickBot="1">
      <c r="B89" s="97" t="s">
        <v>1058</v>
      </c>
      <c r="C89" s="98"/>
      <c r="D89" s="98"/>
      <c r="E89" s="98"/>
      <c r="F89" s="98"/>
      <c r="G89" s="98"/>
      <c r="H89" s="98"/>
      <c r="I89" s="99"/>
      <c r="J89" s="100"/>
      <c r="K89" s="315">
        <v>0.05</v>
      </c>
      <c r="L89" s="858">
        <f>N82*K89</f>
        <v>11734.774609616132</v>
      </c>
      <c r="M89" s="859"/>
      <c r="N89" s="57"/>
    </row>
    <row r="90" spans="1:14" ht="15" thickBot="1">
      <c r="B90" s="821" t="s">
        <v>1037</v>
      </c>
      <c r="C90" s="822"/>
      <c r="D90" s="822"/>
      <c r="E90" s="822"/>
      <c r="F90" s="822"/>
      <c r="G90" s="822"/>
      <c r="H90" s="822"/>
      <c r="I90" s="822"/>
      <c r="J90" s="822"/>
      <c r="K90" s="822"/>
      <c r="L90" s="822"/>
      <c r="M90" s="823"/>
      <c r="N90" s="58">
        <f>L87+L88+L89</f>
        <v>70408.647657696783</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305104.13985001942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4" t="s">
        <v>2324</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2325</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7"/>
      <c r="K122" s="887"/>
      <c r="L122" s="887"/>
      <c r="M122" s="887"/>
      <c r="N122" s="888"/>
    </row>
    <row r="123" spans="2:14" ht="15" thickBot="1">
      <c r="B123" s="271" t="s">
        <v>2327</v>
      </c>
      <c r="C123" s="403"/>
      <c r="D123" s="403"/>
      <c r="E123" s="63"/>
      <c r="F123" s="63"/>
      <c r="G123" s="63"/>
      <c r="H123" s="63"/>
      <c r="I123" s="63"/>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1160</v>
      </c>
      <c r="C31" s="87" t="s">
        <v>2138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173322.864</v>
      </c>
      <c r="L36" s="280"/>
      <c r="M36" s="281">
        <v>30</v>
      </c>
      <c r="N36" s="282">
        <f>K36/M36</f>
        <v>5777.4287999999997</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172468.31699999998</v>
      </c>
      <c r="L37" s="280"/>
      <c r="M37" s="281">
        <v>10</v>
      </c>
      <c r="N37" s="282">
        <f t="shared" ref="N37:N43" si="0">K37/M37</f>
        <v>17246.831699999999</v>
      </c>
    </row>
    <row r="38" spans="1:14">
      <c r="A38" t="s">
        <v>166</v>
      </c>
      <c r="B38" s="870" t="str">
        <f>VLOOKUP(A38,EQUIPOS!A8:D154,3,FALSE)</f>
        <v>Compactador de Rodillo POTENCIA: 99HP, PESO: 8 ton</v>
      </c>
      <c r="C38" s="871"/>
      <c r="D38" s="871"/>
      <c r="E38" s="871"/>
      <c r="F38" s="871"/>
      <c r="G38" s="871"/>
      <c r="H38" s="872"/>
      <c r="I38" s="277"/>
      <c r="J38" s="278"/>
      <c r="K38" s="279">
        <f>VLOOKUP(A38,EQUIPOS!A8:D165,4,FALSE)</f>
        <v>141723.231</v>
      </c>
      <c r="L38" s="280"/>
      <c r="M38" s="281">
        <v>10</v>
      </c>
      <c r="N38" s="282">
        <f t="shared" si="0"/>
        <v>14172.3231</v>
      </c>
    </row>
    <row r="39" spans="1:14">
      <c r="A39" t="s">
        <v>284</v>
      </c>
      <c r="B39" s="870" t="str">
        <f>VLOOKUP(A39,EQUIPOS!A9:D154,3,FALSE)</f>
        <v>Planta de asfalto en caliente</v>
      </c>
      <c r="C39" s="871"/>
      <c r="D39" s="871"/>
      <c r="E39" s="871"/>
      <c r="F39" s="871"/>
      <c r="G39" s="871"/>
      <c r="H39" s="872"/>
      <c r="I39" s="277"/>
      <c r="J39" s="278"/>
      <c r="K39" s="279">
        <f>VLOOKUP(A39,EQUIPOS!A9:D166,4,FALSE)</f>
        <v>508466.09700000001</v>
      </c>
      <c r="L39" s="280"/>
      <c r="M39" s="281">
        <v>10</v>
      </c>
      <c r="N39" s="282">
        <f t="shared" si="0"/>
        <v>50846.609700000001</v>
      </c>
    </row>
    <row r="40" spans="1:14">
      <c r="A40" t="s">
        <v>290</v>
      </c>
      <c r="B40" s="870" t="str">
        <f>VLOOKUP(A40,EQUIPOS!A10:D154,3,FALSE)</f>
        <v>Planta trituradora</v>
      </c>
      <c r="C40" s="871"/>
      <c r="D40" s="871"/>
      <c r="E40" s="871"/>
      <c r="F40" s="871"/>
      <c r="G40" s="871"/>
      <c r="H40" s="872"/>
      <c r="I40" s="277"/>
      <c r="J40" s="278"/>
      <c r="K40" s="279">
        <f>VLOOKUP(A40,EQUIPOS!A10:D167,4,FALSE)</f>
        <v>421125.54599999997</v>
      </c>
      <c r="L40" s="280"/>
      <c r="M40" s="281">
        <v>30</v>
      </c>
      <c r="N40" s="282">
        <f t="shared" si="0"/>
        <v>14037.518199999999</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239956.266</v>
      </c>
      <c r="L41" s="280"/>
      <c r="M41" s="281">
        <v>30</v>
      </c>
      <c r="N41" s="282">
        <f t="shared" si="0"/>
        <v>7998.5421999999999</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344936.63399999996</v>
      </c>
      <c r="L42" s="280"/>
      <c r="M42" s="281">
        <v>10</v>
      </c>
      <c r="N42" s="282">
        <f t="shared" si="0"/>
        <v>34493.663399999998</v>
      </c>
    </row>
    <row r="43" spans="1:14">
      <c r="A43" t="s">
        <v>373</v>
      </c>
      <c r="B43" s="870" t="str">
        <f>VLOOKUP(A43,EQUIPOS!A13:D157,3,FALSE)</f>
        <v>Volqueta 6 m3</v>
      </c>
      <c r="C43" s="871"/>
      <c r="D43" s="871"/>
      <c r="E43" s="871"/>
      <c r="F43" s="871"/>
      <c r="G43" s="871"/>
      <c r="H43" s="872"/>
      <c r="I43" s="277"/>
      <c r="J43" s="278"/>
      <c r="K43" s="279">
        <f>VLOOKUP(A43,EQUIPOS!A13:D170,4,FALSE)</f>
        <v>62556.03</v>
      </c>
      <c r="L43" s="280"/>
      <c r="M43" s="281">
        <v>10</v>
      </c>
      <c r="N43" s="282">
        <f t="shared" si="0"/>
        <v>6255.6030000000001</v>
      </c>
    </row>
    <row r="44" spans="1:14">
      <c r="B44" s="870"/>
      <c r="C44" s="871"/>
      <c r="D44" s="871"/>
      <c r="E44" s="871"/>
      <c r="F44" s="871"/>
      <c r="G44" s="871"/>
      <c r="H44" s="872"/>
      <c r="I44" s="873"/>
      <c r="J44" s="874"/>
      <c r="K44" s="279"/>
      <c r="L44" s="875"/>
      <c r="M44" s="876"/>
      <c r="N44" s="282"/>
    </row>
    <row r="45" spans="1:14">
      <c r="B45" s="870"/>
      <c r="C45" s="871"/>
      <c r="D45" s="871"/>
      <c r="E45" s="877"/>
      <c r="F45" s="871"/>
      <c r="G45" s="871"/>
      <c r="H45" s="872"/>
      <c r="I45" s="42"/>
      <c r="J45" s="43"/>
      <c r="K45" s="284"/>
      <c r="L45" s="286"/>
      <c r="M45" s="287"/>
      <c r="N45" s="288"/>
    </row>
    <row r="46" spans="1:14">
      <c r="B46" s="878" t="s">
        <v>1036</v>
      </c>
      <c r="C46" s="879"/>
      <c r="D46" s="879"/>
      <c r="E46" s="44"/>
      <c r="F46" s="45"/>
      <c r="G46" s="45"/>
      <c r="H46" s="46"/>
      <c r="I46" s="42"/>
      <c r="J46" s="43"/>
      <c r="K46" s="289"/>
      <c r="L46" s="286"/>
      <c r="M46" s="411">
        <v>0.1</v>
      </c>
      <c r="N46" s="354">
        <f>N80*M46</f>
        <v>829.84208459912497</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SUM(N36:N47)</f>
        <v>151658.36218459913</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27630</v>
      </c>
      <c r="N53" s="282">
        <f>K53*M53</f>
        <v>38682</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70</v>
      </c>
      <c r="N54" s="282">
        <f>K54*M54</f>
        <v>1750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3"/>
      <c r="C57" s="904"/>
      <c r="D57" s="904"/>
      <c r="E57" s="904"/>
      <c r="F57" s="904"/>
      <c r="G57" s="904"/>
      <c r="H57" s="904"/>
      <c r="I57" s="874"/>
      <c r="J57" s="48"/>
      <c r="K57" s="50"/>
      <c r="L57" s="905"/>
      <c r="M57" s="906"/>
      <c r="N57" s="51"/>
    </row>
    <row r="58" spans="1:14" ht="15" thickBot="1">
      <c r="B58" s="821" t="s">
        <v>1037</v>
      </c>
      <c r="C58" s="822"/>
      <c r="D58" s="822"/>
      <c r="E58" s="822"/>
      <c r="F58" s="822"/>
      <c r="G58" s="822"/>
      <c r="H58" s="822"/>
      <c r="I58" s="822"/>
      <c r="J58" s="822"/>
      <c r="K58" s="822"/>
      <c r="L58" s="822"/>
      <c r="M58" s="823"/>
      <c r="N58" s="404">
        <f>SUM(N53:N57)</f>
        <v>40432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7" t="s">
        <v>1045</v>
      </c>
      <c r="M62" s="886"/>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8">
        <f>VLOOKUP(A63,TRANSPORTE!A5:D117,4,FALSE)</f>
        <v>958</v>
      </c>
      <c r="M63" s="909"/>
      <c r="N63" s="297">
        <f>K63*L63</f>
        <v>1341.1999999999998</v>
      </c>
    </row>
    <row r="64" spans="1:14">
      <c r="A64" t="s">
        <v>1462</v>
      </c>
      <c r="B64" s="52" t="str">
        <f>VLOOKUP(A64,TRANSPORTE!A6:D117,3,FALSE)</f>
        <v>Transporte de mezcla abierta en caliente MAC-75</v>
      </c>
      <c r="C64" s="53"/>
      <c r="D64" s="53"/>
      <c r="E64" s="53"/>
      <c r="F64" s="53"/>
      <c r="G64" s="53"/>
      <c r="H64" s="321" t="s">
        <v>1552</v>
      </c>
      <c r="I64" s="289">
        <v>1.25</v>
      </c>
      <c r="J64" s="296">
        <v>1</v>
      </c>
      <c r="K64" s="289">
        <f>I64*J64</f>
        <v>1.25</v>
      </c>
      <c r="L64" s="908">
        <f>VLOOKUP(A64,TRANSPORTE!A6:D117,4,FALSE)</f>
        <v>958</v>
      </c>
      <c r="M64" s="909"/>
      <c r="N64" s="297">
        <f>K64*L64</f>
        <v>1197.5</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99"/>
      <c r="M68" s="900"/>
      <c r="N68" s="133"/>
    </row>
    <row r="69" spans="1:15" ht="15" thickBot="1">
      <c r="B69" s="910" t="s">
        <v>1037</v>
      </c>
      <c r="C69" s="864"/>
      <c r="D69" s="864"/>
      <c r="E69" s="864"/>
      <c r="F69" s="864"/>
      <c r="G69" s="864"/>
      <c r="H69" s="864"/>
      <c r="I69" s="864"/>
      <c r="J69" s="864"/>
      <c r="K69" s="864"/>
      <c r="L69" s="864"/>
      <c r="M69" s="865"/>
      <c r="N69" s="110">
        <f>N63+N64+N65+N66+N67</f>
        <v>2538.6999999999998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0" t="s">
        <v>1047</v>
      </c>
      <c r="C73" s="861"/>
      <c r="D73" s="861"/>
      <c r="E73" s="861"/>
      <c r="F73" s="861"/>
      <c r="G73" s="861"/>
      <c r="H73" s="861"/>
      <c r="I73" s="79" t="s">
        <v>1048</v>
      </c>
      <c r="J73" s="81" t="s">
        <v>1494</v>
      </c>
      <c r="K73" s="80" t="s">
        <v>1050</v>
      </c>
      <c r="L73" s="862" t="s">
        <v>1034</v>
      </c>
      <c r="M73" s="863"/>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80</v>
      </c>
      <c r="N76" s="405">
        <f>K76/M76</f>
        <v>1915.0201952287498</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7"/>
      <c r="C79" s="898"/>
      <c r="D79" s="898"/>
      <c r="E79" s="898"/>
      <c r="F79" s="898"/>
      <c r="G79" s="898"/>
      <c r="H79" s="898"/>
      <c r="I79" s="132"/>
      <c r="J79" s="132"/>
      <c r="K79" s="132"/>
      <c r="L79" s="911"/>
      <c r="M79" s="911"/>
      <c r="N79" s="51"/>
    </row>
    <row r="80" spans="1:15" ht="15" thickBot="1">
      <c r="B80" s="910" t="s">
        <v>1037</v>
      </c>
      <c r="C80" s="864"/>
      <c r="D80" s="864"/>
      <c r="E80" s="864"/>
      <c r="F80" s="864"/>
      <c r="G80" s="864"/>
      <c r="H80" s="864"/>
      <c r="I80" s="864"/>
      <c r="J80" s="864"/>
      <c r="K80" s="864"/>
      <c r="L80" s="864"/>
      <c r="M80" s="865"/>
      <c r="N80" s="311">
        <f>SUM(N74:N79)</f>
        <v>8298.4208459912497</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202927.4830305904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6" t="s">
        <v>1053</v>
      </c>
      <c r="C86" s="867"/>
      <c r="D86" s="867"/>
      <c r="E86" s="867"/>
      <c r="F86" s="867"/>
      <c r="G86" s="867"/>
      <c r="H86" s="867"/>
      <c r="I86" s="324"/>
      <c r="J86" s="344"/>
      <c r="K86" s="312" t="s">
        <v>1054</v>
      </c>
      <c r="L86" s="868" t="s">
        <v>1055</v>
      </c>
      <c r="M86" s="869"/>
      <c r="N86" s="313"/>
    </row>
    <row r="87" spans="1:14">
      <c r="B87" s="854" t="s">
        <v>1056</v>
      </c>
      <c r="C87" s="855"/>
      <c r="D87" s="855"/>
      <c r="E87" s="855"/>
      <c r="F87" s="855"/>
      <c r="G87" s="855"/>
      <c r="H87" s="855"/>
      <c r="I87" s="93"/>
      <c r="J87" s="94"/>
      <c r="K87" s="314">
        <v>0.2</v>
      </c>
      <c r="L87" s="856">
        <f>N82*K87</f>
        <v>40585.496606118082</v>
      </c>
      <c r="M87" s="857"/>
      <c r="N87" s="57"/>
    </row>
    <row r="88" spans="1:14">
      <c r="B88" s="95" t="s">
        <v>1057</v>
      </c>
      <c r="C88" s="96"/>
      <c r="D88" s="96"/>
      <c r="E88" s="96"/>
      <c r="F88" s="96"/>
      <c r="G88" s="96"/>
      <c r="H88" s="96"/>
      <c r="I88" s="93"/>
      <c r="J88" s="94"/>
      <c r="K88" s="314">
        <v>0.05</v>
      </c>
      <c r="L88" s="856">
        <f>N82*K88</f>
        <v>10146.374151529521</v>
      </c>
      <c r="M88" s="857"/>
      <c r="N88" s="57"/>
    </row>
    <row r="89" spans="1:14" ht="15" thickBot="1">
      <c r="B89" s="97" t="s">
        <v>1058</v>
      </c>
      <c r="C89" s="98"/>
      <c r="D89" s="98"/>
      <c r="E89" s="98"/>
      <c r="F89" s="98"/>
      <c r="G89" s="98"/>
      <c r="H89" s="98"/>
      <c r="I89" s="99"/>
      <c r="J89" s="100"/>
      <c r="K89" s="315">
        <v>0.05</v>
      </c>
      <c r="L89" s="858">
        <f>N82*K89</f>
        <v>10146.374151529521</v>
      </c>
      <c r="M89" s="859"/>
      <c r="N89" s="57"/>
    </row>
    <row r="90" spans="1:14" ht="15" thickBot="1">
      <c r="B90" s="821" t="s">
        <v>1037</v>
      </c>
      <c r="C90" s="822"/>
      <c r="D90" s="822"/>
      <c r="E90" s="822"/>
      <c r="F90" s="822"/>
      <c r="G90" s="822"/>
      <c r="H90" s="822"/>
      <c r="I90" s="822"/>
      <c r="J90" s="822"/>
      <c r="K90" s="822"/>
      <c r="L90" s="822"/>
      <c r="M90" s="823"/>
      <c r="N90" s="58">
        <f>L87+L88+L89</f>
        <v>60878.24490917712</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263805.72793976753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4" t="s">
        <v>2324</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2325</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7"/>
      <c r="K122" s="887"/>
      <c r="L122" s="887"/>
      <c r="M122" s="887"/>
      <c r="N122" s="888"/>
    </row>
    <row r="123" spans="2:14" ht="15" thickBot="1">
      <c r="B123" s="271" t="s">
        <v>2327</v>
      </c>
      <c r="C123" s="403"/>
      <c r="D123" s="403"/>
      <c r="E123" s="63"/>
      <c r="F123" s="63"/>
      <c r="G123" s="63"/>
      <c r="H123" s="63"/>
      <c r="I123" s="63"/>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1161</v>
      </c>
      <c r="C31" s="87" t="s">
        <v>1674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173322.864</v>
      </c>
      <c r="L36" s="280"/>
      <c r="M36" s="281">
        <v>30</v>
      </c>
      <c r="N36" s="282">
        <f>K36/M36</f>
        <v>5777.4287999999997</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172468.31699999998</v>
      </c>
      <c r="L37" s="280"/>
      <c r="M37" s="281">
        <v>10</v>
      </c>
      <c r="N37" s="282">
        <f t="shared" ref="N37:N43" si="0">K37/M37</f>
        <v>17246.831699999999</v>
      </c>
    </row>
    <row r="38" spans="1:14">
      <c r="A38" t="s">
        <v>166</v>
      </c>
      <c r="B38" s="870" t="str">
        <f>VLOOKUP(A38,EQUIPOS!A8:D154,3,FALSE)</f>
        <v>Compactador de Rodillo POTENCIA: 99HP, PESO: 8 ton</v>
      </c>
      <c r="C38" s="871"/>
      <c r="D38" s="871"/>
      <c r="E38" s="871"/>
      <c r="F38" s="871"/>
      <c r="G38" s="871"/>
      <c r="H38" s="872"/>
      <c r="I38" s="277"/>
      <c r="J38" s="278"/>
      <c r="K38" s="279">
        <f>VLOOKUP(A38,EQUIPOS!A8:D165,4,FALSE)</f>
        <v>141723.231</v>
      </c>
      <c r="L38" s="280"/>
      <c r="M38" s="281">
        <v>10</v>
      </c>
      <c r="N38" s="282">
        <f t="shared" si="0"/>
        <v>14172.3231</v>
      </c>
    </row>
    <row r="39" spans="1:14">
      <c r="A39" t="s">
        <v>284</v>
      </c>
      <c r="B39" s="870" t="str">
        <f>VLOOKUP(A39,EQUIPOS!A9:D154,3,FALSE)</f>
        <v>Planta de asfalto en caliente</v>
      </c>
      <c r="C39" s="871"/>
      <c r="D39" s="871"/>
      <c r="E39" s="871"/>
      <c r="F39" s="871"/>
      <c r="G39" s="871"/>
      <c r="H39" s="872"/>
      <c r="I39" s="277"/>
      <c r="J39" s="278"/>
      <c r="K39" s="279">
        <f>VLOOKUP(A39,EQUIPOS!A9:D166,4,FALSE)</f>
        <v>508466.09700000001</v>
      </c>
      <c r="L39" s="280"/>
      <c r="M39" s="281">
        <v>10</v>
      </c>
      <c r="N39" s="282">
        <f t="shared" si="0"/>
        <v>50846.609700000001</v>
      </c>
    </row>
    <row r="40" spans="1:14">
      <c r="A40" t="s">
        <v>290</v>
      </c>
      <c r="B40" s="870" t="str">
        <f>VLOOKUP(A40,EQUIPOS!A10:D154,3,FALSE)</f>
        <v>Planta trituradora</v>
      </c>
      <c r="C40" s="871"/>
      <c r="D40" s="871"/>
      <c r="E40" s="871"/>
      <c r="F40" s="871"/>
      <c r="G40" s="871"/>
      <c r="H40" s="872"/>
      <c r="I40" s="277"/>
      <c r="J40" s="278"/>
      <c r="K40" s="279">
        <f>VLOOKUP(A40,EQUIPOS!A10:D167,4,FALSE)</f>
        <v>421125.54599999997</v>
      </c>
      <c r="L40" s="280"/>
      <c r="M40" s="281">
        <v>30</v>
      </c>
      <c r="N40" s="282">
        <f t="shared" si="0"/>
        <v>14037.518199999999</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239956.266</v>
      </c>
      <c r="L41" s="280"/>
      <c r="M41" s="281">
        <v>30</v>
      </c>
      <c r="N41" s="282">
        <f t="shared" si="0"/>
        <v>7998.5421999999999</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344936.63399999996</v>
      </c>
      <c r="L42" s="280"/>
      <c r="M42" s="281">
        <v>10</v>
      </c>
      <c r="N42" s="282">
        <f t="shared" si="0"/>
        <v>34493.663399999998</v>
      </c>
    </row>
    <row r="43" spans="1:14">
      <c r="A43" t="s">
        <v>373</v>
      </c>
      <c r="B43" s="870" t="str">
        <f>VLOOKUP(A43,EQUIPOS!A13:D157,3,FALSE)</f>
        <v>Volqueta 6 m3</v>
      </c>
      <c r="C43" s="871"/>
      <c r="D43" s="871"/>
      <c r="E43" s="871"/>
      <c r="F43" s="871"/>
      <c r="G43" s="871"/>
      <c r="H43" s="872"/>
      <c r="I43" s="277"/>
      <c r="J43" s="278"/>
      <c r="K43" s="279">
        <f>VLOOKUP(A43,EQUIPOS!A13:D170,4,FALSE)</f>
        <v>62556.03</v>
      </c>
      <c r="L43" s="280"/>
      <c r="M43" s="281">
        <v>10</v>
      </c>
      <c r="N43" s="282">
        <f t="shared" si="0"/>
        <v>6255.6030000000001</v>
      </c>
    </row>
    <row r="44" spans="1:14">
      <c r="B44" s="330"/>
      <c r="C44" s="331"/>
      <c r="D44" s="331"/>
      <c r="E44" s="331"/>
      <c r="F44" s="331"/>
      <c r="G44" s="331"/>
      <c r="H44" s="332"/>
      <c r="I44" s="277"/>
      <c r="J44" s="278"/>
      <c r="K44" s="279"/>
      <c r="L44" s="280"/>
      <c r="M44" s="281"/>
      <c r="N44" s="282"/>
    </row>
    <row r="45" spans="1:14">
      <c r="B45" s="870"/>
      <c r="C45" s="871"/>
      <c r="D45" s="871"/>
      <c r="E45" s="871"/>
      <c r="F45" s="871"/>
      <c r="G45" s="871"/>
      <c r="H45" s="872"/>
      <c r="I45" s="873"/>
      <c r="J45" s="874"/>
      <c r="K45" s="279"/>
      <c r="L45" s="875"/>
      <c r="M45" s="876"/>
      <c r="N45" s="282"/>
    </row>
    <row r="46" spans="1:14">
      <c r="B46" s="870"/>
      <c r="C46" s="871"/>
      <c r="D46" s="871"/>
      <c r="E46" s="877"/>
      <c r="F46" s="871"/>
      <c r="G46" s="871"/>
      <c r="H46" s="872"/>
      <c r="I46" s="42"/>
      <c r="J46" s="43"/>
      <c r="K46" s="284"/>
      <c r="L46" s="286"/>
      <c r="M46" s="287"/>
      <c r="N46" s="288"/>
    </row>
    <row r="47" spans="1:14">
      <c r="B47" s="878" t="s">
        <v>1036</v>
      </c>
      <c r="C47" s="879"/>
      <c r="D47" s="879"/>
      <c r="E47" s="44"/>
      <c r="F47" s="45"/>
      <c r="G47" s="45"/>
      <c r="H47" s="46"/>
      <c r="I47" s="42"/>
      <c r="J47" s="43"/>
      <c r="K47" s="289"/>
      <c r="L47" s="286"/>
      <c r="M47" s="411">
        <v>0.1</v>
      </c>
      <c r="N47" s="354">
        <f>N81*M47</f>
        <v>829.84208459912497</v>
      </c>
    </row>
    <row r="48" spans="1:14" ht="15" thickBot="1">
      <c r="B48" s="870"/>
      <c r="C48" s="871"/>
      <c r="D48" s="871"/>
      <c r="E48" s="871"/>
      <c r="F48" s="871"/>
      <c r="G48" s="871"/>
      <c r="H48" s="872"/>
      <c r="I48" s="880"/>
      <c r="J48" s="881"/>
      <c r="K48" s="47"/>
      <c r="L48" s="882"/>
      <c r="M48" s="883"/>
      <c r="N48" s="111"/>
    </row>
    <row r="49" spans="1:14" ht="15" thickBot="1">
      <c r="B49" s="821" t="s">
        <v>1037</v>
      </c>
      <c r="C49" s="822"/>
      <c r="D49" s="822"/>
      <c r="E49" s="822"/>
      <c r="F49" s="822"/>
      <c r="G49" s="822"/>
      <c r="H49" s="822"/>
      <c r="I49" s="822"/>
      <c r="J49" s="822"/>
      <c r="K49" s="822"/>
      <c r="L49" s="822"/>
      <c r="M49" s="823"/>
      <c r="N49" s="404">
        <f>SUM(N36:N48)</f>
        <v>151658.36218459913</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6" t="s">
        <v>1028</v>
      </c>
      <c r="C53" s="867"/>
      <c r="D53" s="867"/>
      <c r="E53" s="867"/>
      <c r="F53" s="867"/>
      <c r="G53" s="867"/>
      <c r="H53" s="867"/>
      <c r="I53" s="901"/>
      <c r="J53" s="325" t="s">
        <v>1029</v>
      </c>
      <c r="K53" s="91" t="s">
        <v>1030</v>
      </c>
      <c r="L53" s="902" t="s">
        <v>1039</v>
      </c>
      <c r="M53" s="901"/>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27630</v>
      </c>
      <c r="N54" s="282">
        <f>K54*M54</f>
        <v>38682</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70</v>
      </c>
      <c r="N55" s="282">
        <f>K55*M55</f>
        <v>1750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3"/>
      <c r="C58" s="904"/>
      <c r="D58" s="904"/>
      <c r="E58" s="904"/>
      <c r="F58" s="904"/>
      <c r="G58" s="904"/>
      <c r="H58" s="904"/>
      <c r="I58" s="874"/>
      <c r="J58" s="48"/>
      <c r="K58" s="50"/>
      <c r="L58" s="905"/>
      <c r="M58" s="906"/>
      <c r="N58" s="51"/>
    </row>
    <row r="59" spans="1:14" ht="15" thickBot="1">
      <c r="B59" s="821" t="s">
        <v>1037</v>
      </c>
      <c r="C59" s="822"/>
      <c r="D59" s="822"/>
      <c r="E59" s="822"/>
      <c r="F59" s="822"/>
      <c r="G59" s="822"/>
      <c r="H59" s="822"/>
      <c r="I59" s="822"/>
      <c r="J59" s="822"/>
      <c r="K59" s="822"/>
      <c r="L59" s="822"/>
      <c r="M59" s="823"/>
      <c r="N59" s="404">
        <f>SUM(N54:N58)</f>
        <v>40432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8">
        <f>VLOOKUP(A64,TRANSPORTE!A5:D117,4,FALSE)</f>
        <v>958</v>
      </c>
      <c r="M64" s="909"/>
      <c r="N64" s="297">
        <f>K64*L64</f>
        <v>1341.1999999999998</v>
      </c>
    </row>
    <row r="65" spans="1:15">
      <c r="A65" t="s">
        <v>1463</v>
      </c>
      <c r="B65" s="52" t="str">
        <f>VLOOKUP(A65,TRANSPORTE!A6:D117,3,FALSE)</f>
        <v>Transporte de mezcla abierta en caliente MAC-63</v>
      </c>
      <c r="C65" s="53"/>
      <c r="D65" s="53"/>
      <c r="E65" s="53"/>
      <c r="F65" s="53"/>
      <c r="G65" s="53"/>
      <c r="H65" s="321" t="s">
        <v>1552</v>
      </c>
      <c r="I65" s="289">
        <v>1.25</v>
      </c>
      <c r="J65" s="296">
        <v>1</v>
      </c>
      <c r="K65" s="289">
        <f>I65*J65</f>
        <v>1.25</v>
      </c>
      <c r="L65" s="908">
        <f>VLOOKUP(A65,TRANSPORTE!A6:D117,4,FALSE)</f>
        <v>958</v>
      </c>
      <c r="M65" s="909"/>
      <c r="N65" s="297">
        <f>K65*L65</f>
        <v>1197.5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319"/>
      <c r="C69" s="320"/>
      <c r="D69" s="320"/>
      <c r="E69" s="320"/>
      <c r="F69" s="458"/>
      <c r="G69" s="458"/>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f>N64+N65+N66+N67+N68</f>
        <v>2538.6999999999998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7"/>
      <c r="C80" s="898"/>
      <c r="D80" s="898"/>
      <c r="E80" s="898"/>
      <c r="F80" s="898"/>
      <c r="G80" s="898"/>
      <c r="H80" s="898"/>
      <c r="I80" s="132"/>
      <c r="J80" s="132"/>
      <c r="K80" s="132"/>
      <c r="L80" s="911"/>
      <c r="M80" s="911"/>
      <c r="N80" s="133"/>
    </row>
    <row r="81" spans="1:14" ht="15" thickBot="1">
      <c r="B81" s="910" t="s">
        <v>1037</v>
      </c>
      <c r="C81" s="864"/>
      <c r="D81" s="864"/>
      <c r="E81" s="864"/>
      <c r="F81" s="864"/>
      <c r="G81" s="864"/>
      <c r="H81" s="864"/>
      <c r="I81" s="864"/>
      <c r="J81" s="864"/>
      <c r="K81" s="864"/>
      <c r="L81" s="864"/>
      <c r="M81" s="865"/>
      <c r="N81" s="470">
        <f>SUM(N75:N80)</f>
        <v>8298.4208459912497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202927.4830305904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40585.496606118082</v>
      </c>
      <c r="M88" s="857"/>
      <c r="N88" s="57"/>
    </row>
    <row r="89" spans="1:14">
      <c r="B89" s="95" t="s">
        <v>1057</v>
      </c>
      <c r="C89" s="96"/>
      <c r="D89" s="96"/>
      <c r="E89" s="96"/>
      <c r="F89" s="96"/>
      <c r="G89" s="96"/>
      <c r="H89" s="96"/>
      <c r="I89" s="93"/>
      <c r="J89" s="94"/>
      <c r="K89" s="314">
        <v>0.05</v>
      </c>
      <c r="L89" s="856">
        <f>N83*K89</f>
        <v>10146.374151529521</v>
      </c>
      <c r="M89" s="857"/>
      <c r="N89" s="57"/>
    </row>
    <row r="90" spans="1:14" ht="15" thickBot="1">
      <c r="B90" s="97" t="s">
        <v>1058</v>
      </c>
      <c r="C90" s="98"/>
      <c r="D90" s="98"/>
      <c r="E90" s="98"/>
      <c r="F90" s="98"/>
      <c r="G90" s="98"/>
      <c r="H90" s="98"/>
      <c r="I90" s="99"/>
      <c r="J90" s="100"/>
      <c r="K90" s="315">
        <v>0.05</v>
      </c>
      <c r="L90" s="858">
        <f>N83*K90</f>
        <v>10146.374151529521</v>
      </c>
      <c r="M90" s="859"/>
      <c r="N90" s="57"/>
    </row>
    <row r="91" spans="1:14" ht="15" thickBot="1">
      <c r="B91" s="821" t="s">
        <v>1037</v>
      </c>
      <c r="C91" s="822"/>
      <c r="D91" s="822"/>
      <c r="E91" s="822"/>
      <c r="F91" s="822"/>
      <c r="G91" s="822"/>
      <c r="H91" s="822"/>
      <c r="I91" s="822"/>
      <c r="J91" s="822"/>
      <c r="K91" s="822"/>
      <c r="L91" s="822"/>
      <c r="M91" s="823"/>
      <c r="N91" s="58">
        <f>L88+L89+L90</f>
        <v>60878.24490917712</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263805.72793976753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4" t="s">
        <v>2324</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2325</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7"/>
      <c r="K123" s="887"/>
      <c r="L123" s="887"/>
      <c r="M123" s="887"/>
      <c r="N123" s="888"/>
    </row>
    <row r="124" spans="2:14" ht="15" thickBot="1">
      <c r="B124" s="271" t="s">
        <v>2327</v>
      </c>
      <c r="C124" s="403"/>
      <c r="D124" s="403"/>
      <c r="E124" s="63"/>
      <c r="F124" s="63"/>
      <c r="G124" s="63"/>
      <c r="H124" s="63"/>
      <c r="I124" s="63"/>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1162</v>
      </c>
      <c r="C31" s="87" t="s">
        <v>1675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173322.864</v>
      </c>
      <c r="L36" s="280"/>
      <c r="M36" s="281">
        <v>30</v>
      </c>
      <c r="N36" s="282">
        <f>K36/M36</f>
        <v>5777.4287999999997</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172468.31699999998</v>
      </c>
      <c r="L37" s="280"/>
      <c r="M37" s="281">
        <v>10</v>
      </c>
      <c r="N37" s="282">
        <f t="shared" ref="N37:N43" si="0">K37/M37</f>
        <v>17246.831699999999</v>
      </c>
    </row>
    <row r="38" spans="1:14">
      <c r="A38" t="s">
        <v>166</v>
      </c>
      <c r="B38" s="870" t="str">
        <f>VLOOKUP(A38,EQUIPOS!A8:D154,3,FALSE)</f>
        <v>Compactador de Rodillo POTENCIA: 99HP, PESO: 8 ton</v>
      </c>
      <c r="C38" s="871"/>
      <c r="D38" s="871"/>
      <c r="E38" s="871"/>
      <c r="F38" s="871"/>
      <c r="G38" s="871"/>
      <c r="H38" s="872"/>
      <c r="I38" s="277"/>
      <c r="J38" s="278"/>
      <c r="K38" s="279">
        <f>VLOOKUP(A38,EQUIPOS!A8:D165,4,FALSE)</f>
        <v>141723.231</v>
      </c>
      <c r="L38" s="280"/>
      <c r="M38" s="281">
        <v>10</v>
      </c>
      <c r="N38" s="282">
        <f t="shared" si="0"/>
        <v>14172.3231</v>
      </c>
    </row>
    <row r="39" spans="1:14">
      <c r="A39" t="s">
        <v>284</v>
      </c>
      <c r="B39" s="870" t="str">
        <f>VLOOKUP(A39,EQUIPOS!A9:D154,3,FALSE)</f>
        <v>Planta de asfalto en caliente</v>
      </c>
      <c r="C39" s="871"/>
      <c r="D39" s="871"/>
      <c r="E39" s="871"/>
      <c r="F39" s="871"/>
      <c r="G39" s="871"/>
      <c r="H39" s="872"/>
      <c r="I39" s="277"/>
      <c r="J39" s="278"/>
      <c r="K39" s="279">
        <f>VLOOKUP(A39,EQUIPOS!A9:D166,4,FALSE)</f>
        <v>508466.09700000001</v>
      </c>
      <c r="L39" s="280"/>
      <c r="M39" s="281">
        <v>10</v>
      </c>
      <c r="N39" s="282">
        <f t="shared" si="0"/>
        <v>50846.609700000001</v>
      </c>
    </row>
    <row r="40" spans="1:14">
      <c r="A40" t="s">
        <v>290</v>
      </c>
      <c r="B40" s="870" t="str">
        <f>VLOOKUP(A40,EQUIPOS!A10:D154,3,FALSE)</f>
        <v>Planta trituradora</v>
      </c>
      <c r="C40" s="871"/>
      <c r="D40" s="871"/>
      <c r="E40" s="871"/>
      <c r="F40" s="871"/>
      <c r="G40" s="871"/>
      <c r="H40" s="872"/>
      <c r="I40" s="277"/>
      <c r="J40" s="278"/>
      <c r="K40" s="279">
        <f>VLOOKUP(A40,EQUIPOS!A10:D167,4,FALSE)</f>
        <v>421125.54599999997</v>
      </c>
      <c r="L40" s="280"/>
      <c r="M40" s="281">
        <v>30</v>
      </c>
      <c r="N40" s="282">
        <f t="shared" si="0"/>
        <v>14037.518199999999</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239956.266</v>
      </c>
      <c r="L41" s="280"/>
      <c r="M41" s="281">
        <v>30</v>
      </c>
      <c r="N41" s="282">
        <f t="shared" si="0"/>
        <v>7998.5421999999999</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344936.63399999996</v>
      </c>
      <c r="L42" s="280"/>
      <c r="M42" s="281">
        <v>10</v>
      </c>
      <c r="N42" s="282">
        <f t="shared" si="0"/>
        <v>34493.663399999998</v>
      </c>
    </row>
    <row r="43" spans="1:14">
      <c r="A43" t="s">
        <v>373</v>
      </c>
      <c r="B43" s="870" t="str">
        <f>VLOOKUP(A43,EQUIPOS!A13:D157,3,FALSE)</f>
        <v>Volqueta 6 m3</v>
      </c>
      <c r="C43" s="871"/>
      <c r="D43" s="871"/>
      <c r="E43" s="871"/>
      <c r="F43" s="871"/>
      <c r="G43" s="871"/>
      <c r="H43" s="872"/>
      <c r="I43" s="277"/>
      <c r="J43" s="278"/>
      <c r="K43" s="279">
        <f>VLOOKUP(A43,EQUIPOS!A13:D170,4,FALSE)</f>
        <v>62556.03</v>
      </c>
      <c r="L43" s="280"/>
      <c r="M43" s="281">
        <v>10</v>
      </c>
      <c r="N43" s="282">
        <f t="shared" si="0"/>
        <v>6255.6030000000001</v>
      </c>
    </row>
    <row r="44" spans="1:14">
      <c r="B44" s="870"/>
      <c r="C44" s="871"/>
      <c r="D44" s="871"/>
      <c r="E44" s="871"/>
      <c r="F44" s="871"/>
      <c r="G44" s="871"/>
      <c r="H44" s="872"/>
      <c r="I44" s="873"/>
      <c r="J44" s="874"/>
      <c r="K44" s="279"/>
      <c r="L44" s="875"/>
      <c r="M44" s="876"/>
      <c r="N44" s="282"/>
    </row>
    <row r="45" spans="1:14">
      <c r="B45" s="870"/>
      <c r="C45" s="871"/>
      <c r="D45" s="871"/>
      <c r="E45" s="877"/>
      <c r="F45" s="871"/>
      <c r="G45" s="871"/>
      <c r="H45" s="872"/>
      <c r="I45" s="42"/>
      <c r="J45" s="43"/>
      <c r="K45" s="284"/>
      <c r="L45" s="286"/>
      <c r="M45" s="287"/>
      <c r="N45" s="288"/>
    </row>
    <row r="46" spans="1:14">
      <c r="B46" s="878" t="s">
        <v>1036</v>
      </c>
      <c r="C46" s="879"/>
      <c r="D46" s="879"/>
      <c r="E46" s="44"/>
      <c r="F46" s="45"/>
      <c r="G46" s="45"/>
      <c r="H46" s="46"/>
      <c r="I46" s="42"/>
      <c r="J46" s="43"/>
      <c r="K46" s="289"/>
      <c r="L46" s="286"/>
      <c r="M46" s="411">
        <v>0.1</v>
      </c>
      <c r="N46" s="354">
        <f>N80*M46</f>
        <v>829.84208459912497</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SUM(N36:N47)</f>
        <v>151658.36218459913</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27630</v>
      </c>
      <c r="N53" s="282">
        <f>K53*M53</f>
        <v>38682</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70</v>
      </c>
      <c r="N54" s="282">
        <f>K54*M54</f>
        <v>1750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3"/>
      <c r="C57" s="904"/>
      <c r="D57" s="904"/>
      <c r="E57" s="904"/>
      <c r="F57" s="904"/>
      <c r="G57" s="904"/>
      <c r="H57" s="904"/>
      <c r="I57" s="874"/>
      <c r="J57" s="48"/>
      <c r="K57" s="50"/>
      <c r="L57" s="905"/>
      <c r="M57" s="906"/>
      <c r="N57" s="51"/>
    </row>
    <row r="58" spans="1:14" ht="15" thickBot="1">
      <c r="B58" s="821" t="s">
        <v>1037</v>
      </c>
      <c r="C58" s="822"/>
      <c r="D58" s="822"/>
      <c r="E58" s="822"/>
      <c r="F58" s="822"/>
      <c r="G58" s="822"/>
      <c r="H58" s="822"/>
      <c r="I58" s="822"/>
      <c r="J58" s="822"/>
      <c r="K58" s="822"/>
      <c r="L58" s="822"/>
      <c r="M58" s="823"/>
      <c r="N58" s="404">
        <f>SUM(N53:N57)</f>
        <v>40432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7" t="s">
        <v>1045</v>
      </c>
      <c r="M62" s="886"/>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8">
        <f>VLOOKUP(A63,TRANSPORTE!A5:D117,4,FALSE)</f>
        <v>958</v>
      </c>
      <c r="M63" s="909"/>
      <c r="N63" s="297">
        <f>K63*L63</f>
        <v>1341.1999999999998</v>
      </c>
    </row>
    <row r="64" spans="1:14">
      <c r="A64" t="s">
        <v>1464</v>
      </c>
      <c r="B64" s="52" t="str">
        <f>VLOOKUP(A64,TRANSPORTE!A6:D117,3,FALSE)</f>
        <v>Transporte de mezcla abierta en caliente MAC-50</v>
      </c>
      <c r="C64" s="53"/>
      <c r="D64" s="53"/>
      <c r="E64" s="53"/>
      <c r="F64" s="53"/>
      <c r="G64" s="53"/>
      <c r="H64" s="321" t="s">
        <v>1552</v>
      </c>
      <c r="I64" s="289">
        <v>1.25</v>
      </c>
      <c r="J64" s="296">
        <v>1</v>
      </c>
      <c r="K64" s="289">
        <f>I64*J64</f>
        <v>1.25</v>
      </c>
      <c r="L64" s="908">
        <f>VLOOKUP(A64,TRANSPORTE!A6:D117,4,FALSE)</f>
        <v>958</v>
      </c>
      <c r="M64" s="909"/>
      <c r="N64" s="297">
        <f>K64*L64</f>
        <v>1197.5</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99"/>
      <c r="M68" s="900"/>
      <c r="N68" s="133"/>
    </row>
    <row r="69" spans="1:15" ht="15" thickBot="1">
      <c r="B69" s="910" t="s">
        <v>1037</v>
      </c>
      <c r="C69" s="864"/>
      <c r="D69" s="864"/>
      <c r="E69" s="864"/>
      <c r="F69" s="864"/>
      <c r="G69" s="864"/>
      <c r="H69" s="864"/>
      <c r="I69" s="864"/>
      <c r="J69" s="864"/>
      <c r="K69" s="864"/>
      <c r="L69" s="864"/>
      <c r="M69" s="865"/>
      <c r="N69" s="110">
        <f>N63+N64+N65+N66+N67</f>
        <v>2538.6999999999998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0" t="s">
        <v>1047</v>
      </c>
      <c r="C73" s="861"/>
      <c r="D73" s="861"/>
      <c r="E73" s="861"/>
      <c r="F73" s="861"/>
      <c r="G73" s="861"/>
      <c r="H73" s="861"/>
      <c r="I73" s="79" t="s">
        <v>1048</v>
      </c>
      <c r="J73" s="81" t="s">
        <v>1494</v>
      </c>
      <c r="K73" s="80" t="s">
        <v>1050</v>
      </c>
      <c r="L73" s="862" t="s">
        <v>1034</v>
      </c>
      <c r="M73" s="863"/>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80</v>
      </c>
      <c r="N76" s="405">
        <f>K76/M76</f>
        <v>1915.0201952287498</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7"/>
      <c r="C79" s="898"/>
      <c r="D79" s="898"/>
      <c r="E79" s="898"/>
      <c r="F79" s="898"/>
      <c r="G79" s="898"/>
      <c r="H79" s="898"/>
      <c r="I79" s="132"/>
      <c r="J79" s="132"/>
      <c r="K79" s="132"/>
      <c r="L79" s="911"/>
      <c r="M79" s="911"/>
      <c r="N79" s="51"/>
    </row>
    <row r="80" spans="1:15" ht="15" thickBot="1">
      <c r="B80" s="910" t="s">
        <v>1037</v>
      </c>
      <c r="C80" s="864"/>
      <c r="D80" s="864"/>
      <c r="E80" s="864"/>
      <c r="F80" s="864"/>
      <c r="G80" s="864"/>
      <c r="H80" s="864"/>
      <c r="I80" s="864"/>
      <c r="J80" s="864"/>
      <c r="K80" s="864"/>
      <c r="L80" s="864"/>
      <c r="M80" s="865"/>
      <c r="N80" s="311">
        <f>SUM(N74:N79)</f>
        <v>8298.4208459912497</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202927.4830305904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6" t="s">
        <v>1053</v>
      </c>
      <c r="C86" s="867"/>
      <c r="D86" s="867"/>
      <c r="E86" s="867"/>
      <c r="F86" s="867"/>
      <c r="G86" s="867"/>
      <c r="H86" s="867"/>
      <c r="I86" s="324"/>
      <c r="J86" s="344"/>
      <c r="K86" s="312" t="s">
        <v>1054</v>
      </c>
      <c r="L86" s="868" t="s">
        <v>1055</v>
      </c>
      <c r="M86" s="869"/>
      <c r="N86" s="313"/>
    </row>
    <row r="87" spans="1:14">
      <c r="B87" s="854" t="s">
        <v>1056</v>
      </c>
      <c r="C87" s="855"/>
      <c r="D87" s="855"/>
      <c r="E87" s="855"/>
      <c r="F87" s="855"/>
      <c r="G87" s="855"/>
      <c r="H87" s="855"/>
      <c r="I87" s="93"/>
      <c r="J87" s="94"/>
      <c r="K87" s="314">
        <v>0.2</v>
      </c>
      <c r="L87" s="856">
        <f>N82*K87</f>
        <v>40585.496606118082</v>
      </c>
      <c r="M87" s="857"/>
      <c r="N87" s="57"/>
    </row>
    <row r="88" spans="1:14">
      <c r="B88" s="95" t="s">
        <v>1057</v>
      </c>
      <c r="C88" s="96"/>
      <c r="D88" s="96"/>
      <c r="E88" s="96"/>
      <c r="F88" s="96"/>
      <c r="G88" s="96"/>
      <c r="H88" s="96"/>
      <c r="I88" s="93"/>
      <c r="J88" s="94"/>
      <c r="K88" s="314">
        <v>0.05</v>
      </c>
      <c r="L88" s="856">
        <f>N82*K88</f>
        <v>10146.374151529521</v>
      </c>
      <c r="M88" s="857"/>
      <c r="N88" s="57"/>
    </row>
    <row r="89" spans="1:14" ht="15" thickBot="1">
      <c r="B89" s="97" t="s">
        <v>1058</v>
      </c>
      <c r="C89" s="98"/>
      <c r="D89" s="98"/>
      <c r="E89" s="98"/>
      <c r="F89" s="98"/>
      <c r="G89" s="98"/>
      <c r="H89" s="98"/>
      <c r="I89" s="99"/>
      <c r="J89" s="100"/>
      <c r="K89" s="315">
        <v>0.05</v>
      </c>
      <c r="L89" s="858">
        <f>N82*K89</f>
        <v>10146.374151529521</v>
      </c>
      <c r="M89" s="859"/>
      <c r="N89" s="57"/>
    </row>
    <row r="90" spans="1:14" ht="15" thickBot="1">
      <c r="B90" s="821" t="s">
        <v>1037</v>
      </c>
      <c r="C90" s="822"/>
      <c r="D90" s="822"/>
      <c r="E90" s="822"/>
      <c r="F90" s="822"/>
      <c r="G90" s="822"/>
      <c r="H90" s="822"/>
      <c r="I90" s="822"/>
      <c r="J90" s="822"/>
      <c r="K90" s="822"/>
      <c r="L90" s="822"/>
      <c r="M90" s="823"/>
      <c r="N90" s="58">
        <f>L87+L88+L89</f>
        <v>60878.24490917712</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263805.72793976753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4" t="s">
        <v>2324</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2325</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7"/>
      <c r="K122" s="887"/>
      <c r="L122" s="887"/>
      <c r="M122" s="887"/>
      <c r="N122" s="888"/>
    </row>
    <row r="123" spans="2:14" ht="15" thickBot="1">
      <c r="B123" s="271" t="s">
        <v>2327</v>
      </c>
      <c r="C123" s="403"/>
      <c r="D123" s="403"/>
      <c r="E123" s="63"/>
      <c r="F123" s="63"/>
      <c r="G123" s="63"/>
      <c r="H123" s="63"/>
      <c r="I123" s="63"/>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1163</v>
      </c>
      <c r="C31" s="87" t="s">
        <v>1676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173322.864</v>
      </c>
      <c r="L36" s="280"/>
      <c r="M36" s="281">
        <v>30</v>
      </c>
      <c r="N36" s="282">
        <f>K36/M36</f>
        <v>5777.4287999999997</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172468.31699999998</v>
      </c>
      <c r="L37" s="280"/>
      <c r="M37" s="281">
        <v>8</v>
      </c>
      <c r="N37" s="282">
        <f t="shared" ref="N37:N43" si="0">K37/M37</f>
        <v>21558.539624999998</v>
      </c>
    </row>
    <row r="38" spans="1:14">
      <c r="A38" t="s">
        <v>166</v>
      </c>
      <c r="B38" s="870" t="str">
        <f>VLOOKUP(A38,EQUIPOS!A8:D154,3,FALSE)</f>
        <v>Compactador de Rodillo POTENCIA: 99HP, PESO: 8 ton</v>
      </c>
      <c r="C38" s="871"/>
      <c r="D38" s="871"/>
      <c r="E38" s="871"/>
      <c r="F38" s="871"/>
      <c r="G38" s="871"/>
      <c r="H38" s="872"/>
      <c r="I38" s="277"/>
      <c r="J38" s="278"/>
      <c r="K38" s="279">
        <f>VLOOKUP(A38,EQUIPOS!A8:D165,4,FALSE)</f>
        <v>141723.231</v>
      </c>
      <c r="L38" s="280"/>
      <c r="M38" s="281">
        <v>8</v>
      </c>
      <c r="N38" s="282">
        <f t="shared" si="0"/>
        <v>17715.403875</v>
      </c>
    </row>
    <row r="39" spans="1:14">
      <c r="A39" t="s">
        <v>284</v>
      </c>
      <c r="B39" s="870" t="str">
        <f>VLOOKUP(A39,EQUIPOS!A9:D154,3,FALSE)</f>
        <v>Planta de asfalto en caliente</v>
      </c>
      <c r="C39" s="871"/>
      <c r="D39" s="871"/>
      <c r="E39" s="871"/>
      <c r="F39" s="871"/>
      <c r="G39" s="871"/>
      <c r="H39" s="872"/>
      <c r="I39" s="277"/>
      <c r="J39" s="278"/>
      <c r="K39" s="279">
        <f>VLOOKUP(A39,EQUIPOS!A9:D166,4,FALSE)</f>
        <v>508466.09700000001</v>
      </c>
      <c r="L39" s="280"/>
      <c r="M39" s="281">
        <v>8</v>
      </c>
      <c r="N39" s="282">
        <f t="shared" si="0"/>
        <v>63558.262125000001</v>
      </c>
    </row>
    <row r="40" spans="1:14">
      <c r="A40" t="s">
        <v>290</v>
      </c>
      <c r="B40" s="870" t="str">
        <f>VLOOKUP(A40,EQUIPOS!A10:D154,3,FALSE)</f>
        <v>Planta trituradora</v>
      </c>
      <c r="C40" s="871"/>
      <c r="D40" s="871"/>
      <c r="E40" s="871"/>
      <c r="F40" s="871"/>
      <c r="G40" s="871"/>
      <c r="H40" s="872"/>
      <c r="I40" s="277"/>
      <c r="J40" s="278"/>
      <c r="K40" s="279">
        <f>VLOOKUP(A40,EQUIPOS!A10:D167,4,FALSE)</f>
        <v>421125.54599999997</v>
      </c>
      <c r="L40" s="280"/>
      <c r="M40" s="281">
        <v>30</v>
      </c>
      <c r="N40" s="282">
        <f t="shared" si="0"/>
        <v>14037.518199999999</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239956.266</v>
      </c>
      <c r="L41" s="280"/>
      <c r="M41" s="281">
        <v>30</v>
      </c>
      <c r="N41" s="282">
        <f t="shared" si="0"/>
        <v>7998.5421999999999</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344936.63399999996</v>
      </c>
      <c r="L42" s="280"/>
      <c r="M42" s="281">
        <v>8</v>
      </c>
      <c r="N42" s="282">
        <f t="shared" si="0"/>
        <v>43117.079249999995</v>
      </c>
    </row>
    <row r="43" spans="1:14">
      <c r="A43" t="s">
        <v>373</v>
      </c>
      <c r="B43" s="870" t="str">
        <f>VLOOKUP(A43,EQUIPOS!A13:D157,3,FALSE)</f>
        <v>Volqueta 6 m3</v>
      </c>
      <c r="C43" s="871"/>
      <c r="D43" s="871"/>
      <c r="E43" s="871"/>
      <c r="F43" s="871"/>
      <c r="G43" s="871"/>
      <c r="H43" s="872"/>
      <c r="I43" s="277"/>
      <c r="J43" s="278"/>
      <c r="K43" s="279">
        <f>VLOOKUP(A43,EQUIPOS!A13:D170,4,FALSE)</f>
        <v>62556.03</v>
      </c>
      <c r="L43" s="280"/>
      <c r="M43" s="281">
        <v>8</v>
      </c>
      <c r="N43" s="282">
        <f t="shared" si="0"/>
        <v>7819.5037499999999</v>
      </c>
    </row>
    <row r="44" spans="1:14">
      <c r="B44" s="870"/>
      <c r="C44" s="871"/>
      <c r="D44" s="871"/>
      <c r="E44" s="871"/>
      <c r="F44" s="871"/>
      <c r="G44" s="871"/>
      <c r="H44" s="872"/>
      <c r="I44" s="873"/>
      <c r="J44" s="874"/>
      <c r="K44" s="279"/>
      <c r="L44" s="875"/>
      <c r="M44" s="876"/>
      <c r="N44" s="282"/>
    </row>
    <row r="45" spans="1:14">
      <c r="B45" s="870"/>
      <c r="C45" s="871"/>
      <c r="D45" s="871"/>
      <c r="E45" s="877"/>
      <c r="F45" s="871"/>
      <c r="G45" s="871"/>
      <c r="H45" s="872"/>
      <c r="I45" s="42"/>
      <c r="J45" s="43"/>
      <c r="K45" s="284"/>
      <c r="L45" s="286"/>
      <c r="M45" s="287"/>
      <c r="N45" s="288"/>
    </row>
    <row r="46" spans="1:14">
      <c r="B46" s="878" t="s">
        <v>1036</v>
      </c>
      <c r="C46" s="879"/>
      <c r="D46" s="879"/>
      <c r="E46" s="44"/>
      <c r="F46" s="45"/>
      <c r="G46" s="45"/>
      <c r="H46" s="46"/>
      <c r="I46" s="42"/>
      <c r="J46" s="43"/>
      <c r="K46" s="289"/>
      <c r="L46" s="286"/>
      <c r="M46" s="411">
        <v>0.1</v>
      </c>
      <c r="N46" s="354">
        <f>N80*M46</f>
        <v>922.04676066569448</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SUM(N36:N47)</f>
        <v>182504.32458566566</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27630</v>
      </c>
      <c r="N53" s="282">
        <f>K53*M53</f>
        <v>38682</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70</v>
      </c>
      <c r="N54" s="282">
        <f>K54*M54</f>
        <v>1750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3"/>
      <c r="C57" s="904"/>
      <c r="D57" s="904"/>
      <c r="E57" s="904"/>
      <c r="F57" s="904"/>
      <c r="G57" s="904"/>
      <c r="H57" s="904"/>
      <c r="I57" s="874"/>
      <c r="J57" s="48"/>
      <c r="K57" s="50"/>
      <c r="L57" s="905"/>
      <c r="M57" s="906"/>
      <c r="N57" s="51"/>
    </row>
    <row r="58" spans="1:14" ht="15" thickBot="1">
      <c r="B58" s="821" t="s">
        <v>1037</v>
      </c>
      <c r="C58" s="822"/>
      <c r="D58" s="822"/>
      <c r="E58" s="822"/>
      <c r="F58" s="822"/>
      <c r="G58" s="822"/>
      <c r="H58" s="822"/>
      <c r="I58" s="822"/>
      <c r="J58" s="822"/>
      <c r="K58" s="822"/>
      <c r="L58" s="822"/>
      <c r="M58" s="823"/>
      <c r="N58" s="404">
        <f>SUM(N53:N57)</f>
        <v>40432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7" t="s">
        <v>1045</v>
      </c>
      <c r="M62" s="886"/>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8">
        <f>VLOOKUP(A63,TRANSPORTE!A5:D117,4,FALSE)</f>
        <v>958</v>
      </c>
      <c r="M63" s="909"/>
      <c r="N63" s="297">
        <f>K63*L63</f>
        <v>1341.1999999999998</v>
      </c>
    </row>
    <row r="64" spans="1:14">
      <c r="A64" t="s">
        <v>1464</v>
      </c>
      <c r="B64" s="52" t="str">
        <f>VLOOKUP(A64,TRANSPORTE!A6:D117,3,FALSE)</f>
        <v>Transporte de mezcla abierta en caliente MAC-50</v>
      </c>
      <c r="C64" s="53"/>
      <c r="D64" s="53"/>
      <c r="E64" s="53"/>
      <c r="F64" s="53"/>
      <c r="G64" s="53"/>
      <c r="H64" s="321" t="s">
        <v>1552</v>
      </c>
      <c r="I64" s="289">
        <v>1.25</v>
      </c>
      <c r="J64" s="296">
        <v>1</v>
      </c>
      <c r="K64" s="289">
        <f>I64*J64</f>
        <v>1.25</v>
      </c>
      <c r="L64" s="908">
        <f>VLOOKUP(A64,TRANSPORTE!A6:D117,4,FALSE)</f>
        <v>958</v>
      </c>
      <c r="M64" s="909"/>
      <c r="N64" s="297">
        <f>K64*L64</f>
        <v>1197.5</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99"/>
      <c r="M68" s="900"/>
      <c r="N68" s="133"/>
    </row>
    <row r="69" spans="1:15" ht="15" thickBot="1">
      <c r="B69" s="910" t="s">
        <v>1037</v>
      </c>
      <c r="C69" s="864"/>
      <c r="D69" s="864"/>
      <c r="E69" s="864"/>
      <c r="F69" s="864"/>
      <c r="G69" s="864"/>
      <c r="H69" s="864"/>
      <c r="I69" s="864"/>
      <c r="J69" s="864"/>
      <c r="K69" s="864"/>
      <c r="L69" s="864"/>
      <c r="M69" s="865"/>
      <c r="N69" s="110">
        <f>N63+N64+N65+N66+N67</f>
        <v>2538.6999999999998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0" t="s">
        <v>1047</v>
      </c>
      <c r="C73" s="861"/>
      <c r="D73" s="861"/>
      <c r="E73" s="861"/>
      <c r="F73" s="861"/>
      <c r="G73" s="861"/>
      <c r="H73" s="861"/>
      <c r="I73" s="79" t="s">
        <v>1048</v>
      </c>
      <c r="J73" s="81" t="s">
        <v>1494</v>
      </c>
      <c r="K73" s="80" t="s">
        <v>1050</v>
      </c>
      <c r="L73" s="862" t="s">
        <v>1034</v>
      </c>
      <c r="M73" s="863"/>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72</v>
      </c>
      <c r="N74" s="405">
        <f>K74/M74</f>
        <v>5674.1339117888892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72</v>
      </c>
      <c r="N75" s="405">
        <f>K75/M75</f>
        <v>1418.5334779472223</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72</v>
      </c>
      <c r="N76" s="405">
        <f>K76/M76</f>
        <v>2127.800216920833</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7"/>
      <c r="C79" s="898"/>
      <c r="D79" s="898"/>
      <c r="E79" s="898"/>
      <c r="F79" s="898"/>
      <c r="G79" s="898"/>
      <c r="H79" s="898"/>
      <c r="I79" s="132"/>
      <c r="J79" s="132"/>
      <c r="K79" s="132"/>
      <c r="L79" s="911"/>
      <c r="M79" s="911"/>
      <c r="N79" s="51"/>
    </row>
    <row r="80" spans="1:15" ht="15" thickBot="1">
      <c r="B80" s="910" t="s">
        <v>1037</v>
      </c>
      <c r="C80" s="864"/>
      <c r="D80" s="864"/>
      <c r="E80" s="864"/>
      <c r="F80" s="864"/>
      <c r="G80" s="864"/>
      <c r="H80" s="864"/>
      <c r="I80" s="864"/>
      <c r="J80" s="864"/>
      <c r="K80" s="864"/>
      <c r="L80" s="864"/>
      <c r="M80" s="865"/>
      <c r="N80" s="311">
        <f>SUM(N74:N79)</f>
        <v>9220.4676066569446</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234695.49219232262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6" t="s">
        <v>1053</v>
      </c>
      <c r="C86" s="867"/>
      <c r="D86" s="867"/>
      <c r="E86" s="867"/>
      <c r="F86" s="867"/>
      <c r="G86" s="867"/>
      <c r="H86" s="867"/>
      <c r="I86" s="324"/>
      <c r="J86" s="344"/>
      <c r="K86" s="312" t="s">
        <v>1054</v>
      </c>
      <c r="L86" s="868" t="s">
        <v>1055</v>
      </c>
      <c r="M86" s="869"/>
      <c r="N86" s="313"/>
    </row>
    <row r="87" spans="1:14">
      <c r="B87" s="854" t="s">
        <v>1056</v>
      </c>
      <c r="C87" s="855"/>
      <c r="D87" s="855"/>
      <c r="E87" s="855"/>
      <c r="F87" s="855"/>
      <c r="G87" s="855"/>
      <c r="H87" s="855"/>
      <c r="I87" s="93"/>
      <c r="J87" s="94"/>
      <c r="K87" s="314">
        <v>0.2</v>
      </c>
      <c r="L87" s="856">
        <f>N82*K87</f>
        <v>46939.098438464527</v>
      </c>
      <c r="M87" s="857"/>
      <c r="N87" s="57"/>
    </row>
    <row r="88" spans="1:14">
      <c r="B88" s="95" t="s">
        <v>1057</v>
      </c>
      <c r="C88" s="96"/>
      <c r="D88" s="96"/>
      <c r="E88" s="96"/>
      <c r="F88" s="96"/>
      <c r="G88" s="96"/>
      <c r="H88" s="96"/>
      <c r="I88" s="93"/>
      <c r="J88" s="94"/>
      <c r="K88" s="314">
        <v>0.05</v>
      </c>
      <c r="L88" s="856">
        <f>N82*K88</f>
        <v>11734.774609616132</v>
      </c>
      <c r="M88" s="857"/>
      <c r="N88" s="57"/>
    </row>
    <row r="89" spans="1:14" ht="15" thickBot="1">
      <c r="B89" s="97" t="s">
        <v>1058</v>
      </c>
      <c r="C89" s="98"/>
      <c r="D89" s="98"/>
      <c r="E89" s="98"/>
      <c r="F89" s="98"/>
      <c r="G89" s="98"/>
      <c r="H89" s="98"/>
      <c r="I89" s="99"/>
      <c r="J89" s="100"/>
      <c r="K89" s="315">
        <v>0.05</v>
      </c>
      <c r="L89" s="858">
        <f>N82*K89</f>
        <v>11734.774609616132</v>
      </c>
      <c r="M89" s="859"/>
      <c r="N89" s="57"/>
    </row>
    <row r="90" spans="1:14" ht="15" thickBot="1">
      <c r="B90" s="821" t="s">
        <v>1037</v>
      </c>
      <c r="C90" s="822"/>
      <c r="D90" s="822"/>
      <c r="E90" s="822"/>
      <c r="F90" s="822"/>
      <c r="G90" s="822"/>
      <c r="H90" s="822"/>
      <c r="I90" s="822"/>
      <c r="J90" s="822"/>
      <c r="K90" s="822"/>
      <c r="L90" s="822"/>
      <c r="M90" s="823"/>
      <c r="N90" s="58">
        <f>L87+L88+L89</f>
        <v>70408.647657696783</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305104.13985001942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4" t="s">
        <v>2324</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2325</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7"/>
      <c r="K122" s="887"/>
      <c r="L122" s="887"/>
      <c r="M122" s="887"/>
      <c r="N122" s="888"/>
    </row>
    <row r="123" spans="2:14" ht="15" thickBot="1">
      <c r="B123" s="271" t="s">
        <v>2327</v>
      </c>
      <c r="C123" s="403"/>
      <c r="D123" s="403"/>
      <c r="E123" s="63"/>
      <c r="F123" s="63"/>
      <c r="G123" s="63"/>
      <c r="H123" s="63"/>
      <c r="I123" s="63"/>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1164</v>
      </c>
      <c r="C31" s="87" t="s">
        <v>1677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173322.864</v>
      </c>
      <c r="L36" s="280"/>
      <c r="M36" s="281">
        <v>30</v>
      </c>
      <c r="N36" s="282">
        <f>K36/M36</f>
        <v>5777.4287999999997</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172468.31699999998</v>
      </c>
      <c r="L37" s="280"/>
      <c r="M37" s="281">
        <v>10</v>
      </c>
      <c r="N37" s="282">
        <f t="shared" ref="N37:N43" si="0">K37/M37</f>
        <v>17246.831699999999</v>
      </c>
    </row>
    <row r="38" spans="1:14">
      <c r="A38" t="s">
        <v>166</v>
      </c>
      <c r="B38" s="870" t="str">
        <f>VLOOKUP(A38,EQUIPOS!A8:D154,3,FALSE)</f>
        <v>Compactador de Rodillo POTENCIA: 99HP, PESO: 8 ton</v>
      </c>
      <c r="C38" s="871"/>
      <c r="D38" s="871"/>
      <c r="E38" s="871"/>
      <c r="F38" s="871"/>
      <c r="G38" s="871"/>
      <c r="H38" s="872"/>
      <c r="I38" s="277"/>
      <c r="J38" s="278"/>
      <c r="K38" s="279">
        <f>VLOOKUP(A38,EQUIPOS!A8:D165,4,FALSE)</f>
        <v>141723.231</v>
      </c>
      <c r="L38" s="280"/>
      <c r="M38" s="281">
        <v>10</v>
      </c>
      <c r="N38" s="282">
        <f t="shared" si="0"/>
        <v>14172.3231</v>
      </c>
    </row>
    <row r="39" spans="1:14">
      <c r="A39" t="s">
        <v>284</v>
      </c>
      <c r="B39" s="870" t="str">
        <f>VLOOKUP(A39,EQUIPOS!A9:D154,3,FALSE)</f>
        <v>Planta de asfalto en caliente</v>
      </c>
      <c r="C39" s="871"/>
      <c r="D39" s="871"/>
      <c r="E39" s="871"/>
      <c r="F39" s="871"/>
      <c r="G39" s="871"/>
      <c r="H39" s="872"/>
      <c r="I39" s="277"/>
      <c r="J39" s="278"/>
      <c r="K39" s="279">
        <f>VLOOKUP(A39,EQUIPOS!A9:D166,4,FALSE)</f>
        <v>508466.09700000001</v>
      </c>
      <c r="L39" s="280"/>
      <c r="M39" s="281">
        <v>10</v>
      </c>
      <c r="N39" s="282">
        <f t="shared" si="0"/>
        <v>50846.609700000001</v>
      </c>
    </row>
    <row r="40" spans="1:14">
      <c r="A40" t="s">
        <v>290</v>
      </c>
      <c r="B40" s="870" t="str">
        <f>VLOOKUP(A40,EQUIPOS!A10:D154,3,FALSE)</f>
        <v>Planta trituradora</v>
      </c>
      <c r="C40" s="871"/>
      <c r="D40" s="871"/>
      <c r="E40" s="871"/>
      <c r="F40" s="871"/>
      <c r="G40" s="871"/>
      <c r="H40" s="872"/>
      <c r="I40" s="277"/>
      <c r="J40" s="278"/>
      <c r="K40" s="279">
        <f>VLOOKUP(A40,EQUIPOS!A10:D167,4,FALSE)</f>
        <v>421125.54599999997</v>
      </c>
      <c r="L40" s="280"/>
      <c r="M40" s="281">
        <v>30</v>
      </c>
      <c r="N40" s="282">
        <f t="shared" si="0"/>
        <v>14037.518199999999</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239956.266</v>
      </c>
      <c r="L41" s="280"/>
      <c r="M41" s="281">
        <v>30</v>
      </c>
      <c r="N41" s="282">
        <f t="shared" si="0"/>
        <v>7998.5421999999999</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344936.63399999996</v>
      </c>
      <c r="L42" s="280"/>
      <c r="M42" s="281">
        <v>10</v>
      </c>
      <c r="N42" s="282">
        <f t="shared" si="0"/>
        <v>34493.663399999998</v>
      </c>
    </row>
    <row r="43" spans="1:14">
      <c r="A43" t="s">
        <v>373</v>
      </c>
      <c r="B43" s="870" t="str">
        <f>VLOOKUP(A43,EQUIPOS!A13:D157,3,FALSE)</f>
        <v>Volqueta 6 m3</v>
      </c>
      <c r="C43" s="871"/>
      <c r="D43" s="871"/>
      <c r="E43" s="871"/>
      <c r="F43" s="871"/>
      <c r="G43" s="871"/>
      <c r="H43" s="872"/>
      <c r="I43" s="277"/>
      <c r="J43" s="278"/>
      <c r="K43" s="279">
        <f>VLOOKUP(A43,EQUIPOS!A13:D170,4,FALSE)</f>
        <v>62556.03</v>
      </c>
      <c r="L43" s="280"/>
      <c r="M43" s="281">
        <v>10</v>
      </c>
      <c r="N43" s="282">
        <f t="shared" si="0"/>
        <v>6255.6030000000001</v>
      </c>
    </row>
    <row r="44" spans="1:14">
      <c r="B44" s="330"/>
      <c r="C44" s="331"/>
      <c r="D44" s="331"/>
      <c r="E44" s="331"/>
      <c r="F44" s="331"/>
      <c r="G44" s="331"/>
      <c r="H44" s="332"/>
      <c r="I44" s="277"/>
      <c r="J44" s="278"/>
      <c r="K44" s="279"/>
      <c r="L44" s="280"/>
      <c r="M44" s="281"/>
      <c r="N44" s="282"/>
    </row>
    <row r="45" spans="1:14">
      <c r="B45" s="870"/>
      <c r="C45" s="871"/>
      <c r="D45" s="871"/>
      <c r="E45" s="871"/>
      <c r="F45" s="871"/>
      <c r="G45" s="871"/>
      <c r="H45" s="872"/>
      <c r="I45" s="873"/>
      <c r="J45" s="874"/>
      <c r="K45" s="279"/>
      <c r="L45" s="875"/>
      <c r="M45" s="876"/>
      <c r="N45" s="282"/>
    </row>
    <row r="46" spans="1:14">
      <c r="B46" s="870"/>
      <c r="C46" s="871"/>
      <c r="D46" s="871"/>
      <c r="E46" s="877"/>
      <c r="F46" s="871"/>
      <c r="G46" s="871"/>
      <c r="H46" s="872"/>
      <c r="I46" s="42"/>
      <c r="J46" s="43"/>
      <c r="K46" s="284"/>
      <c r="L46" s="286"/>
      <c r="M46" s="287"/>
      <c r="N46" s="288"/>
    </row>
    <row r="47" spans="1:14">
      <c r="B47" s="878" t="s">
        <v>1036</v>
      </c>
      <c r="C47" s="879"/>
      <c r="D47" s="879"/>
      <c r="E47" s="44"/>
      <c r="F47" s="45"/>
      <c r="G47" s="45"/>
      <c r="H47" s="46"/>
      <c r="I47" s="42"/>
      <c r="J47" s="43"/>
      <c r="K47" s="289"/>
      <c r="L47" s="286"/>
      <c r="M47" s="411">
        <v>0.1</v>
      </c>
      <c r="N47" s="354">
        <f>N81*M47</f>
        <v>829.84208459912497</v>
      </c>
    </row>
    <row r="48" spans="1:14" ht="15" thickBot="1">
      <c r="B48" s="870"/>
      <c r="C48" s="871"/>
      <c r="D48" s="871"/>
      <c r="E48" s="871"/>
      <c r="F48" s="871"/>
      <c r="G48" s="871"/>
      <c r="H48" s="872"/>
      <c r="I48" s="880"/>
      <c r="J48" s="881"/>
      <c r="K48" s="47"/>
      <c r="L48" s="882"/>
      <c r="M48" s="883"/>
      <c r="N48" s="111"/>
    </row>
    <row r="49" spans="1:14" ht="15" thickBot="1">
      <c r="B49" s="821" t="s">
        <v>1037</v>
      </c>
      <c r="C49" s="822"/>
      <c r="D49" s="822"/>
      <c r="E49" s="822"/>
      <c r="F49" s="822"/>
      <c r="G49" s="822"/>
      <c r="H49" s="822"/>
      <c r="I49" s="822"/>
      <c r="J49" s="822"/>
      <c r="K49" s="822"/>
      <c r="L49" s="822"/>
      <c r="M49" s="823"/>
      <c r="N49" s="404">
        <f>SUM(N36:N48)</f>
        <v>151658.36218459913</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6" t="s">
        <v>1028</v>
      </c>
      <c r="C53" s="867"/>
      <c r="D53" s="867"/>
      <c r="E53" s="867"/>
      <c r="F53" s="867"/>
      <c r="G53" s="867"/>
      <c r="H53" s="867"/>
      <c r="I53" s="901"/>
      <c r="J53" s="325" t="s">
        <v>1029</v>
      </c>
      <c r="K53" s="91" t="s">
        <v>1030</v>
      </c>
      <c r="L53" s="902" t="s">
        <v>1039</v>
      </c>
      <c r="M53" s="901"/>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27630</v>
      </c>
      <c r="N54" s="282">
        <f>K54*M54</f>
        <v>38682</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70</v>
      </c>
      <c r="N55" s="282">
        <f>K55*M55</f>
        <v>1750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3"/>
      <c r="C58" s="904"/>
      <c r="D58" s="904"/>
      <c r="E58" s="904"/>
      <c r="F58" s="904"/>
      <c r="G58" s="904"/>
      <c r="H58" s="904"/>
      <c r="I58" s="874"/>
      <c r="J58" s="48"/>
      <c r="K58" s="50"/>
      <c r="L58" s="905"/>
      <c r="M58" s="906"/>
      <c r="N58" s="51"/>
    </row>
    <row r="59" spans="1:14" ht="15" thickBot="1">
      <c r="B59" s="821" t="s">
        <v>1037</v>
      </c>
      <c r="C59" s="822"/>
      <c r="D59" s="822"/>
      <c r="E59" s="822"/>
      <c r="F59" s="822"/>
      <c r="G59" s="822"/>
      <c r="H59" s="822"/>
      <c r="I59" s="822"/>
      <c r="J59" s="822"/>
      <c r="K59" s="822"/>
      <c r="L59" s="822"/>
      <c r="M59" s="823"/>
      <c r="N59" s="404">
        <f>SUM(N54:N58)</f>
        <v>40432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8">
        <f>VLOOKUP(A64,TRANSPORTE!A5:D117,4,FALSE)</f>
        <v>958</v>
      </c>
      <c r="M64" s="909"/>
      <c r="N64" s="297">
        <f>K64*L64</f>
        <v>1341.1999999999998</v>
      </c>
    </row>
    <row r="65" spans="1:15">
      <c r="A65" t="s">
        <v>1465</v>
      </c>
      <c r="B65" s="52" t="str">
        <f>VLOOKUP(A65,TRANSPORTE!A6:D117,3,FALSE)</f>
        <v>Transporte de mezcla discontinua en caliente tipo M-13</v>
      </c>
      <c r="C65" s="53"/>
      <c r="D65" s="53"/>
      <c r="E65" s="53"/>
      <c r="F65" s="53"/>
      <c r="G65" s="53"/>
      <c r="H65" s="321" t="s">
        <v>1552</v>
      </c>
      <c r="I65" s="289">
        <v>1.25</v>
      </c>
      <c r="J65" s="296">
        <v>1</v>
      </c>
      <c r="K65" s="289">
        <f>I65*J65</f>
        <v>1.25</v>
      </c>
      <c r="L65" s="908">
        <f>VLOOKUP(A65,TRANSPORTE!A6:D117,4,FALSE)</f>
        <v>958</v>
      </c>
      <c r="M65" s="909"/>
      <c r="N65" s="297">
        <f>K65*L65</f>
        <v>1197.5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f>N64+N65+N66+N67+N68</f>
        <v>2538.6999999999998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7"/>
      <c r="C80" s="898"/>
      <c r="D80" s="898"/>
      <c r="E80" s="898"/>
      <c r="F80" s="898"/>
      <c r="G80" s="898"/>
      <c r="H80" s="898"/>
      <c r="I80" s="132"/>
      <c r="J80" s="132"/>
      <c r="K80" s="132"/>
      <c r="L80" s="911"/>
      <c r="M80" s="911"/>
      <c r="N80" s="51"/>
    </row>
    <row r="81" spans="1:14" ht="15" thickBot="1">
      <c r="B81" s="910" t="s">
        <v>1037</v>
      </c>
      <c r="C81" s="864"/>
      <c r="D81" s="864"/>
      <c r="E81" s="864"/>
      <c r="F81" s="864"/>
      <c r="G81" s="864"/>
      <c r="H81" s="864"/>
      <c r="I81" s="864"/>
      <c r="J81" s="864"/>
      <c r="K81" s="864"/>
      <c r="L81" s="864"/>
      <c r="M81" s="865"/>
      <c r="N81" s="311">
        <f>SUM(N75:N80)</f>
        <v>8298.4208459912497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202927.4830305904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40585.496606118082</v>
      </c>
      <c r="M88" s="857"/>
      <c r="N88" s="57"/>
    </row>
    <row r="89" spans="1:14">
      <c r="B89" s="95" t="s">
        <v>1057</v>
      </c>
      <c r="C89" s="96"/>
      <c r="D89" s="96"/>
      <c r="E89" s="96"/>
      <c r="F89" s="96"/>
      <c r="G89" s="96"/>
      <c r="H89" s="96"/>
      <c r="I89" s="93"/>
      <c r="J89" s="94"/>
      <c r="K89" s="314">
        <v>0.05</v>
      </c>
      <c r="L89" s="856">
        <f>N83*K89</f>
        <v>10146.374151529521</v>
      </c>
      <c r="M89" s="857"/>
      <c r="N89" s="57"/>
    </row>
    <row r="90" spans="1:14" ht="15" thickBot="1">
      <c r="B90" s="97" t="s">
        <v>1058</v>
      </c>
      <c r="C90" s="98"/>
      <c r="D90" s="98"/>
      <c r="E90" s="98"/>
      <c r="F90" s="98"/>
      <c r="G90" s="98"/>
      <c r="H90" s="98"/>
      <c r="I90" s="99"/>
      <c r="J90" s="100"/>
      <c r="K90" s="315">
        <v>0.05</v>
      </c>
      <c r="L90" s="858">
        <f>N83*K90</f>
        <v>10146.374151529521</v>
      </c>
      <c r="M90" s="859"/>
      <c r="N90" s="57"/>
    </row>
    <row r="91" spans="1:14" ht="15" thickBot="1">
      <c r="B91" s="821" t="s">
        <v>1037</v>
      </c>
      <c r="C91" s="822"/>
      <c r="D91" s="822"/>
      <c r="E91" s="822"/>
      <c r="F91" s="822"/>
      <c r="G91" s="822"/>
      <c r="H91" s="822"/>
      <c r="I91" s="822"/>
      <c r="J91" s="822"/>
      <c r="K91" s="822"/>
      <c r="L91" s="822"/>
      <c r="M91" s="823"/>
      <c r="N91" s="58">
        <f>L88+L89+L90</f>
        <v>60878.24490917712</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263805.72793976753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4" t="s">
        <v>2324</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2325</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7"/>
      <c r="K123" s="887"/>
      <c r="L123" s="887"/>
      <c r="M123" s="887"/>
      <c r="N123" s="888"/>
    </row>
    <row r="124" spans="2:14" ht="15" thickBot="1">
      <c r="B124" s="271" t="s">
        <v>2327</v>
      </c>
      <c r="C124" s="403"/>
      <c r="D124" s="403"/>
      <c r="E124" s="63"/>
      <c r="F124" s="63"/>
      <c r="G124" s="63"/>
      <c r="H124" s="63"/>
      <c r="I124" s="63"/>
      <c r="J124" s="889"/>
      <c r="K124" s="889"/>
      <c r="L124" s="889"/>
      <c r="M124" s="889"/>
      <c r="N124" s="890"/>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1165</v>
      </c>
      <c r="C31" s="87" t="s">
        <v>1678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173322.864</v>
      </c>
      <c r="L36" s="280"/>
      <c r="M36" s="281">
        <v>30</v>
      </c>
      <c r="N36" s="282">
        <f>K36/M36</f>
        <v>5777.4287999999997</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172468.31699999998</v>
      </c>
      <c r="L37" s="280"/>
      <c r="M37" s="281">
        <v>10</v>
      </c>
      <c r="N37" s="282">
        <f t="shared" ref="N37:N43" si="0">K37/M37</f>
        <v>17246.831699999999</v>
      </c>
    </row>
    <row r="38" spans="1:14">
      <c r="A38" t="s">
        <v>166</v>
      </c>
      <c r="B38" s="870" t="str">
        <f>VLOOKUP(A38,EQUIPOS!A8:D154,3,FALSE)</f>
        <v>Compactador de Rodillo POTENCIA: 99HP, PESO: 8 ton</v>
      </c>
      <c r="C38" s="871"/>
      <c r="D38" s="871"/>
      <c r="E38" s="871"/>
      <c r="F38" s="871"/>
      <c r="G38" s="871"/>
      <c r="H38" s="872"/>
      <c r="I38" s="277"/>
      <c r="J38" s="278"/>
      <c r="K38" s="279">
        <f>VLOOKUP(A38,EQUIPOS!A8:D165,4,FALSE)</f>
        <v>141723.231</v>
      </c>
      <c r="L38" s="280"/>
      <c r="M38" s="281">
        <v>10</v>
      </c>
      <c r="N38" s="282">
        <f t="shared" si="0"/>
        <v>14172.3231</v>
      </c>
    </row>
    <row r="39" spans="1:14">
      <c r="A39" t="s">
        <v>284</v>
      </c>
      <c r="B39" s="870" t="str">
        <f>VLOOKUP(A39,EQUIPOS!A9:D154,3,FALSE)</f>
        <v>Planta de asfalto en caliente</v>
      </c>
      <c r="C39" s="871"/>
      <c r="D39" s="871"/>
      <c r="E39" s="871"/>
      <c r="F39" s="871"/>
      <c r="G39" s="871"/>
      <c r="H39" s="872"/>
      <c r="I39" s="277"/>
      <c r="J39" s="278"/>
      <c r="K39" s="279">
        <f>VLOOKUP(A39,EQUIPOS!A9:D166,4,FALSE)</f>
        <v>508466.09700000001</v>
      </c>
      <c r="L39" s="280"/>
      <c r="M39" s="281">
        <v>10</v>
      </c>
      <c r="N39" s="282">
        <f t="shared" si="0"/>
        <v>50846.609700000001</v>
      </c>
    </row>
    <row r="40" spans="1:14">
      <c r="A40" t="s">
        <v>290</v>
      </c>
      <c r="B40" s="870" t="str">
        <f>VLOOKUP(A40,EQUIPOS!A10:D154,3,FALSE)</f>
        <v>Planta trituradora</v>
      </c>
      <c r="C40" s="871"/>
      <c r="D40" s="871"/>
      <c r="E40" s="871"/>
      <c r="F40" s="871"/>
      <c r="G40" s="871"/>
      <c r="H40" s="872"/>
      <c r="I40" s="277"/>
      <c r="J40" s="278"/>
      <c r="K40" s="279">
        <f>VLOOKUP(A40,EQUIPOS!A10:D167,4,FALSE)</f>
        <v>421125.54599999997</v>
      </c>
      <c r="L40" s="280"/>
      <c r="M40" s="281">
        <v>30</v>
      </c>
      <c r="N40" s="282">
        <f t="shared" si="0"/>
        <v>14037.518199999999</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239956.266</v>
      </c>
      <c r="L41" s="280"/>
      <c r="M41" s="281">
        <v>30</v>
      </c>
      <c r="N41" s="282">
        <f t="shared" si="0"/>
        <v>7998.5421999999999</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344936.63399999996</v>
      </c>
      <c r="L42" s="280"/>
      <c r="M42" s="281">
        <v>10</v>
      </c>
      <c r="N42" s="282">
        <f t="shared" si="0"/>
        <v>34493.663399999998</v>
      </c>
    </row>
    <row r="43" spans="1:14">
      <c r="A43" t="s">
        <v>373</v>
      </c>
      <c r="B43" s="870" t="str">
        <f>VLOOKUP(A43,EQUIPOS!A13:D157,3,FALSE)</f>
        <v>Volqueta 6 m3</v>
      </c>
      <c r="C43" s="871"/>
      <c r="D43" s="871"/>
      <c r="E43" s="871"/>
      <c r="F43" s="871"/>
      <c r="G43" s="871"/>
      <c r="H43" s="872"/>
      <c r="I43" s="277"/>
      <c r="J43" s="278"/>
      <c r="K43" s="279">
        <f>VLOOKUP(A43,EQUIPOS!A13:D170,4,FALSE)</f>
        <v>62556.03</v>
      </c>
      <c r="L43" s="280"/>
      <c r="M43" s="281">
        <v>10</v>
      </c>
      <c r="N43" s="282">
        <f t="shared" si="0"/>
        <v>6255.6030000000001</v>
      </c>
    </row>
    <row r="44" spans="1:14">
      <c r="B44" s="330"/>
      <c r="C44" s="331"/>
      <c r="D44" s="331"/>
      <c r="E44" s="331"/>
      <c r="F44" s="331"/>
      <c r="G44" s="331"/>
      <c r="H44" s="332"/>
      <c r="I44" s="277"/>
      <c r="J44" s="278"/>
      <c r="K44" s="279"/>
      <c r="L44" s="280"/>
      <c r="M44" s="281"/>
      <c r="N44" s="282"/>
    </row>
    <row r="45" spans="1:14">
      <c r="B45" s="870"/>
      <c r="C45" s="871"/>
      <c r="D45" s="871"/>
      <c r="E45" s="871"/>
      <c r="F45" s="871"/>
      <c r="G45" s="871"/>
      <c r="H45" s="872"/>
      <c r="I45" s="873"/>
      <c r="J45" s="874"/>
      <c r="K45" s="279"/>
      <c r="L45" s="875"/>
      <c r="M45" s="876"/>
      <c r="N45" s="282"/>
    </row>
    <row r="46" spans="1:14">
      <c r="B46" s="870"/>
      <c r="C46" s="871"/>
      <c r="D46" s="871"/>
      <c r="E46" s="877"/>
      <c r="F46" s="871"/>
      <c r="G46" s="871"/>
      <c r="H46" s="872"/>
      <c r="I46" s="42"/>
      <c r="J46" s="43"/>
      <c r="K46" s="284"/>
      <c r="L46" s="286"/>
      <c r="M46" s="287"/>
      <c r="N46" s="288"/>
    </row>
    <row r="47" spans="1:14">
      <c r="B47" s="878" t="s">
        <v>1036</v>
      </c>
      <c r="C47" s="879"/>
      <c r="D47" s="879"/>
      <c r="E47" s="44"/>
      <c r="F47" s="45"/>
      <c r="G47" s="45"/>
      <c r="H47" s="46"/>
      <c r="I47" s="42"/>
      <c r="J47" s="43"/>
      <c r="K47" s="289"/>
      <c r="L47" s="286"/>
      <c r="M47" s="411">
        <v>0.1</v>
      </c>
      <c r="N47" s="354">
        <f>N81*M47</f>
        <v>829.84208459912497</v>
      </c>
    </row>
    <row r="48" spans="1:14" ht="15" thickBot="1">
      <c r="B48" s="870"/>
      <c r="C48" s="871"/>
      <c r="D48" s="871"/>
      <c r="E48" s="871"/>
      <c r="F48" s="871"/>
      <c r="G48" s="871"/>
      <c r="H48" s="872"/>
      <c r="I48" s="880"/>
      <c r="J48" s="881"/>
      <c r="K48" s="47"/>
      <c r="L48" s="882"/>
      <c r="M48" s="883"/>
      <c r="N48" s="111"/>
    </row>
    <row r="49" spans="1:14" ht="15" thickBot="1">
      <c r="B49" s="821" t="s">
        <v>1037</v>
      </c>
      <c r="C49" s="822"/>
      <c r="D49" s="822"/>
      <c r="E49" s="822"/>
      <c r="F49" s="822"/>
      <c r="G49" s="822"/>
      <c r="H49" s="822"/>
      <c r="I49" s="822"/>
      <c r="J49" s="822"/>
      <c r="K49" s="822"/>
      <c r="L49" s="822"/>
      <c r="M49" s="823"/>
      <c r="N49" s="404">
        <f>SUM(N36:N48)</f>
        <v>151658.36218459913</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6" t="s">
        <v>1028</v>
      </c>
      <c r="C53" s="867"/>
      <c r="D53" s="867"/>
      <c r="E53" s="867"/>
      <c r="F53" s="867"/>
      <c r="G53" s="867"/>
      <c r="H53" s="867"/>
      <c r="I53" s="901"/>
      <c r="J53" s="325" t="s">
        <v>1029</v>
      </c>
      <c r="K53" s="91" t="s">
        <v>1030</v>
      </c>
      <c r="L53" s="902" t="s">
        <v>1039</v>
      </c>
      <c r="M53" s="901"/>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27630</v>
      </c>
      <c r="N54" s="282">
        <f>K54*M54</f>
        <v>38682</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70</v>
      </c>
      <c r="N55" s="282">
        <f>K55*M55</f>
        <v>1750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3"/>
      <c r="C58" s="904"/>
      <c r="D58" s="904"/>
      <c r="E58" s="904"/>
      <c r="F58" s="904"/>
      <c r="G58" s="904"/>
      <c r="H58" s="904"/>
      <c r="I58" s="874"/>
      <c r="J58" s="48"/>
      <c r="K58" s="50"/>
      <c r="L58" s="905"/>
      <c r="M58" s="906"/>
      <c r="N58" s="51"/>
    </row>
    <row r="59" spans="1:14" ht="15" thickBot="1">
      <c r="B59" s="821" t="s">
        <v>1037</v>
      </c>
      <c r="C59" s="822"/>
      <c r="D59" s="822"/>
      <c r="E59" s="822"/>
      <c r="F59" s="822"/>
      <c r="G59" s="822"/>
      <c r="H59" s="822"/>
      <c r="I59" s="822"/>
      <c r="J59" s="822"/>
      <c r="K59" s="822"/>
      <c r="L59" s="822"/>
      <c r="M59" s="823"/>
      <c r="N59" s="404">
        <f>SUM(N54:N58)</f>
        <v>40432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8">
        <f>VLOOKUP(A64,TRANSPORTE!A5:D117,4,FALSE)</f>
        <v>958</v>
      </c>
      <c r="M64" s="909"/>
      <c r="N64" s="297">
        <f>K64*L64</f>
        <v>1341.1999999999998</v>
      </c>
    </row>
    <row r="65" spans="1:15">
      <c r="A65" t="s">
        <v>1466</v>
      </c>
      <c r="B65" s="52" t="str">
        <f>VLOOKUP(A65,TRANSPORTE!A6:D117,3,FALSE)</f>
        <v>Transporte de mezcla discontinua en caliente tipo M-10</v>
      </c>
      <c r="C65" s="53"/>
      <c r="D65" s="53"/>
      <c r="E65" s="53"/>
      <c r="F65" s="53"/>
      <c r="G65" s="53"/>
      <c r="H65" s="321" t="s">
        <v>1552</v>
      </c>
      <c r="I65" s="289">
        <v>1.25</v>
      </c>
      <c r="J65" s="296">
        <v>1</v>
      </c>
      <c r="K65" s="289">
        <f>I65*J65</f>
        <v>1.25</v>
      </c>
      <c r="L65" s="908">
        <f>VLOOKUP(A65,TRANSPORTE!A6:D117,4,FALSE)</f>
        <v>958</v>
      </c>
      <c r="M65" s="909"/>
      <c r="N65" s="297">
        <f>K65*L65</f>
        <v>1197.5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319"/>
      <c r="C69" s="320"/>
      <c r="D69" s="320"/>
      <c r="E69" s="320"/>
      <c r="F69" s="320"/>
      <c r="G69" s="320"/>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f>N64+N65+N66+N67+N68</f>
        <v>2538.6999999999998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7"/>
      <c r="C80" s="898"/>
      <c r="D80" s="898"/>
      <c r="E80" s="898"/>
      <c r="F80" s="898"/>
      <c r="G80" s="898"/>
      <c r="H80" s="898"/>
      <c r="I80" s="132"/>
      <c r="J80" s="132"/>
      <c r="K80" s="132"/>
      <c r="L80" s="911"/>
      <c r="M80" s="911"/>
      <c r="N80" s="51"/>
    </row>
    <row r="81" spans="1:14" ht="15" thickBot="1">
      <c r="B81" s="910" t="s">
        <v>1037</v>
      </c>
      <c r="C81" s="864"/>
      <c r="D81" s="864"/>
      <c r="E81" s="864"/>
      <c r="F81" s="864"/>
      <c r="G81" s="864"/>
      <c r="H81" s="864"/>
      <c r="I81" s="864"/>
      <c r="J81" s="864"/>
      <c r="K81" s="864"/>
      <c r="L81" s="864"/>
      <c r="M81" s="865"/>
      <c r="N81" s="311">
        <f>SUM(N75:N80)</f>
        <v>8298.4208459912497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202927.4830305904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40585.496606118082</v>
      </c>
      <c r="M88" s="857"/>
      <c r="N88" s="57"/>
    </row>
    <row r="89" spans="1:14">
      <c r="B89" s="95" t="s">
        <v>1057</v>
      </c>
      <c r="C89" s="96"/>
      <c r="D89" s="96"/>
      <c r="E89" s="96"/>
      <c r="F89" s="96"/>
      <c r="G89" s="96"/>
      <c r="H89" s="96"/>
      <c r="I89" s="93"/>
      <c r="J89" s="94"/>
      <c r="K89" s="314">
        <v>0.05</v>
      </c>
      <c r="L89" s="856">
        <f>N83*K89</f>
        <v>10146.374151529521</v>
      </c>
      <c r="M89" s="857"/>
      <c r="N89" s="57"/>
    </row>
    <row r="90" spans="1:14" ht="15" thickBot="1">
      <c r="B90" s="97" t="s">
        <v>1058</v>
      </c>
      <c r="C90" s="98"/>
      <c r="D90" s="98"/>
      <c r="E90" s="98"/>
      <c r="F90" s="98"/>
      <c r="G90" s="98"/>
      <c r="H90" s="98"/>
      <c r="I90" s="99"/>
      <c r="J90" s="100"/>
      <c r="K90" s="315">
        <v>0.05</v>
      </c>
      <c r="L90" s="858">
        <f>N83*K90</f>
        <v>10146.374151529521</v>
      </c>
      <c r="M90" s="859"/>
      <c r="N90" s="57"/>
    </row>
    <row r="91" spans="1:14" ht="15" thickBot="1">
      <c r="B91" s="821" t="s">
        <v>1037</v>
      </c>
      <c r="C91" s="822"/>
      <c r="D91" s="822"/>
      <c r="E91" s="822"/>
      <c r="F91" s="822"/>
      <c r="G91" s="822"/>
      <c r="H91" s="822"/>
      <c r="I91" s="822"/>
      <c r="J91" s="822"/>
      <c r="K91" s="822"/>
      <c r="L91" s="822"/>
      <c r="M91" s="823"/>
      <c r="N91" s="58">
        <f>L88+L89+L90</f>
        <v>60878.24490917712</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263805.72793976753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4" t="s">
        <v>2324</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2325</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7"/>
      <c r="K123" s="887"/>
      <c r="L123" s="887"/>
      <c r="M123" s="887"/>
      <c r="N123" s="888"/>
    </row>
    <row r="124" spans="2:14" ht="15" thickBot="1">
      <c r="B124" s="271" t="s">
        <v>2327</v>
      </c>
      <c r="C124" s="403"/>
      <c r="D124" s="403"/>
      <c r="E124" s="63"/>
      <c r="F124" s="63"/>
      <c r="G124" s="63"/>
      <c r="H124" s="63"/>
      <c r="I124" s="63"/>
      <c r="J124" s="889"/>
      <c r="K124" s="889"/>
      <c r="L124" s="889"/>
      <c r="M124" s="889"/>
      <c r="N124" s="890"/>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227" t="s">
        <v>1166</v>
      </c>
      <c r="C31" s="87" t="s">
        <v>1679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173322.864</v>
      </c>
      <c r="L36" s="280"/>
      <c r="M36" s="281">
        <v>30</v>
      </c>
      <c r="N36" s="282">
        <f>K36/M36</f>
        <v>5777.4287999999997</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172468.31699999998</v>
      </c>
      <c r="L37" s="280"/>
      <c r="M37" s="281">
        <v>10</v>
      </c>
      <c r="N37" s="282">
        <f t="shared" ref="N37:N43" si="0">K37/M37</f>
        <v>17246.831699999999</v>
      </c>
    </row>
    <row r="38" spans="1:14">
      <c r="A38" t="s">
        <v>166</v>
      </c>
      <c r="B38" s="870" t="str">
        <f>VLOOKUP(A38,EQUIPOS!A8:D154,3,FALSE)</f>
        <v>Compactador de Rodillo POTENCIA: 99HP, PESO: 8 ton</v>
      </c>
      <c r="C38" s="871"/>
      <c r="D38" s="871"/>
      <c r="E38" s="871"/>
      <c r="F38" s="871"/>
      <c r="G38" s="871"/>
      <c r="H38" s="872"/>
      <c r="I38" s="277"/>
      <c r="J38" s="278"/>
      <c r="K38" s="279">
        <f>VLOOKUP(A38,EQUIPOS!A8:D165,4,FALSE)</f>
        <v>141723.231</v>
      </c>
      <c r="L38" s="280"/>
      <c r="M38" s="281">
        <v>10</v>
      </c>
      <c r="N38" s="282">
        <f t="shared" si="0"/>
        <v>14172.3231</v>
      </c>
    </row>
    <row r="39" spans="1:14">
      <c r="A39" t="s">
        <v>284</v>
      </c>
      <c r="B39" s="870" t="str">
        <f>VLOOKUP(A39,EQUIPOS!A9:D154,3,FALSE)</f>
        <v>Planta de asfalto en caliente</v>
      </c>
      <c r="C39" s="871"/>
      <c r="D39" s="871"/>
      <c r="E39" s="871"/>
      <c r="F39" s="871"/>
      <c r="G39" s="871"/>
      <c r="H39" s="872"/>
      <c r="I39" s="277"/>
      <c r="J39" s="278"/>
      <c r="K39" s="279">
        <f>VLOOKUP(A39,EQUIPOS!A9:D166,4,FALSE)</f>
        <v>508466.09700000001</v>
      </c>
      <c r="L39" s="280"/>
      <c r="M39" s="281">
        <v>10</v>
      </c>
      <c r="N39" s="282">
        <f t="shared" si="0"/>
        <v>50846.609700000001</v>
      </c>
    </row>
    <row r="40" spans="1:14">
      <c r="A40" t="s">
        <v>290</v>
      </c>
      <c r="B40" s="870" t="str">
        <f>VLOOKUP(A40,EQUIPOS!A10:D154,3,FALSE)</f>
        <v>Planta trituradora</v>
      </c>
      <c r="C40" s="871"/>
      <c r="D40" s="871"/>
      <c r="E40" s="871"/>
      <c r="F40" s="871"/>
      <c r="G40" s="871"/>
      <c r="H40" s="872"/>
      <c r="I40" s="277"/>
      <c r="J40" s="278"/>
      <c r="K40" s="279">
        <f>VLOOKUP(A40,EQUIPOS!A10:D167,4,FALSE)</f>
        <v>421125.54599999997</v>
      </c>
      <c r="L40" s="280"/>
      <c r="M40" s="281">
        <v>30</v>
      </c>
      <c r="N40" s="282">
        <f t="shared" si="0"/>
        <v>14037.518199999999</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239956.266</v>
      </c>
      <c r="L41" s="280"/>
      <c r="M41" s="281">
        <v>30</v>
      </c>
      <c r="N41" s="282">
        <f t="shared" si="0"/>
        <v>7998.5421999999999</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344936.63399999996</v>
      </c>
      <c r="L42" s="280"/>
      <c r="M42" s="281">
        <v>10</v>
      </c>
      <c r="N42" s="282">
        <f t="shared" si="0"/>
        <v>34493.663399999998</v>
      </c>
    </row>
    <row r="43" spans="1:14">
      <c r="A43" t="s">
        <v>373</v>
      </c>
      <c r="B43" s="870" t="str">
        <f>VLOOKUP(A43,EQUIPOS!A13:D157,3,FALSE)</f>
        <v>Volqueta 6 m3</v>
      </c>
      <c r="C43" s="871"/>
      <c r="D43" s="871"/>
      <c r="E43" s="871"/>
      <c r="F43" s="871"/>
      <c r="G43" s="871"/>
      <c r="H43" s="872"/>
      <c r="I43" s="277"/>
      <c r="J43" s="278"/>
      <c r="K43" s="279">
        <f>VLOOKUP(A43,EQUIPOS!A13:D170,4,FALSE)</f>
        <v>62556.03</v>
      </c>
      <c r="L43" s="280"/>
      <c r="M43" s="281">
        <v>10</v>
      </c>
      <c r="N43" s="282">
        <f t="shared" si="0"/>
        <v>6255.6030000000001</v>
      </c>
    </row>
    <row r="44" spans="1:14">
      <c r="B44" s="870"/>
      <c r="C44" s="871"/>
      <c r="D44" s="871"/>
      <c r="E44" s="871"/>
      <c r="F44" s="871"/>
      <c r="G44" s="871"/>
      <c r="H44" s="872"/>
      <c r="I44" s="873"/>
      <c r="J44" s="874"/>
      <c r="K44" s="279"/>
      <c r="L44" s="875"/>
      <c r="M44" s="876"/>
      <c r="N44" s="282"/>
    </row>
    <row r="45" spans="1:14">
      <c r="B45" s="870"/>
      <c r="C45" s="871"/>
      <c r="D45" s="871"/>
      <c r="E45" s="877"/>
      <c r="F45" s="871"/>
      <c r="G45" s="871"/>
      <c r="H45" s="872"/>
      <c r="I45" s="42"/>
      <c r="J45" s="43"/>
      <c r="K45" s="284"/>
      <c r="L45" s="286"/>
      <c r="M45" s="287"/>
      <c r="N45" s="288"/>
    </row>
    <row r="46" spans="1:14">
      <c r="B46" s="878" t="s">
        <v>1036</v>
      </c>
      <c r="C46" s="879"/>
      <c r="D46" s="879"/>
      <c r="E46" s="44"/>
      <c r="F46" s="45"/>
      <c r="G46" s="45"/>
      <c r="H46" s="46"/>
      <c r="I46" s="42"/>
      <c r="J46" s="43"/>
      <c r="K46" s="289"/>
      <c r="L46" s="286"/>
      <c r="M46" s="411">
        <v>0.1</v>
      </c>
      <c r="N46" s="354">
        <f>N80*M46</f>
        <v>829.84208459912497</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SUM(N36:N47)</f>
        <v>151658.36218459913</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27630</v>
      </c>
      <c r="N53" s="282">
        <f>K53*M53</f>
        <v>38682</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70</v>
      </c>
      <c r="N54" s="282">
        <f>K54*M54</f>
        <v>1750</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3"/>
      <c r="C57" s="904"/>
      <c r="D57" s="904"/>
      <c r="E57" s="904"/>
      <c r="F57" s="904"/>
      <c r="G57" s="904"/>
      <c r="H57" s="904"/>
      <c r="I57" s="874"/>
      <c r="J57" s="48"/>
      <c r="K57" s="50"/>
      <c r="L57" s="905"/>
      <c r="M57" s="906"/>
      <c r="N57" s="51"/>
    </row>
    <row r="58" spans="1:14" ht="15" thickBot="1">
      <c r="B58" s="821" t="s">
        <v>1037</v>
      </c>
      <c r="C58" s="822"/>
      <c r="D58" s="822"/>
      <c r="E58" s="822"/>
      <c r="F58" s="822"/>
      <c r="G58" s="822"/>
      <c r="H58" s="822"/>
      <c r="I58" s="822"/>
      <c r="J58" s="822"/>
      <c r="K58" s="822"/>
      <c r="L58" s="822"/>
      <c r="M58" s="823"/>
      <c r="N58" s="404">
        <f>SUM(N53:N57)</f>
        <v>40432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7" t="s">
        <v>1045</v>
      </c>
      <c r="M62" s="886"/>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8">
        <f>VLOOKUP(A63,TRANSPORTE!A5:D117,4,FALSE)</f>
        <v>958</v>
      </c>
      <c r="M63" s="909"/>
      <c r="N63" s="297">
        <f>K63*L63</f>
        <v>1341.1999999999998</v>
      </c>
    </row>
    <row r="64" spans="1:14">
      <c r="A64" t="s">
        <v>1467</v>
      </c>
      <c r="B64" s="52" t="str">
        <f>VLOOKUP(A64,TRANSPORTE!A6:D117,3,FALSE)</f>
        <v>Transporte de mezcla discontinua en caliente tipo F-13</v>
      </c>
      <c r="C64" s="53"/>
      <c r="D64" s="53"/>
      <c r="E64" s="53"/>
      <c r="F64" s="53"/>
      <c r="G64" s="53"/>
      <c r="H64" s="321" t="s">
        <v>1552</v>
      </c>
      <c r="I64" s="289">
        <v>1.25</v>
      </c>
      <c r="J64" s="296">
        <v>1</v>
      </c>
      <c r="K64" s="289">
        <f>I64*J64</f>
        <v>1.25</v>
      </c>
      <c r="L64" s="908">
        <f>VLOOKUP(A64,TRANSPORTE!A6:D117,4,FALSE)</f>
        <v>958</v>
      </c>
      <c r="M64" s="909"/>
      <c r="N64" s="297">
        <f>K64*L64</f>
        <v>1197.5</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99"/>
      <c r="M68" s="900"/>
      <c r="N68" s="133"/>
    </row>
    <row r="69" spans="1:15" ht="15" thickBot="1">
      <c r="B69" s="910" t="s">
        <v>1037</v>
      </c>
      <c r="C69" s="864"/>
      <c r="D69" s="864"/>
      <c r="E69" s="864"/>
      <c r="F69" s="864"/>
      <c r="G69" s="864"/>
      <c r="H69" s="864"/>
      <c r="I69" s="864"/>
      <c r="J69" s="864"/>
      <c r="K69" s="864"/>
      <c r="L69" s="864"/>
      <c r="M69" s="865"/>
      <c r="N69" s="110">
        <f>N63+N64+N65+N66+N67</f>
        <v>2538.6999999999998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0" t="s">
        <v>1047</v>
      </c>
      <c r="C73" s="861"/>
      <c r="D73" s="861"/>
      <c r="E73" s="861"/>
      <c r="F73" s="861"/>
      <c r="G73" s="861"/>
      <c r="H73" s="861"/>
      <c r="I73" s="79" t="s">
        <v>1048</v>
      </c>
      <c r="J73" s="81" t="s">
        <v>1494</v>
      </c>
      <c r="K73" s="80" t="s">
        <v>1050</v>
      </c>
      <c r="L73" s="862" t="s">
        <v>1034</v>
      </c>
      <c r="M73" s="863"/>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80</v>
      </c>
      <c r="N76" s="405">
        <f>K76/M76</f>
        <v>1915.0201952287498</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7"/>
      <c r="C79" s="898"/>
      <c r="D79" s="898"/>
      <c r="E79" s="898"/>
      <c r="F79" s="898"/>
      <c r="G79" s="898"/>
      <c r="H79" s="898"/>
      <c r="I79" s="132"/>
      <c r="J79" s="132"/>
      <c r="K79" s="132"/>
      <c r="L79" s="911"/>
      <c r="M79" s="911"/>
      <c r="N79" s="51"/>
    </row>
    <row r="80" spans="1:15" ht="15" thickBot="1">
      <c r="B80" s="910" t="s">
        <v>1037</v>
      </c>
      <c r="C80" s="864"/>
      <c r="D80" s="864"/>
      <c r="E80" s="864"/>
      <c r="F80" s="864"/>
      <c r="G80" s="864"/>
      <c r="H80" s="864"/>
      <c r="I80" s="864"/>
      <c r="J80" s="864"/>
      <c r="K80" s="864"/>
      <c r="L80" s="864"/>
      <c r="M80" s="865"/>
      <c r="N80" s="311">
        <f>SUM(N74:N79)</f>
        <v>8298.4208459912497</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202927.4830305904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6" t="s">
        <v>1053</v>
      </c>
      <c r="C86" s="867"/>
      <c r="D86" s="867"/>
      <c r="E86" s="867"/>
      <c r="F86" s="867"/>
      <c r="G86" s="867"/>
      <c r="H86" s="867"/>
      <c r="I86" s="324"/>
      <c r="J86" s="344"/>
      <c r="K86" s="312" t="s">
        <v>1054</v>
      </c>
      <c r="L86" s="868" t="s">
        <v>1055</v>
      </c>
      <c r="M86" s="869"/>
      <c r="N86" s="313"/>
    </row>
    <row r="87" spans="1:14">
      <c r="B87" s="854" t="s">
        <v>1056</v>
      </c>
      <c r="C87" s="855"/>
      <c r="D87" s="855"/>
      <c r="E87" s="855"/>
      <c r="F87" s="855"/>
      <c r="G87" s="855"/>
      <c r="H87" s="855"/>
      <c r="I87" s="93"/>
      <c r="J87" s="94"/>
      <c r="K87" s="314">
        <v>0.2</v>
      </c>
      <c r="L87" s="856">
        <f>N82*K87</f>
        <v>40585.496606118082</v>
      </c>
      <c r="M87" s="857"/>
      <c r="N87" s="57"/>
    </row>
    <row r="88" spans="1:14">
      <c r="B88" s="95" t="s">
        <v>1057</v>
      </c>
      <c r="C88" s="96"/>
      <c r="D88" s="96"/>
      <c r="E88" s="96"/>
      <c r="F88" s="96"/>
      <c r="G88" s="96"/>
      <c r="H88" s="96"/>
      <c r="I88" s="93"/>
      <c r="J88" s="94"/>
      <c r="K88" s="314">
        <v>0.05</v>
      </c>
      <c r="L88" s="856">
        <f>N82*K88</f>
        <v>10146.374151529521</v>
      </c>
      <c r="M88" s="857"/>
      <c r="N88" s="57"/>
    </row>
    <row r="89" spans="1:14" ht="15" thickBot="1">
      <c r="B89" s="97" t="s">
        <v>1058</v>
      </c>
      <c r="C89" s="98"/>
      <c r="D89" s="98"/>
      <c r="E89" s="98"/>
      <c r="F89" s="98"/>
      <c r="G89" s="98"/>
      <c r="H89" s="98"/>
      <c r="I89" s="99"/>
      <c r="J89" s="100"/>
      <c r="K89" s="315">
        <v>0.05</v>
      </c>
      <c r="L89" s="858">
        <f>N82*K89</f>
        <v>10146.374151529521</v>
      </c>
      <c r="M89" s="859"/>
      <c r="N89" s="57"/>
    </row>
    <row r="90" spans="1:14" ht="15" thickBot="1">
      <c r="B90" s="821" t="s">
        <v>1037</v>
      </c>
      <c r="C90" s="822"/>
      <c r="D90" s="822"/>
      <c r="E90" s="822"/>
      <c r="F90" s="822"/>
      <c r="G90" s="822"/>
      <c r="H90" s="822"/>
      <c r="I90" s="822"/>
      <c r="J90" s="822"/>
      <c r="K90" s="822"/>
      <c r="L90" s="822"/>
      <c r="M90" s="823"/>
      <c r="N90" s="58">
        <f>L87+L88+L89</f>
        <v>60878.24490917712</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263805.72793976753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4" t="s">
        <v>2324</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2325</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7"/>
      <c r="K122" s="887"/>
      <c r="L122" s="887"/>
      <c r="M122" s="887"/>
      <c r="N122" s="888"/>
    </row>
    <row r="123" spans="2:14" ht="15" thickBot="1">
      <c r="B123" s="271" t="s">
        <v>2327</v>
      </c>
      <c r="C123" s="403"/>
      <c r="D123" s="403"/>
      <c r="E123" s="63"/>
      <c r="F123" s="63"/>
      <c r="G123" s="63"/>
      <c r="H123" s="63"/>
      <c r="I123" s="63"/>
      <c r="J123" s="889"/>
      <c r="K123" s="889"/>
      <c r="L123" s="889"/>
      <c r="M123" s="889"/>
      <c r="N123" s="890"/>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1167</v>
      </c>
      <c r="C31" s="87" t="s">
        <v>1680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150</v>
      </c>
      <c r="B36" s="870" t="str">
        <f>VLOOKUP(A36,EQUIPOS!A6:D154,3,FALSE)</f>
        <v>Cargador : Potencia en el volante 125 hp, Clasificación de RPM del motor 2300.</v>
      </c>
      <c r="C36" s="871"/>
      <c r="D36" s="871"/>
      <c r="E36" s="871"/>
      <c r="F36" s="871"/>
      <c r="G36" s="871"/>
      <c r="H36" s="872"/>
      <c r="I36" s="277"/>
      <c r="J36" s="278"/>
      <c r="K36" s="279">
        <f>VLOOKUP(A36,EQUIPOS!A6:D163,4,FALSE)</f>
        <v>173322.864</v>
      </c>
      <c r="L36" s="280"/>
      <c r="M36" s="281">
        <v>30</v>
      </c>
      <c r="N36" s="282">
        <f>K36/M36</f>
        <v>5777.4287999999997</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172468.31699999998</v>
      </c>
      <c r="L37" s="280"/>
      <c r="M37" s="281">
        <v>10</v>
      </c>
      <c r="N37" s="282">
        <f t="shared" ref="N37:N43" si="0">K37/M37</f>
        <v>17246.831699999999</v>
      </c>
    </row>
    <row r="38" spans="1:14">
      <c r="A38" t="s">
        <v>166</v>
      </c>
      <c r="B38" s="870" t="str">
        <f>VLOOKUP(A38,EQUIPOS!A8:D154,3,FALSE)</f>
        <v>Compactador de Rodillo POTENCIA: 99HP, PESO: 8 ton</v>
      </c>
      <c r="C38" s="871"/>
      <c r="D38" s="871"/>
      <c r="E38" s="871"/>
      <c r="F38" s="871"/>
      <c r="G38" s="871"/>
      <c r="H38" s="872"/>
      <c r="I38" s="277"/>
      <c r="J38" s="278"/>
      <c r="K38" s="279">
        <f>VLOOKUP(A38,EQUIPOS!A8:D165,4,FALSE)</f>
        <v>141723.231</v>
      </c>
      <c r="L38" s="280"/>
      <c r="M38" s="281">
        <v>10</v>
      </c>
      <c r="N38" s="282">
        <f t="shared" si="0"/>
        <v>14172.3231</v>
      </c>
    </row>
    <row r="39" spans="1:14">
      <c r="A39" t="s">
        <v>284</v>
      </c>
      <c r="B39" s="870" t="str">
        <f>VLOOKUP(A39,EQUIPOS!A9:D154,3,FALSE)</f>
        <v>Planta de asfalto en caliente</v>
      </c>
      <c r="C39" s="871"/>
      <c r="D39" s="871"/>
      <c r="E39" s="871"/>
      <c r="F39" s="871"/>
      <c r="G39" s="871"/>
      <c r="H39" s="872"/>
      <c r="I39" s="277"/>
      <c r="J39" s="278"/>
      <c r="K39" s="279">
        <f>VLOOKUP(A39,EQUIPOS!A9:D166,4,FALSE)</f>
        <v>508466.09700000001</v>
      </c>
      <c r="L39" s="280"/>
      <c r="M39" s="281">
        <v>10</v>
      </c>
      <c r="N39" s="282">
        <f t="shared" si="0"/>
        <v>50846.609700000001</v>
      </c>
    </row>
    <row r="40" spans="1:14">
      <c r="A40" t="s">
        <v>290</v>
      </c>
      <c r="B40" s="870" t="str">
        <f>VLOOKUP(A40,EQUIPOS!A10:D154,3,FALSE)</f>
        <v>Planta trituradora</v>
      </c>
      <c r="C40" s="871"/>
      <c r="D40" s="871"/>
      <c r="E40" s="871"/>
      <c r="F40" s="871"/>
      <c r="G40" s="871"/>
      <c r="H40" s="872"/>
      <c r="I40" s="277"/>
      <c r="J40" s="278"/>
      <c r="K40" s="279">
        <f>VLOOKUP(A40,EQUIPOS!A10:D167,4,FALSE)</f>
        <v>421125.54599999997</v>
      </c>
      <c r="L40" s="280"/>
      <c r="M40" s="281">
        <v>30</v>
      </c>
      <c r="N40" s="282">
        <f t="shared" si="0"/>
        <v>14037.518199999999</v>
      </c>
    </row>
    <row r="41" spans="1:14">
      <c r="A41" t="s">
        <v>314</v>
      </c>
      <c r="B41" s="870" t="str">
        <f>VLOOKUP(A41,EQUIPOS!A11:D155,3,FALSE)</f>
        <v xml:space="preserve">Retroexcavadora E-200 sobre orugas
</v>
      </c>
      <c r="C41" s="871"/>
      <c r="D41" s="871"/>
      <c r="E41" s="871"/>
      <c r="F41" s="871"/>
      <c r="G41" s="871"/>
      <c r="H41" s="872"/>
      <c r="I41" s="277"/>
      <c r="J41" s="278"/>
      <c r="K41" s="279">
        <f>VLOOKUP(A41,EQUIPOS!A11:D168,4,FALSE)</f>
        <v>239956.266</v>
      </c>
      <c r="L41" s="280"/>
      <c r="M41" s="281">
        <v>30</v>
      </c>
      <c r="N41" s="282">
        <f t="shared" si="0"/>
        <v>7998.5421999999999</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7"/>
      <c r="J42" s="278"/>
      <c r="K42" s="279">
        <f>VLOOKUP(A42,EQUIPOS!A12:D169,4,FALSE)</f>
        <v>344936.63399999996</v>
      </c>
      <c r="L42" s="280"/>
      <c r="M42" s="281">
        <v>10</v>
      </c>
      <c r="N42" s="282">
        <f t="shared" si="0"/>
        <v>34493.663399999998</v>
      </c>
    </row>
    <row r="43" spans="1:14">
      <c r="A43" t="s">
        <v>373</v>
      </c>
      <c r="B43" s="870" t="str">
        <f>VLOOKUP(A43,EQUIPOS!A13:D157,3,FALSE)</f>
        <v>Volqueta 6 m3</v>
      </c>
      <c r="C43" s="871"/>
      <c r="D43" s="871"/>
      <c r="E43" s="871"/>
      <c r="F43" s="871"/>
      <c r="G43" s="871"/>
      <c r="H43" s="872"/>
      <c r="I43" s="277"/>
      <c r="J43" s="278"/>
      <c r="K43" s="279">
        <f>VLOOKUP(A43,EQUIPOS!A13:D170,4,FALSE)</f>
        <v>62556.03</v>
      </c>
      <c r="L43" s="280"/>
      <c r="M43" s="281">
        <v>10</v>
      </c>
      <c r="N43" s="282">
        <f t="shared" si="0"/>
        <v>6255.6030000000001</v>
      </c>
    </row>
    <row r="44" spans="1:14">
      <c r="B44" s="330"/>
      <c r="C44" s="331"/>
      <c r="D44" s="331"/>
      <c r="E44" s="331"/>
      <c r="F44" s="331"/>
      <c r="G44" s="331"/>
      <c r="H44" s="332"/>
      <c r="I44" s="277"/>
      <c r="J44" s="278"/>
      <c r="K44" s="279"/>
      <c r="L44" s="280"/>
      <c r="M44" s="281"/>
      <c r="N44" s="282"/>
    </row>
    <row r="45" spans="1:14">
      <c r="B45" s="870"/>
      <c r="C45" s="871"/>
      <c r="D45" s="871"/>
      <c r="E45" s="871"/>
      <c r="F45" s="871"/>
      <c r="G45" s="871"/>
      <c r="H45" s="872"/>
      <c r="I45" s="873"/>
      <c r="J45" s="874"/>
      <c r="K45" s="279"/>
      <c r="L45" s="875"/>
      <c r="M45" s="876"/>
      <c r="N45" s="282"/>
    </row>
    <row r="46" spans="1:14">
      <c r="B46" s="870"/>
      <c r="C46" s="871"/>
      <c r="D46" s="871"/>
      <c r="E46" s="877"/>
      <c r="F46" s="871"/>
      <c r="G46" s="871"/>
      <c r="H46" s="872"/>
      <c r="I46" s="42"/>
      <c r="J46" s="43"/>
      <c r="K46" s="284"/>
      <c r="L46" s="286"/>
      <c r="M46" s="287"/>
      <c r="N46" s="288"/>
    </row>
    <row r="47" spans="1:14">
      <c r="B47" s="878" t="s">
        <v>1036</v>
      </c>
      <c r="C47" s="879"/>
      <c r="D47" s="879"/>
      <c r="E47" s="44"/>
      <c r="F47" s="45"/>
      <c r="G47" s="45"/>
      <c r="H47" s="46"/>
      <c r="I47" s="42"/>
      <c r="J47" s="43"/>
      <c r="K47" s="289"/>
      <c r="L47" s="286"/>
      <c r="M47" s="411">
        <v>0.1</v>
      </c>
      <c r="N47" s="354">
        <f>N81*M47</f>
        <v>829.84208459912497</v>
      </c>
    </row>
    <row r="48" spans="1:14" ht="15" thickBot="1">
      <c r="B48" s="870"/>
      <c r="C48" s="871"/>
      <c r="D48" s="871"/>
      <c r="E48" s="871"/>
      <c r="F48" s="871"/>
      <c r="G48" s="871"/>
      <c r="H48" s="872"/>
      <c r="I48" s="880"/>
      <c r="J48" s="881"/>
      <c r="K48" s="47"/>
      <c r="L48" s="882"/>
      <c r="M48" s="883"/>
      <c r="N48" s="111"/>
    </row>
    <row r="49" spans="1:14" ht="15" thickBot="1">
      <c r="B49" s="821" t="s">
        <v>1037</v>
      </c>
      <c r="C49" s="822"/>
      <c r="D49" s="822"/>
      <c r="E49" s="822"/>
      <c r="F49" s="822"/>
      <c r="G49" s="822"/>
      <c r="H49" s="822"/>
      <c r="I49" s="822"/>
      <c r="J49" s="822"/>
      <c r="K49" s="822"/>
      <c r="L49" s="822"/>
      <c r="M49" s="823"/>
      <c r="N49" s="404">
        <f>SUM(N36:N48)</f>
        <v>151658.36218459913</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6" t="s">
        <v>1028</v>
      </c>
      <c r="C53" s="867"/>
      <c r="D53" s="867"/>
      <c r="E53" s="867"/>
      <c r="F53" s="867"/>
      <c r="G53" s="867"/>
      <c r="H53" s="867"/>
      <c r="I53" s="901"/>
      <c r="J53" s="325" t="s">
        <v>1029</v>
      </c>
      <c r="K53" s="91" t="s">
        <v>1030</v>
      </c>
      <c r="L53" s="902" t="s">
        <v>1039</v>
      </c>
      <c r="M53" s="901"/>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27630</v>
      </c>
      <c r="N54" s="282">
        <f>K54*M54</f>
        <v>38682</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70</v>
      </c>
      <c r="N55" s="282">
        <f>K55*M55</f>
        <v>1750</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3"/>
      <c r="C58" s="904"/>
      <c r="D58" s="904"/>
      <c r="E58" s="904"/>
      <c r="F58" s="904"/>
      <c r="G58" s="904"/>
      <c r="H58" s="904"/>
      <c r="I58" s="874"/>
      <c r="J58" s="48"/>
      <c r="K58" s="50"/>
      <c r="L58" s="905"/>
      <c r="M58" s="906"/>
      <c r="N58" s="51"/>
    </row>
    <row r="59" spans="1:14" ht="15" thickBot="1">
      <c r="B59" s="821" t="s">
        <v>1037</v>
      </c>
      <c r="C59" s="822"/>
      <c r="D59" s="822"/>
      <c r="E59" s="822"/>
      <c r="F59" s="822"/>
      <c r="G59" s="822"/>
      <c r="H59" s="822"/>
      <c r="I59" s="822"/>
      <c r="J59" s="822"/>
      <c r="K59" s="822"/>
      <c r="L59" s="822"/>
      <c r="M59" s="823"/>
      <c r="N59" s="404">
        <f>SUM(N54:N58)</f>
        <v>40432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08">
        <f>VLOOKUP(A64,TRANSPORTE!A5:D117,4,FALSE)</f>
        <v>958</v>
      </c>
      <c r="M64" s="909"/>
      <c r="N64" s="297">
        <f>K64*L64</f>
        <v>1341.1999999999998</v>
      </c>
    </row>
    <row r="65" spans="1:15">
      <c r="A65" t="s">
        <v>1468</v>
      </c>
      <c r="B65" s="52" t="str">
        <f>VLOOKUP(A65,TRANSPORTE!A6:D117,3,FALSE)</f>
        <v>Transporte de mezcla discontinua en caliente tipo F-10</v>
      </c>
      <c r="C65" s="53"/>
      <c r="D65" s="53"/>
      <c r="E65" s="53"/>
      <c r="F65" s="53"/>
      <c r="G65" s="53"/>
      <c r="H65" s="321" t="s">
        <v>1552</v>
      </c>
      <c r="I65" s="289">
        <v>1.25</v>
      </c>
      <c r="J65" s="296">
        <v>1</v>
      </c>
      <c r="K65" s="289">
        <f>I65*J65</f>
        <v>1.25</v>
      </c>
      <c r="L65" s="908">
        <f>VLOOKUP(A65,TRANSPORTE!A6:D117,4,FALSE)</f>
        <v>958</v>
      </c>
      <c r="M65" s="909"/>
      <c r="N65" s="297">
        <f>K65*L65</f>
        <v>1197.5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f>N64+N65+N66+N67+N68</f>
        <v>2538.6999999999998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7"/>
      <c r="C80" s="898"/>
      <c r="D80" s="898"/>
      <c r="E80" s="898"/>
      <c r="F80" s="898"/>
      <c r="G80" s="898"/>
      <c r="H80" s="898"/>
      <c r="I80" s="132"/>
      <c r="J80" s="132"/>
      <c r="K80" s="132"/>
      <c r="L80" s="911"/>
      <c r="M80" s="911"/>
      <c r="N80" s="51"/>
    </row>
    <row r="81" spans="1:14" ht="15" thickBot="1">
      <c r="B81" s="910" t="s">
        <v>1037</v>
      </c>
      <c r="C81" s="864"/>
      <c r="D81" s="864"/>
      <c r="E81" s="864"/>
      <c r="F81" s="864"/>
      <c r="G81" s="864"/>
      <c r="H81" s="864"/>
      <c r="I81" s="864"/>
      <c r="J81" s="864"/>
      <c r="K81" s="864"/>
      <c r="L81" s="864"/>
      <c r="M81" s="865"/>
      <c r="N81" s="311">
        <f>SUM(N75:N80)</f>
        <v>8298.4208459912497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202927.4830305904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40585.496606118082</v>
      </c>
      <c r="M88" s="857"/>
      <c r="N88" s="57"/>
    </row>
    <row r="89" spans="1:14">
      <c r="B89" s="95" t="s">
        <v>1057</v>
      </c>
      <c r="C89" s="96"/>
      <c r="D89" s="96"/>
      <c r="E89" s="96"/>
      <c r="F89" s="96"/>
      <c r="G89" s="96"/>
      <c r="H89" s="96"/>
      <c r="I89" s="93"/>
      <c r="J89" s="94"/>
      <c r="K89" s="314">
        <v>0.05</v>
      </c>
      <c r="L89" s="856">
        <f>N83*K89</f>
        <v>10146.374151529521</v>
      </c>
      <c r="M89" s="857"/>
      <c r="N89" s="57"/>
    </row>
    <row r="90" spans="1:14" ht="15" thickBot="1">
      <c r="B90" s="97" t="s">
        <v>1058</v>
      </c>
      <c r="C90" s="98"/>
      <c r="D90" s="98"/>
      <c r="E90" s="98"/>
      <c r="F90" s="98"/>
      <c r="G90" s="98"/>
      <c r="H90" s="98"/>
      <c r="I90" s="99"/>
      <c r="J90" s="100"/>
      <c r="K90" s="315">
        <v>0.05</v>
      </c>
      <c r="L90" s="858">
        <f>N83*K90</f>
        <v>10146.374151529521</v>
      </c>
      <c r="M90" s="859"/>
      <c r="N90" s="57"/>
    </row>
    <row r="91" spans="1:14" ht="15" thickBot="1">
      <c r="B91" s="821" t="s">
        <v>1037</v>
      </c>
      <c r="C91" s="822"/>
      <c r="D91" s="822"/>
      <c r="E91" s="822"/>
      <c r="F91" s="822"/>
      <c r="G91" s="822"/>
      <c r="H91" s="822"/>
      <c r="I91" s="822"/>
      <c r="J91" s="822"/>
      <c r="K91" s="822"/>
      <c r="L91" s="822"/>
      <c r="M91" s="823"/>
      <c r="N91" s="58">
        <f>L88+L89+L90</f>
        <v>60878.24490917712</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263805.72793976753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4" t="s">
        <v>2324</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2325</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7"/>
      <c r="K123" s="887"/>
      <c r="L123" s="887"/>
      <c r="M123" s="887"/>
      <c r="N123" s="888"/>
    </row>
    <row r="124" spans="2:14" ht="15" thickBot="1">
      <c r="B124" s="271" t="s">
        <v>2327</v>
      </c>
      <c r="C124" s="403"/>
      <c r="D124" s="403"/>
      <c r="E124" s="63"/>
      <c r="F124" s="63"/>
      <c r="G124" s="63"/>
      <c r="H124" s="63"/>
      <c r="I124" s="63"/>
      <c r="J124" s="889"/>
      <c r="K124" s="889"/>
      <c r="L124" s="889"/>
      <c r="M124" s="889"/>
      <c r="N124" s="890"/>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1168</v>
      </c>
      <c r="C31" s="87" t="s">
        <v>1681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148</v>
      </c>
      <c r="B36" s="870" t="str">
        <f>VLOOKUP(A36,EQUIPOS!A6:D154,3,FALSE)</f>
        <v>Cargador : Potencia en el volante 110 hp, Clasificación de RPM del motor 2300.</v>
      </c>
      <c r="C36" s="871"/>
      <c r="D36" s="871"/>
      <c r="E36" s="871"/>
      <c r="F36" s="871"/>
      <c r="G36" s="871"/>
      <c r="H36" s="872"/>
      <c r="I36" s="277"/>
      <c r="J36" s="278"/>
      <c r="K36" s="279">
        <f>VLOOKUP(A36,EQUIPOS!A6:D163,4,FALSE)</f>
        <v>159990.33599999998</v>
      </c>
      <c r="L36" s="280"/>
      <c r="M36" s="281">
        <v>30</v>
      </c>
      <c r="N36" s="282">
        <f>K36/M36</f>
        <v>5333.011199999999</v>
      </c>
    </row>
    <row r="37" spans="1:14">
      <c r="A37" s="119" t="s">
        <v>173</v>
      </c>
      <c r="B37" s="870" t="str">
        <f>VLOOKUP(A37,EQUIPOS!A7:D154,3,FALSE)</f>
        <v>Compactador neumático de Potencia 70 HP, peso de 13 ton</v>
      </c>
      <c r="C37" s="871"/>
      <c r="D37" s="871"/>
      <c r="E37" s="871"/>
      <c r="F37" s="871"/>
      <c r="G37" s="871"/>
      <c r="H37" s="872"/>
      <c r="I37" s="277"/>
      <c r="J37" s="278"/>
      <c r="K37" s="279">
        <f>VLOOKUP(A37,EQUIPOS!A7:D164,4,FALSE)</f>
        <v>172468.31699999998</v>
      </c>
      <c r="L37" s="280"/>
      <c r="M37" s="281">
        <v>10</v>
      </c>
      <c r="N37" s="282">
        <f t="shared" ref="N37:N43" si="0">K37/M37</f>
        <v>17246.831699999999</v>
      </c>
    </row>
    <row r="38" spans="1:14">
      <c r="A38" t="s">
        <v>284</v>
      </c>
      <c r="B38" s="870" t="str">
        <f>VLOOKUP(A38,EQUIPOS!A8:D154,3,FALSE)</f>
        <v>Planta de asfalto en caliente</v>
      </c>
      <c r="C38" s="871"/>
      <c r="D38" s="871"/>
      <c r="E38" s="871"/>
      <c r="F38" s="871"/>
      <c r="G38" s="871"/>
      <c r="H38" s="872"/>
      <c r="I38" s="277"/>
      <c r="J38" s="278"/>
      <c r="K38" s="279">
        <f>VLOOKUP(A38,EQUIPOS!A8:D165,4,FALSE)</f>
        <v>508466.09700000001</v>
      </c>
      <c r="L38" s="280"/>
      <c r="M38" s="281">
        <v>10</v>
      </c>
      <c r="N38" s="282">
        <f t="shared" si="0"/>
        <v>50846.609700000001</v>
      </c>
    </row>
    <row r="39" spans="1:14">
      <c r="A39" t="s">
        <v>290</v>
      </c>
      <c r="B39" s="870" t="str">
        <f>VLOOKUP(A39,EQUIPOS!A9:D154,3,FALSE)</f>
        <v>Planta trituradora</v>
      </c>
      <c r="C39" s="871"/>
      <c r="D39" s="871"/>
      <c r="E39" s="871"/>
      <c r="F39" s="871"/>
      <c r="G39" s="871"/>
      <c r="H39" s="872"/>
      <c r="I39" s="277"/>
      <c r="J39" s="278"/>
      <c r="K39" s="279">
        <f>VLOOKUP(A39,EQUIPOS!A9:D166,4,FALSE)</f>
        <v>421125.54599999997</v>
      </c>
      <c r="L39" s="280"/>
      <c r="M39" s="281">
        <v>30</v>
      </c>
      <c r="N39" s="282">
        <f t="shared" si="0"/>
        <v>14037.518199999999</v>
      </c>
    </row>
    <row r="40" spans="1:14">
      <c r="A40" t="s">
        <v>316</v>
      </c>
      <c r="B40" s="870" t="str">
        <f>VLOOKUP(A40,EQUIPOS!A10:D154,3,FALSE)</f>
        <v>Retroexcavadora Tipo E-200 o  Equivalente</v>
      </c>
      <c r="C40" s="871"/>
      <c r="D40" s="871"/>
      <c r="E40" s="871"/>
      <c r="F40" s="871"/>
      <c r="G40" s="871"/>
      <c r="H40" s="872"/>
      <c r="I40" s="277"/>
      <c r="J40" s="278"/>
      <c r="K40" s="279">
        <f>VLOOKUP(A40,EQUIPOS!A10:D167,4,FALSE)</f>
        <v>218208.50999999998</v>
      </c>
      <c r="L40" s="280"/>
      <c r="M40" s="281">
        <v>30</v>
      </c>
      <c r="N40" s="282">
        <f t="shared" si="0"/>
        <v>7273.6169999999993</v>
      </c>
    </row>
    <row r="41" spans="1:14">
      <c r="A41" t="s">
        <v>358</v>
      </c>
      <c r="B41" s="870" t="str">
        <f>VLOOKUP(A41,EQUIPOS!A11:D155,3,FALSE)</f>
        <v xml:space="preserve">Terminadora de asfalto (Finisher), potencia en el volante 174 HP, R=20M3/H, velocidad de desplazamiento 114 m/min
</v>
      </c>
      <c r="C41" s="871"/>
      <c r="D41" s="871"/>
      <c r="E41" s="871"/>
      <c r="F41" s="871"/>
      <c r="G41" s="871"/>
      <c r="H41" s="872"/>
      <c r="I41" s="277"/>
      <c r="J41" s="278"/>
      <c r="K41" s="279">
        <f>VLOOKUP(A41,EQUIPOS!A11:D168,4,FALSE)</f>
        <v>344936.63399999996</v>
      </c>
      <c r="L41" s="280"/>
      <c r="M41" s="281">
        <v>10</v>
      </c>
      <c r="N41" s="282">
        <f t="shared" si="0"/>
        <v>34493.663399999998</v>
      </c>
    </row>
    <row r="42" spans="1:14">
      <c r="A42" t="s">
        <v>166</v>
      </c>
      <c r="B42" s="870" t="str">
        <f>VLOOKUP(A42,EQUIPOS!A12:D156,3,FALSE)</f>
        <v>Compactador de Rodillo POTENCIA: 99HP, PESO: 8 ton</v>
      </c>
      <c r="C42" s="871"/>
      <c r="D42" s="871"/>
      <c r="E42" s="871"/>
      <c r="F42" s="871"/>
      <c r="G42" s="871"/>
      <c r="H42" s="872"/>
      <c r="I42" s="277"/>
      <c r="J42" s="278"/>
      <c r="K42" s="279">
        <f>VLOOKUP(A42,EQUIPOS!A12:D169,4,FALSE)</f>
        <v>141723.231</v>
      </c>
      <c r="L42" s="280"/>
      <c r="M42" s="281">
        <v>10</v>
      </c>
      <c r="N42" s="282">
        <f t="shared" si="0"/>
        <v>14172.3231</v>
      </c>
    </row>
    <row r="43" spans="1:14">
      <c r="A43" t="s">
        <v>373</v>
      </c>
      <c r="B43" s="870" t="str">
        <f>VLOOKUP(A43,EQUIPOS!A13:D157,3,FALSE)</f>
        <v>Volqueta 6 m3</v>
      </c>
      <c r="C43" s="871"/>
      <c r="D43" s="871"/>
      <c r="E43" s="871"/>
      <c r="F43" s="871"/>
      <c r="G43" s="871"/>
      <c r="H43" s="872"/>
      <c r="I43" s="277"/>
      <c r="J43" s="278"/>
      <c r="K43" s="279">
        <f>VLOOKUP(A43,EQUIPOS!A13:D170,4,FALSE)</f>
        <v>62556.03</v>
      </c>
      <c r="L43" s="280"/>
      <c r="M43" s="281">
        <v>10</v>
      </c>
      <c r="N43" s="282">
        <f t="shared" si="0"/>
        <v>6255.6030000000001</v>
      </c>
    </row>
    <row r="44" spans="1:14">
      <c r="B44" s="870"/>
      <c r="C44" s="871"/>
      <c r="D44" s="871"/>
      <c r="E44" s="871"/>
      <c r="F44" s="871"/>
      <c r="G44" s="871"/>
      <c r="H44" s="872"/>
      <c r="I44" s="873"/>
      <c r="J44" s="874"/>
      <c r="K44" s="279"/>
      <c r="L44" s="875"/>
      <c r="M44" s="876"/>
      <c r="N44" s="282"/>
    </row>
    <row r="45" spans="1:14">
      <c r="B45" s="870"/>
      <c r="C45" s="871"/>
      <c r="D45" s="871"/>
      <c r="E45" s="877"/>
      <c r="F45" s="871"/>
      <c r="G45" s="871"/>
      <c r="H45" s="872"/>
      <c r="I45" s="42"/>
      <c r="J45" s="43"/>
      <c r="K45" s="284"/>
      <c r="L45" s="286"/>
      <c r="M45" s="287"/>
      <c r="N45" s="288"/>
    </row>
    <row r="46" spans="1:14">
      <c r="B46" s="878" t="s">
        <v>1036</v>
      </c>
      <c r="C46" s="879"/>
      <c r="D46" s="879"/>
      <c r="E46" s="44"/>
      <c r="F46" s="45"/>
      <c r="G46" s="45"/>
      <c r="H46" s="46"/>
      <c r="I46" s="42"/>
      <c r="J46" s="43"/>
      <c r="K46" s="289"/>
      <c r="L46" s="286"/>
      <c r="M46" s="411">
        <v>0.1</v>
      </c>
      <c r="N46" s="354">
        <f>N80*M46</f>
        <v>1085.1781106296251</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SUM(N36:N47)</f>
        <v>150744.35541062959</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27630</v>
      </c>
      <c r="N53" s="282">
        <f>K53*M53</f>
        <v>38682</v>
      </c>
    </row>
    <row r="54" spans="1:14">
      <c r="A54" s="114"/>
      <c r="B54" s="49"/>
      <c r="C54" s="291"/>
      <c r="D54" s="291"/>
      <c r="E54" s="291"/>
      <c r="F54" s="291"/>
      <c r="G54" s="291"/>
      <c r="H54" s="291"/>
      <c r="I54" s="278"/>
      <c r="J54" s="234"/>
      <c r="K54" s="292"/>
      <c r="L54" s="277"/>
      <c r="M54" s="412"/>
      <c r="N54" s="282"/>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3"/>
      <c r="C57" s="904"/>
      <c r="D57" s="904"/>
      <c r="E57" s="904"/>
      <c r="F57" s="904"/>
      <c r="G57" s="904"/>
      <c r="H57" s="904"/>
      <c r="I57" s="874"/>
      <c r="J57" s="48"/>
      <c r="K57" s="50"/>
      <c r="L57" s="905"/>
      <c r="M57" s="906"/>
      <c r="N57" s="51"/>
    </row>
    <row r="58" spans="1:14" ht="15" thickBot="1">
      <c r="B58" s="821" t="s">
        <v>1037</v>
      </c>
      <c r="C58" s="822"/>
      <c r="D58" s="822"/>
      <c r="E58" s="822"/>
      <c r="F58" s="822"/>
      <c r="G58" s="822"/>
      <c r="H58" s="822"/>
      <c r="I58" s="822"/>
      <c r="J58" s="822"/>
      <c r="K58" s="822"/>
      <c r="L58" s="822"/>
      <c r="M58" s="823"/>
      <c r="N58" s="404">
        <f>SUM(N53:N57)</f>
        <v>38682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7" t="s">
        <v>1045</v>
      </c>
      <c r="M62" s="886"/>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08">
        <f>VLOOKUP(A63,TRANSPORTE!A5:D117,4,FALSE)</f>
        <v>958</v>
      </c>
      <c r="M63" s="909"/>
      <c r="N63" s="297">
        <f>K63*L63</f>
        <v>1341.1999999999998</v>
      </c>
    </row>
    <row r="64" spans="1:14">
      <c r="A64" t="s">
        <v>1377</v>
      </c>
      <c r="B64" s="52" t="str">
        <f>VLOOKUP(A64,TRANSPORTE!A6:D117,3,FALSE)</f>
        <v>Transporte de mezcla</v>
      </c>
      <c r="C64" s="53"/>
      <c r="D64" s="53"/>
      <c r="E64" s="53"/>
      <c r="F64" s="53"/>
      <c r="G64" s="53"/>
      <c r="H64" s="321" t="s">
        <v>1552</v>
      </c>
      <c r="I64" s="289">
        <v>1.25</v>
      </c>
      <c r="J64" s="296">
        <v>1</v>
      </c>
      <c r="K64" s="289">
        <f>I64*J64</f>
        <v>1.25</v>
      </c>
      <c r="L64" s="908">
        <f>VLOOKUP(A64,TRANSPORTE!A6:D117,4,FALSE)</f>
        <v>958</v>
      </c>
      <c r="M64" s="909"/>
      <c r="N64" s="297">
        <f>K64*L64</f>
        <v>1197.5</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99"/>
      <c r="M68" s="900"/>
      <c r="N68" s="133"/>
    </row>
    <row r="69" spans="1:15" ht="15" thickBot="1">
      <c r="B69" s="910" t="s">
        <v>1037</v>
      </c>
      <c r="C69" s="864"/>
      <c r="D69" s="864"/>
      <c r="E69" s="864"/>
      <c r="F69" s="864"/>
      <c r="G69" s="864"/>
      <c r="H69" s="864"/>
      <c r="I69" s="864"/>
      <c r="J69" s="864"/>
      <c r="K69" s="864"/>
      <c r="L69" s="864"/>
      <c r="M69" s="865"/>
      <c r="N69" s="110">
        <f>N63+N64+N65+N66+N67</f>
        <v>2538.6999999999998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0" t="s">
        <v>1047</v>
      </c>
      <c r="C73" s="861"/>
      <c r="D73" s="861"/>
      <c r="E73" s="861"/>
      <c r="F73" s="861"/>
      <c r="G73" s="861"/>
      <c r="H73" s="861"/>
      <c r="I73" s="79" t="s">
        <v>1048</v>
      </c>
      <c r="J73" s="81" t="s">
        <v>1494</v>
      </c>
      <c r="K73" s="80" t="s">
        <v>1050</v>
      </c>
      <c r="L73" s="862" t="s">
        <v>1034</v>
      </c>
      <c r="M73" s="863"/>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54</v>
      </c>
      <c r="B75" s="55" t="str">
        <f>VLOOKUP(A75,'MANO DE OBRA'!A8:D69,3,FALSE)</f>
        <v>Rastrilleros (2)</v>
      </c>
      <c r="C75" s="53"/>
      <c r="D75" s="53"/>
      <c r="E75" s="53"/>
      <c r="F75" s="53"/>
      <c r="G75" s="53"/>
      <c r="H75" s="53"/>
      <c r="I75" s="302">
        <f>K75/J75*100</f>
        <v>82811.68411799999</v>
      </c>
      <c r="J75" s="303">
        <v>185</v>
      </c>
      <c r="K75" s="304">
        <f>VLOOKUP(A75,'MANO DE OBRA'!A8:D100,4,FALSE)</f>
        <v>153201.61561829998</v>
      </c>
      <c r="L75" s="56"/>
      <c r="M75" s="309">
        <v>80</v>
      </c>
      <c r="N75" s="405">
        <f>K75/M75</f>
        <v>1915.0201952287498</v>
      </c>
    </row>
    <row r="76" spans="1:15">
      <c r="A76" t="s">
        <v>34</v>
      </c>
      <c r="B76" s="55" t="str">
        <f>VLOOKUP(A76,'MANO DE OBRA'!A9:D70,3,FALSE)</f>
        <v>Oficial (3)</v>
      </c>
      <c r="C76" s="53"/>
      <c r="D76" s="53"/>
      <c r="E76" s="53"/>
      <c r="F76" s="53"/>
      <c r="G76" s="53"/>
      <c r="H76" s="53"/>
      <c r="I76" s="302">
        <f>K76/J76*100</f>
        <v>165623.36823599998</v>
      </c>
      <c r="J76" s="303">
        <v>185</v>
      </c>
      <c r="K76" s="304">
        <f>VLOOKUP(A76,'MANO DE OBRA'!A9:D101,4,FALSE)</f>
        <v>306403.23123659997</v>
      </c>
      <c r="L76" s="56"/>
      <c r="M76" s="310">
        <v>80</v>
      </c>
      <c r="N76" s="405">
        <f>K76/M76</f>
        <v>3830.0403904574996</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7"/>
      <c r="C79" s="898"/>
      <c r="D79" s="898"/>
      <c r="E79" s="898"/>
      <c r="F79" s="898"/>
      <c r="G79" s="898"/>
      <c r="H79" s="898"/>
      <c r="I79" s="132"/>
      <c r="J79" s="132"/>
      <c r="K79" s="132"/>
      <c r="L79" s="911"/>
      <c r="M79" s="911"/>
      <c r="N79" s="51"/>
    </row>
    <row r="80" spans="1:15" ht="15" thickBot="1">
      <c r="B80" s="910" t="s">
        <v>1037</v>
      </c>
      <c r="C80" s="864"/>
      <c r="D80" s="864"/>
      <c r="E80" s="864"/>
      <c r="F80" s="864"/>
      <c r="G80" s="864"/>
      <c r="H80" s="864"/>
      <c r="I80" s="864"/>
      <c r="J80" s="864"/>
      <c r="K80" s="864"/>
      <c r="L80" s="864"/>
      <c r="M80" s="865"/>
      <c r="N80" s="311">
        <f>SUM(N74:N79)</f>
        <v>10851.78110629625</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202816.83651692586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6" t="s">
        <v>1053</v>
      </c>
      <c r="C86" s="867"/>
      <c r="D86" s="867"/>
      <c r="E86" s="867"/>
      <c r="F86" s="867"/>
      <c r="G86" s="867"/>
      <c r="H86" s="867"/>
      <c r="I86" s="324"/>
      <c r="J86" s="344"/>
      <c r="K86" s="312" t="s">
        <v>1054</v>
      </c>
      <c r="L86" s="868" t="s">
        <v>1055</v>
      </c>
      <c r="M86" s="869"/>
      <c r="N86" s="313"/>
    </row>
    <row r="87" spans="1:14">
      <c r="B87" s="854" t="s">
        <v>1056</v>
      </c>
      <c r="C87" s="855"/>
      <c r="D87" s="855"/>
      <c r="E87" s="855"/>
      <c r="F87" s="855"/>
      <c r="G87" s="855"/>
      <c r="H87" s="855"/>
      <c r="I87" s="93"/>
      <c r="J87" s="94"/>
      <c r="K87" s="314">
        <v>0.2</v>
      </c>
      <c r="L87" s="856">
        <f>N82*K87</f>
        <v>40563.367303385174</v>
      </c>
      <c r="M87" s="857"/>
      <c r="N87" s="57"/>
    </row>
    <row r="88" spans="1:14">
      <c r="B88" s="95" t="s">
        <v>1057</v>
      </c>
      <c r="C88" s="96"/>
      <c r="D88" s="96"/>
      <c r="E88" s="96"/>
      <c r="F88" s="96"/>
      <c r="G88" s="96"/>
      <c r="H88" s="96"/>
      <c r="I88" s="93"/>
      <c r="J88" s="94"/>
      <c r="K88" s="314">
        <v>0.05</v>
      </c>
      <c r="L88" s="856">
        <f>N82*K88</f>
        <v>10140.841825846293</v>
      </c>
      <c r="M88" s="857"/>
      <c r="N88" s="57"/>
    </row>
    <row r="89" spans="1:14" ht="15" thickBot="1">
      <c r="B89" s="97" t="s">
        <v>1058</v>
      </c>
      <c r="C89" s="98"/>
      <c r="D89" s="98"/>
      <c r="E89" s="98"/>
      <c r="F89" s="98"/>
      <c r="G89" s="98"/>
      <c r="H89" s="98"/>
      <c r="I89" s="99"/>
      <c r="J89" s="100"/>
      <c r="K89" s="315">
        <v>0.05</v>
      </c>
      <c r="L89" s="858">
        <f>N82*K89</f>
        <v>10140.841825846293</v>
      </c>
      <c r="M89" s="859"/>
      <c r="N89" s="57"/>
    </row>
    <row r="90" spans="1:14" ht="15" thickBot="1">
      <c r="B90" s="821" t="s">
        <v>1037</v>
      </c>
      <c r="C90" s="822"/>
      <c r="D90" s="822"/>
      <c r="E90" s="822"/>
      <c r="F90" s="822"/>
      <c r="G90" s="822"/>
      <c r="H90" s="822"/>
      <c r="I90" s="822"/>
      <c r="J90" s="822"/>
      <c r="K90" s="822"/>
      <c r="L90" s="822"/>
      <c r="M90" s="823"/>
      <c r="N90" s="58">
        <f>L87+L88+L89</f>
        <v>60845.050955077757</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263661.88747200364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4" t="s">
        <v>2324</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2325</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7"/>
      <c r="K122" s="887"/>
      <c r="L122" s="887"/>
      <c r="M122" s="887"/>
      <c r="N122" s="888"/>
    </row>
    <row r="123" spans="2:14" ht="15" thickBot="1">
      <c r="B123" s="271" t="s">
        <v>2327</v>
      </c>
      <c r="C123" s="403"/>
      <c r="D123" s="403"/>
      <c r="E123" s="63"/>
      <c r="F123" s="63"/>
      <c r="G123" s="63"/>
      <c r="H123" s="63"/>
      <c r="I123" s="63"/>
      <c r="J123" s="889"/>
      <c r="K123" s="889"/>
      <c r="L123" s="889"/>
      <c r="M123" s="889"/>
      <c r="N123" s="890"/>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1169</v>
      </c>
      <c r="C31" s="87" t="s">
        <v>2178</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117</v>
      </c>
      <c r="B36" s="870" t="str">
        <f>VLOOKUP(A36,EQUIPOS!A6:D154,3,FALSE)</f>
        <v xml:space="preserve">Barredora mecánica de cepillo de 3658 mm ; 6 m3 </v>
      </c>
      <c r="C36" s="871"/>
      <c r="D36" s="871"/>
      <c r="E36" s="871"/>
      <c r="F36" s="871"/>
      <c r="G36" s="871"/>
      <c r="H36" s="872"/>
      <c r="I36" s="277"/>
      <c r="J36" s="278"/>
      <c r="K36" s="279">
        <f>VLOOKUP(A36,EQUIPOS!A6:D163,4,FALSE)</f>
        <v>108130.098</v>
      </c>
      <c r="L36" s="280"/>
      <c r="M36" s="281">
        <v>150</v>
      </c>
      <c r="N36" s="282">
        <f>K36/M36</f>
        <v>720.86731999999995</v>
      </c>
    </row>
    <row r="37" spans="1:14">
      <c r="A37" s="119" t="s">
        <v>148</v>
      </c>
      <c r="B37" s="870" t="str">
        <f>VLOOKUP(A37,EQUIPOS!A7:D154,3,FALSE)</f>
        <v>Cargador : Potencia en el volante 110 hp, Clasificación de RPM del motor 2300.</v>
      </c>
      <c r="C37" s="871"/>
      <c r="D37" s="871"/>
      <c r="E37" s="871"/>
      <c r="F37" s="871"/>
      <c r="G37" s="871"/>
      <c r="H37" s="872"/>
      <c r="I37" s="277"/>
      <c r="J37" s="278"/>
      <c r="K37" s="279">
        <f>VLOOKUP(A37,EQUIPOS!A7:D164,4,FALSE)</f>
        <v>159990.33599999998</v>
      </c>
      <c r="L37" s="280"/>
      <c r="M37" s="281">
        <v>150</v>
      </c>
      <c r="N37" s="282">
        <f>K37/M37</f>
        <v>1066.6022399999999</v>
      </c>
    </row>
    <row r="38" spans="1:14">
      <c r="A38" t="s">
        <v>236</v>
      </c>
      <c r="B38" s="870" t="str">
        <f>VLOOKUP(A38,EQUIPOS!A8:D154,3,FALSE)</f>
        <v>Fresadora de pavimento, potencia 255 HP, peso 19 Ton, PROFUNDIDAD DE CORTE 305 mm</v>
      </c>
      <c r="C38" s="871"/>
      <c r="D38" s="871"/>
      <c r="E38" s="871"/>
      <c r="F38" s="871"/>
      <c r="G38" s="871"/>
      <c r="H38" s="872"/>
      <c r="I38" s="277"/>
      <c r="J38" s="278"/>
      <c r="K38" s="279">
        <f>VLOOKUP(A38,EQUIPOS!A8:D165,4,FALSE)</f>
        <v>569895.13500000001</v>
      </c>
      <c r="L38" s="280"/>
      <c r="M38" s="281">
        <v>150</v>
      </c>
      <c r="N38" s="282">
        <f>K38/M38</f>
        <v>3799.3009000000002</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N75*M41</f>
        <v>1.7022401735366666</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5588.4727001735364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412"/>
      <c r="N48" s="282"/>
    </row>
    <row r="49" spans="1:14">
      <c r="A49" s="114"/>
      <c r="B49" s="49"/>
      <c r="C49" s="291"/>
      <c r="D49" s="291"/>
      <c r="E49" s="291"/>
      <c r="F49" s="291"/>
      <c r="G49" s="291"/>
      <c r="H49" s="291"/>
      <c r="I49" s="278"/>
      <c r="J49" s="234"/>
      <c r="K49" s="292"/>
      <c r="L49" s="277"/>
      <c r="M49" s="412"/>
      <c r="N49" s="282"/>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1317</v>
      </c>
      <c r="B58" s="52" t="str">
        <f>VLOOKUP(A58,TRANSPORTE!A5:D117,3,FALSE)</f>
        <v>Transporte de material fresado</v>
      </c>
      <c r="C58" s="327"/>
      <c r="D58" s="327"/>
      <c r="E58" s="327"/>
      <c r="F58" s="327"/>
      <c r="G58" s="327"/>
      <c r="H58" s="321" t="s">
        <v>1552</v>
      </c>
      <c r="I58" s="289">
        <v>0.13</v>
      </c>
      <c r="J58" s="296">
        <v>1</v>
      </c>
      <c r="K58" s="289">
        <f>I58*J58</f>
        <v>0.13</v>
      </c>
      <c r="L58" s="908">
        <f>VLOOKUP(A58,TRANSPORTE!A5:D117,4,FALSE)</f>
        <v>958</v>
      </c>
      <c r="M58" s="909"/>
      <c r="N58" s="297">
        <f>K58*L58</f>
        <v>124.54</v>
      </c>
    </row>
    <row r="59" spans="1:14">
      <c r="B59" s="52"/>
      <c r="C59" s="53"/>
      <c r="D59" s="53"/>
      <c r="E59" s="53"/>
      <c r="F59" s="53"/>
      <c r="G59" s="53"/>
      <c r="H59" s="321"/>
      <c r="I59" s="289"/>
      <c r="J59" s="296"/>
      <c r="K59" s="289"/>
      <c r="L59" s="908"/>
      <c r="M59" s="909"/>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124.54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1200</v>
      </c>
      <c r="N69" s="405">
        <f>K69/M69</f>
        <v>170.22401735366665</v>
      </c>
      <c r="O69" s="112"/>
    </row>
    <row r="70" spans="1:15">
      <c r="B70" s="55"/>
      <c r="C70" s="53"/>
      <c r="D70" s="53"/>
      <c r="E70" s="53"/>
      <c r="F70" s="53"/>
      <c r="G70" s="53"/>
      <c r="H70" s="53"/>
      <c r="I70" s="302"/>
      <c r="J70" s="303"/>
      <c r="K70" s="304"/>
      <c r="L70" s="56"/>
      <c r="M70" s="309"/>
      <c r="N70" s="405"/>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133"/>
    </row>
    <row r="75" spans="1:15" ht="15" thickBot="1">
      <c r="B75" s="910" t="s">
        <v>1037</v>
      </c>
      <c r="C75" s="864"/>
      <c r="D75" s="864"/>
      <c r="E75" s="864"/>
      <c r="F75" s="864"/>
      <c r="G75" s="864"/>
      <c r="H75" s="864"/>
      <c r="I75" s="864"/>
      <c r="J75" s="864"/>
      <c r="K75" s="864"/>
      <c r="L75" s="864"/>
      <c r="M75" s="865"/>
      <c r="N75" s="470">
        <f>SUM(N69:N74)</f>
        <v>170.22401735366665</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5883.2367175272029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1176.6473435054406</v>
      </c>
      <c r="M82" s="857"/>
      <c r="N82" s="57"/>
    </row>
    <row r="83" spans="1:14">
      <c r="B83" s="95" t="s">
        <v>1057</v>
      </c>
      <c r="C83" s="96"/>
      <c r="D83" s="96"/>
      <c r="E83" s="96"/>
      <c r="F83" s="96"/>
      <c r="G83" s="96"/>
      <c r="H83" s="96"/>
      <c r="I83" s="93"/>
      <c r="J83" s="94"/>
      <c r="K83" s="314">
        <v>0.05</v>
      </c>
      <c r="L83" s="856">
        <f>N77*K83</f>
        <v>294.16183587636016</v>
      </c>
      <c r="M83" s="857"/>
      <c r="N83" s="57"/>
    </row>
    <row r="84" spans="1:14" ht="15" thickBot="1">
      <c r="B84" s="97" t="s">
        <v>1058</v>
      </c>
      <c r="C84" s="98"/>
      <c r="D84" s="98"/>
      <c r="E84" s="98"/>
      <c r="F84" s="98"/>
      <c r="G84" s="98"/>
      <c r="H84" s="98"/>
      <c r="I84" s="99"/>
      <c r="J84" s="100"/>
      <c r="K84" s="315">
        <v>0.05</v>
      </c>
      <c r="L84" s="858">
        <f>N77*K84</f>
        <v>294.16183587636016</v>
      </c>
      <c r="M84" s="859"/>
      <c r="N84" s="57"/>
    </row>
    <row r="85" spans="1:14" ht="15" thickBot="1">
      <c r="B85" s="821" t="s">
        <v>1037</v>
      </c>
      <c r="C85" s="822"/>
      <c r="D85" s="822"/>
      <c r="E85" s="822"/>
      <c r="F85" s="822"/>
      <c r="G85" s="822"/>
      <c r="H85" s="822"/>
      <c r="I85" s="822"/>
      <c r="J85" s="822"/>
      <c r="K85" s="822"/>
      <c r="L85" s="822"/>
      <c r="M85" s="823"/>
      <c r="N85" s="58">
        <f>L82+L83+L84</f>
        <v>1764.9710152581608</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7648.207732785364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4" t="s">
        <v>2324</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2325</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7"/>
      <c r="K117" s="887"/>
      <c r="L117" s="887"/>
      <c r="M117" s="887"/>
      <c r="N117" s="888"/>
    </row>
    <row r="118" spans="2:14" ht="15" thickBot="1">
      <c r="B118" s="271" t="s">
        <v>2327</v>
      </c>
      <c r="C118" s="403"/>
      <c r="D118" s="403"/>
      <c r="E118" s="63"/>
      <c r="F118" s="63"/>
      <c r="G118" s="63"/>
      <c r="H118" s="63"/>
      <c r="I118" s="63"/>
      <c r="J118" s="889"/>
      <c r="K118" s="889"/>
      <c r="L118" s="889"/>
      <c r="M118" s="889"/>
      <c r="N118" s="890"/>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2123</v>
      </c>
      <c r="C31" s="87" t="s">
        <v>2180</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117</v>
      </c>
      <c r="B36" s="870" t="str">
        <f>VLOOKUP(A36,EQUIPOS!A6:D154,3,FALSE)</f>
        <v xml:space="preserve">Barredora mecánica de cepillo de 3658 mm ; 6 m3 </v>
      </c>
      <c r="C36" s="871"/>
      <c r="D36" s="871"/>
      <c r="E36" s="871"/>
      <c r="F36" s="871"/>
      <c r="G36" s="871"/>
      <c r="H36" s="872"/>
      <c r="I36" s="277"/>
      <c r="J36" s="278"/>
      <c r="K36" s="279">
        <f>VLOOKUP(A36,EQUIPOS!A6:D163,4,FALSE)</f>
        <v>108130.098</v>
      </c>
      <c r="L36" s="280"/>
      <c r="M36" s="281">
        <v>300</v>
      </c>
      <c r="N36" s="282">
        <f>K36/M36</f>
        <v>360.43365999999997</v>
      </c>
    </row>
    <row r="37" spans="1:14">
      <c r="A37" s="119" t="s">
        <v>148</v>
      </c>
      <c r="B37" s="870" t="str">
        <f>VLOOKUP(A37,EQUIPOS!A7:D154,3,FALSE)</f>
        <v>Cargador : Potencia en el volante 110 hp, Clasificación de RPM del motor 2300.</v>
      </c>
      <c r="C37" s="871"/>
      <c r="D37" s="871"/>
      <c r="E37" s="871"/>
      <c r="F37" s="871"/>
      <c r="G37" s="871"/>
      <c r="H37" s="872"/>
      <c r="I37" s="277"/>
      <c r="J37" s="278"/>
      <c r="K37" s="279">
        <f>VLOOKUP(A37,EQUIPOS!A7:D164,4,FALSE)</f>
        <v>159990.33599999998</v>
      </c>
      <c r="L37" s="280"/>
      <c r="M37" s="281">
        <v>300</v>
      </c>
      <c r="N37" s="282">
        <f>K37/M37</f>
        <v>533.30111999999997</v>
      </c>
    </row>
    <row r="38" spans="1:14">
      <c r="A38" t="s">
        <v>236</v>
      </c>
      <c r="B38" s="870" t="str">
        <f>VLOOKUP(A38,EQUIPOS!A8:D154,3,FALSE)</f>
        <v>Fresadora de pavimento, potencia 255 HP, peso 19 Ton, PROFUNDIDAD DE CORTE 305 mm</v>
      </c>
      <c r="C38" s="871"/>
      <c r="D38" s="871"/>
      <c r="E38" s="871"/>
      <c r="F38" s="871"/>
      <c r="G38" s="871"/>
      <c r="H38" s="872"/>
      <c r="I38" s="277"/>
      <c r="J38" s="278"/>
      <c r="K38" s="279">
        <f>VLOOKUP(A38,EQUIPOS!A8:D165,4,FALSE)</f>
        <v>569895.13500000001</v>
      </c>
      <c r="L38" s="280"/>
      <c r="M38" s="281">
        <v>300</v>
      </c>
      <c r="N38" s="282">
        <f>K38/M38</f>
        <v>1899.6504500000001</v>
      </c>
    </row>
    <row r="39" spans="1:14">
      <c r="B39" s="870"/>
      <c r="C39" s="871"/>
      <c r="D39" s="871"/>
      <c r="E39" s="871"/>
      <c r="F39" s="871"/>
      <c r="G39" s="871"/>
      <c r="H39" s="872"/>
      <c r="I39" s="873"/>
      <c r="J39" s="874"/>
      <c r="K39" s="279"/>
      <c r="L39" s="875"/>
      <c r="M39" s="876"/>
      <c r="N39" s="282"/>
    </row>
    <row r="40" spans="1:14">
      <c r="B40" s="870"/>
      <c r="C40" s="871"/>
      <c r="D40" s="871"/>
      <c r="E40" s="877"/>
      <c r="F40" s="871"/>
      <c r="G40" s="871"/>
      <c r="H40" s="872"/>
      <c r="I40" s="42"/>
      <c r="J40" s="43"/>
      <c r="K40" s="284"/>
      <c r="L40" s="286"/>
      <c r="M40" s="287"/>
      <c r="N40" s="288"/>
    </row>
    <row r="41" spans="1:14">
      <c r="B41" s="878" t="s">
        <v>1036</v>
      </c>
      <c r="C41" s="879"/>
      <c r="D41" s="879"/>
      <c r="E41" s="44"/>
      <c r="F41" s="45"/>
      <c r="G41" s="45"/>
      <c r="H41" s="46"/>
      <c r="I41" s="42"/>
      <c r="J41" s="43"/>
      <c r="K41" s="289"/>
      <c r="L41" s="286"/>
      <c r="M41" s="411">
        <v>0.01</v>
      </c>
      <c r="N41" s="354">
        <f>N75*M41</f>
        <v>0.85112008676833328</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2794.2363500867682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412"/>
      <c r="N48" s="282"/>
    </row>
    <row r="49" spans="1:14">
      <c r="A49" s="114"/>
      <c r="B49" s="49"/>
      <c r="C49" s="291"/>
      <c r="D49" s="291"/>
      <c r="E49" s="291"/>
      <c r="F49" s="291"/>
      <c r="G49" s="291"/>
      <c r="H49" s="291"/>
      <c r="I49" s="278"/>
      <c r="J49" s="234"/>
      <c r="K49" s="292"/>
      <c r="L49" s="277"/>
      <c r="M49" s="412"/>
      <c r="N49" s="282"/>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1317</v>
      </c>
      <c r="B58" s="52" t="str">
        <f>VLOOKUP(A58,TRANSPORTE!A5:D117,3,FALSE)</f>
        <v>Transporte de material fresado</v>
      </c>
      <c r="C58" s="327"/>
      <c r="D58" s="327"/>
      <c r="E58" s="327"/>
      <c r="F58" s="327"/>
      <c r="G58" s="327"/>
      <c r="H58" s="321" t="s">
        <v>1552</v>
      </c>
      <c r="I58" s="423">
        <v>6.5000000000000002E-2</v>
      </c>
      <c r="J58" s="296">
        <v>1</v>
      </c>
      <c r="K58" s="423">
        <f>I58*J58</f>
        <v>6.5000000000000002E-2</v>
      </c>
      <c r="L58" s="908">
        <f>VLOOKUP(A58,TRANSPORTE!A5:D117,4,FALSE)</f>
        <v>958</v>
      </c>
      <c r="M58" s="909"/>
      <c r="N58" s="297">
        <f>K58*L58</f>
        <v>62.27</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62.27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2400</v>
      </c>
      <c r="N69" s="405">
        <f>K69/M69</f>
        <v>85.112008676833327</v>
      </c>
      <c r="O69" s="112"/>
    </row>
    <row r="70" spans="1:15">
      <c r="B70" s="55"/>
      <c r="C70" s="53"/>
      <c r="D70" s="53"/>
      <c r="E70" s="53"/>
      <c r="F70" s="53"/>
      <c r="G70" s="53"/>
      <c r="H70" s="53"/>
      <c r="I70" s="302"/>
      <c r="J70" s="303"/>
      <c r="K70" s="304"/>
      <c r="L70" s="56"/>
      <c r="M70" s="309"/>
      <c r="N70" s="405"/>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51"/>
    </row>
    <row r="75" spans="1:15" ht="15" thickBot="1">
      <c r="B75" s="910" t="s">
        <v>1037</v>
      </c>
      <c r="C75" s="864"/>
      <c r="D75" s="864"/>
      <c r="E75" s="864"/>
      <c r="F75" s="864"/>
      <c r="G75" s="864"/>
      <c r="H75" s="864"/>
      <c r="I75" s="864"/>
      <c r="J75" s="864"/>
      <c r="K75" s="864"/>
      <c r="L75" s="864"/>
      <c r="M75" s="865"/>
      <c r="N75" s="311">
        <f>SUM(N69:N74)</f>
        <v>85.112008676833327</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2941.6183587636015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588.32367175272032</v>
      </c>
      <c r="M82" s="857"/>
      <c r="N82" s="57"/>
    </row>
    <row r="83" spans="1:14">
      <c r="B83" s="95" t="s">
        <v>1057</v>
      </c>
      <c r="C83" s="96"/>
      <c r="D83" s="96"/>
      <c r="E83" s="96"/>
      <c r="F83" s="96"/>
      <c r="G83" s="96"/>
      <c r="H83" s="96"/>
      <c r="I83" s="93"/>
      <c r="J83" s="94"/>
      <c r="K83" s="314">
        <v>0.05</v>
      </c>
      <c r="L83" s="856">
        <f>N77*K83</f>
        <v>147.08091793818008</v>
      </c>
      <c r="M83" s="857"/>
      <c r="N83" s="57"/>
    </row>
    <row r="84" spans="1:14" ht="15" thickBot="1">
      <c r="B84" s="97" t="s">
        <v>1058</v>
      </c>
      <c r="C84" s="98"/>
      <c r="D84" s="98"/>
      <c r="E84" s="98"/>
      <c r="F84" s="98"/>
      <c r="G84" s="98"/>
      <c r="H84" s="98"/>
      <c r="I84" s="99"/>
      <c r="J84" s="100"/>
      <c r="K84" s="315">
        <v>0.05</v>
      </c>
      <c r="L84" s="858">
        <f>N77*K84</f>
        <v>147.08091793818008</v>
      </c>
      <c r="M84" s="859"/>
      <c r="N84" s="57"/>
    </row>
    <row r="85" spans="1:14" ht="15" thickBot="1">
      <c r="B85" s="821" t="s">
        <v>1037</v>
      </c>
      <c r="C85" s="822"/>
      <c r="D85" s="822"/>
      <c r="E85" s="822"/>
      <c r="F85" s="822"/>
      <c r="G85" s="822"/>
      <c r="H85" s="822"/>
      <c r="I85" s="822"/>
      <c r="J85" s="822"/>
      <c r="K85" s="822"/>
      <c r="L85" s="822"/>
      <c r="M85" s="823"/>
      <c r="N85" s="58">
        <f>L82+L83+L84</f>
        <v>882.48550762908042</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3824.103866392682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4" t="s">
        <v>2324</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2325</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7"/>
      <c r="K117" s="887"/>
      <c r="L117" s="887"/>
      <c r="M117" s="887"/>
      <c r="N117" s="888"/>
    </row>
    <row r="118" spans="2:14" ht="15" thickBot="1">
      <c r="B118" s="271" t="s">
        <v>2327</v>
      </c>
      <c r="C118" s="403"/>
      <c r="D118" s="403"/>
      <c r="E118" s="63"/>
      <c r="F118" s="63"/>
      <c r="G118" s="63"/>
      <c r="H118" s="63"/>
      <c r="I118" s="63"/>
      <c r="J118" s="889"/>
      <c r="K118" s="889"/>
      <c r="L118" s="889"/>
      <c r="M118" s="889"/>
      <c r="N118" s="890"/>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1170</v>
      </c>
      <c r="C31" s="87" t="s">
        <v>2181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152</v>
      </c>
      <c r="B36" s="870" t="str">
        <f>VLOOKUP(A36,EQUIPOS!A6:D154,3,FALSE)</f>
        <v xml:space="preserve">Carrotanque de agua(1000 Galones) </v>
      </c>
      <c r="C36" s="871"/>
      <c r="D36" s="871"/>
      <c r="E36" s="871"/>
      <c r="F36" s="871"/>
      <c r="G36" s="871"/>
      <c r="H36" s="872"/>
      <c r="I36" s="277"/>
      <c r="J36" s="278"/>
      <c r="K36" s="279">
        <f>VLOOKUP(A36,EQUIPOS!A6:D163,4,FALSE)</f>
        <v>86984.379000000001</v>
      </c>
      <c r="L36" s="280"/>
      <c r="M36" s="281">
        <v>18</v>
      </c>
      <c r="N36" s="282">
        <f>K36/M36</f>
        <v>4832.4655000000002</v>
      </c>
    </row>
    <row r="37" spans="1:14">
      <c r="A37" s="119" t="s">
        <v>154</v>
      </c>
      <c r="B37" s="870" t="str">
        <f>VLOOKUP(A37,EQUIPOS!A7:D154,3,FALSE)</f>
        <v>Carrotanque Irrigador de asfalto, 1000 GALONES DE CAPACIDAD</v>
      </c>
      <c r="C37" s="871"/>
      <c r="D37" s="871"/>
      <c r="E37" s="871"/>
      <c r="F37" s="871"/>
      <c r="G37" s="871"/>
      <c r="H37" s="872"/>
      <c r="I37" s="277"/>
      <c r="J37" s="278"/>
      <c r="K37" s="279">
        <f>VLOOKUP(A37,EQUIPOS!A7:D164,4,FALSE)</f>
        <v>131976.345</v>
      </c>
      <c r="L37" s="280"/>
      <c r="M37" s="281">
        <v>18</v>
      </c>
      <c r="N37" s="282">
        <f>K37/M37</f>
        <v>7332.0191666666669</v>
      </c>
    </row>
    <row r="38" spans="1:14">
      <c r="A38" t="s">
        <v>269</v>
      </c>
      <c r="B38" s="870" t="str">
        <f>VLOOKUP(A38,EQUIPOS!A8:D154,3,FALSE)</f>
        <v>Motoniveladora  potencia 215 HP, ancho de cuchilla 4,27 m, peso 18 ton.</v>
      </c>
      <c r="C38" s="871"/>
      <c r="D38" s="871"/>
      <c r="E38" s="871"/>
      <c r="F38" s="871"/>
      <c r="G38" s="871"/>
      <c r="H38" s="872"/>
      <c r="I38" s="277"/>
      <c r="J38" s="278"/>
      <c r="K38" s="279">
        <f>VLOOKUP(A38,EQUIPOS!A8:D165,4,FALSE)</f>
        <v>186655.39199999999</v>
      </c>
      <c r="L38" s="280"/>
      <c r="M38" s="281">
        <v>18</v>
      </c>
      <c r="N38" s="282">
        <f>K38/M38</f>
        <v>10369.743999999999</v>
      </c>
    </row>
    <row r="39" spans="1:14">
      <c r="A39" t="s">
        <v>299</v>
      </c>
      <c r="B39" s="870" t="str">
        <f>VLOOKUP(A39,EQUIPOS!A9:D154,3,FALSE)</f>
        <v xml:space="preserve">Recicladora, potencia 430HP </v>
      </c>
      <c r="C39" s="871"/>
      <c r="D39" s="871"/>
      <c r="E39" s="871"/>
      <c r="F39" s="871"/>
      <c r="G39" s="871"/>
      <c r="H39" s="872"/>
      <c r="I39" s="873"/>
      <c r="J39" s="874"/>
      <c r="K39" s="279">
        <f>VLOOKUP(A39,EQUIPOS!A9:D166,4,FALSE)</f>
        <v>583024.326</v>
      </c>
      <c r="L39" s="875">
        <v>18</v>
      </c>
      <c r="M39" s="876"/>
      <c r="N39" s="282">
        <f>K39/L39</f>
        <v>32390.240333333335</v>
      </c>
    </row>
    <row r="40" spans="1:14">
      <c r="A40" t="s">
        <v>365</v>
      </c>
      <c r="B40" s="870" t="str">
        <f>VLOOKUP(A40,EQUIPOS!A10:D154,3,FALSE)</f>
        <v xml:space="preserve">Vibrocompatador, potencia 153 HP, peso 10 Ton. </v>
      </c>
      <c r="C40" s="871"/>
      <c r="D40" s="871"/>
      <c r="E40" s="871"/>
      <c r="F40" s="871"/>
      <c r="G40" s="871"/>
      <c r="H40" s="872"/>
      <c r="I40" s="42"/>
      <c r="J40" s="43"/>
      <c r="K40" s="279">
        <f>VLOOKUP(A40,EQUIPOS!A10:D167,4,FALSE)</f>
        <v>164970.09899999999</v>
      </c>
      <c r="L40" s="286"/>
      <c r="M40" s="287">
        <v>18</v>
      </c>
      <c r="N40" s="282">
        <f>K40/M40</f>
        <v>9165.0054999999993</v>
      </c>
    </row>
    <row r="41" spans="1:14">
      <c r="B41" s="878" t="s">
        <v>1036</v>
      </c>
      <c r="C41" s="879"/>
      <c r="D41" s="879"/>
      <c r="E41" s="44"/>
      <c r="F41" s="45"/>
      <c r="G41" s="45"/>
      <c r="H41" s="46"/>
      <c r="I41" s="42"/>
      <c r="J41" s="43"/>
      <c r="K41" s="289"/>
      <c r="L41" s="286"/>
      <c r="M41" s="411">
        <v>0.01</v>
      </c>
      <c r="N41" s="354">
        <f>N75*M41</f>
        <v>28.370669558944442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64117.845169558939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873</v>
      </c>
      <c r="B48" s="49" t="str">
        <f>VLOOKUP(A48,MATERIALES!A5:D373,3,FALSE)</f>
        <v>Arena lavada</v>
      </c>
      <c r="C48" s="291"/>
      <c r="D48" s="291"/>
      <c r="E48" s="291"/>
      <c r="F48" s="291"/>
      <c r="G48" s="291"/>
      <c r="H48" s="291"/>
      <c r="I48" s="278"/>
      <c r="J48" s="234" t="str">
        <f>VLOOKUP(A48,MATERIALES!A4:D640,2,FALSE)</f>
        <v>m3</v>
      </c>
      <c r="K48" s="292">
        <v>3.5000000000000003E-2</v>
      </c>
      <c r="L48" s="277"/>
      <c r="M48" s="412">
        <f>VLOOKUP(A48,MATERIALES!A5:D396,4,FALSE)</f>
        <v>59967</v>
      </c>
      <c r="N48" s="282">
        <f>K48*M48</f>
        <v>2098.8450000000003</v>
      </c>
    </row>
    <row r="49" spans="1:14">
      <c r="A49" s="114" t="s">
        <v>833</v>
      </c>
      <c r="B49" s="49" t="str">
        <f>VLOOKUP(A49,MATERIALES!A6:D373,3,FALSE)</f>
        <v>Agregado petreo para mezclas asfálticas</v>
      </c>
      <c r="C49" s="291"/>
      <c r="D49" s="291"/>
      <c r="E49" s="291"/>
      <c r="F49" s="291"/>
      <c r="G49" s="291"/>
      <c r="H49" s="291"/>
      <c r="I49" s="278"/>
      <c r="J49" s="234" t="str">
        <f>VLOOKUP(A49,MATERIALES!A5:D641,2,FALSE)</f>
        <v>m3</v>
      </c>
      <c r="K49" s="292">
        <v>0.25</v>
      </c>
      <c r="L49" s="277"/>
      <c r="M49" s="412">
        <f>VLOOKUP(A49,MATERIALES!A6:D397,4,FALSE)</f>
        <v>89509</v>
      </c>
      <c r="N49" s="282">
        <f>K49*M49</f>
        <v>22377.25</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3"/>
      <c r="C52" s="904"/>
      <c r="D52" s="904"/>
      <c r="E52" s="904"/>
      <c r="F52" s="904"/>
      <c r="G52" s="904"/>
      <c r="H52" s="904"/>
      <c r="I52" s="874"/>
      <c r="J52" s="48"/>
      <c r="K52" s="50"/>
      <c r="L52" s="905"/>
      <c r="M52" s="906"/>
      <c r="N52" s="51"/>
    </row>
    <row r="53" spans="1:14" ht="15" thickBot="1">
      <c r="B53" s="821" t="s">
        <v>1037</v>
      </c>
      <c r="C53" s="822"/>
      <c r="D53" s="822"/>
      <c r="E53" s="822"/>
      <c r="F53" s="822"/>
      <c r="G53" s="822"/>
      <c r="H53" s="822"/>
      <c r="I53" s="822"/>
      <c r="J53" s="822"/>
      <c r="K53" s="822"/>
      <c r="L53" s="822"/>
      <c r="M53" s="823"/>
      <c r="N53" s="404">
        <f>SUM(N48:N52)</f>
        <v>24476.095000000001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1401</v>
      </c>
      <c r="B58" s="52" t="str">
        <f>VLOOKUP(A58,TRANSPORTE!A5:D117,3,FALSE)</f>
        <v>Transporte de agregados pétreos</v>
      </c>
      <c r="C58" s="327"/>
      <c r="D58" s="327"/>
      <c r="E58" s="327"/>
      <c r="F58" s="327"/>
      <c r="G58" s="327"/>
      <c r="H58" s="321" t="s">
        <v>1552</v>
      </c>
      <c r="I58" s="423">
        <v>0.28500000000000003</v>
      </c>
      <c r="J58" s="296">
        <v>1</v>
      </c>
      <c r="K58" s="423">
        <f>I58*J58</f>
        <v>0.28500000000000003</v>
      </c>
      <c r="L58" s="908">
        <f>VLOOKUP(A58,TRANSPORTE!A5:D117,4,FALSE)</f>
        <v>958</v>
      </c>
      <c r="M58" s="909"/>
      <c r="N58" s="297">
        <f>K58*L58</f>
        <v>273.03000000000003</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273.03000000000003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t="s">
        <v>15</v>
      </c>
      <c r="B69" s="55" t="str">
        <f>VLOOKUP(A69,'MANO DE OBRA'!A8:D68,3,FALSE)</f>
        <v>Obrero (6)</v>
      </c>
      <c r="C69" s="53"/>
      <c r="D69" s="53"/>
      <c r="E69" s="53"/>
      <c r="F69" s="53"/>
      <c r="G69" s="53"/>
      <c r="H69" s="53"/>
      <c r="I69" s="302">
        <f>K69/J69*100</f>
        <v>165623.36823599998</v>
      </c>
      <c r="J69" s="303">
        <v>185</v>
      </c>
      <c r="K69" s="304">
        <f>VLOOKUP(A69,'MANO DE OBRA'!A8:D99,4,FALSE)</f>
        <v>306403.23123659997</v>
      </c>
      <c r="L69" s="56"/>
      <c r="M69" s="305">
        <v>144</v>
      </c>
      <c r="N69" s="405">
        <f>K69/M69</f>
        <v>2127.800216920833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144</v>
      </c>
      <c r="N70" s="405">
        <f>K70/M70</f>
        <v>709.26673897361115</v>
      </c>
    </row>
    <row r="71" spans="1:15">
      <c r="B71" s="55"/>
      <c r="C71" s="53"/>
      <c r="D71" s="53"/>
      <c r="E71" s="53"/>
      <c r="F71" s="53"/>
      <c r="G71" s="53"/>
      <c r="H71" s="53"/>
      <c r="I71" s="302"/>
      <c r="J71" s="303"/>
      <c r="K71" s="304"/>
      <c r="L71" s="56"/>
      <c r="M71" s="310"/>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51"/>
    </row>
    <row r="75" spans="1:15" ht="15" thickBot="1">
      <c r="B75" s="910" t="s">
        <v>1037</v>
      </c>
      <c r="C75" s="864"/>
      <c r="D75" s="864"/>
      <c r="E75" s="864"/>
      <c r="F75" s="864"/>
      <c r="G75" s="864"/>
      <c r="H75" s="864"/>
      <c r="I75" s="864"/>
      <c r="J75" s="864"/>
      <c r="K75" s="864"/>
      <c r="L75" s="864"/>
      <c r="M75" s="865"/>
      <c r="N75" s="311">
        <f>SUM(N69:N74)</f>
        <v>2837.0669558944442</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91704.037125453397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18340.807425090679</v>
      </c>
      <c r="M82" s="857"/>
      <c r="N82" s="57"/>
    </row>
    <row r="83" spans="1:14">
      <c r="B83" s="95" t="s">
        <v>1057</v>
      </c>
      <c r="C83" s="96"/>
      <c r="D83" s="96"/>
      <c r="E83" s="96"/>
      <c r="F83" s="96"/>
      <c r="G83" s="96"/>
      <c r="H83" s="96"/>
      <c r="I83" s="93"/>
      <c r="J83" s="94"/>
      <c r="K83" s="314">
        <v>0.05</v>
      </c>
      <c r="L83" s="856">
        <f>N77*K83</f>
        <v>4585.2018562726698</v>
      </c>
      <c r="M83" s="857"/>
      <c r="N83" s="57"/>
    </row>
    <row r="84" spans="1:14" ht="15" thickBot="1">
      <c r="B84" s="97" t="s">
        <v>1058</v>
      </c>
      <c r="C84" s="98"/>
      <c r="D84" s="98"/>
      <c r="E84" s="98"/>
      <c r="F84" s="98"/>
      <c r="G84" s="98"/>
      <c r="H84" s="98"/>
      <c r="I84" s="99"/>
      <c r="J84" s="100"/>
      <c r="K84" s="315">
        <v>0.05</v>
      </c>
      <c r="L84" s="858">
        <f>N77*K84</f>
        <v>4585.2018562726698</v>
      </c>
      <c r="M84" s="859"/>
      <c r="N84" s="57"/>
    </row>
    <row r="85" spans="1:14" ht="15" thickBot="1">
      <c r="B85" s="821" t="s">
        <v>1037</v>
      </c>
      <c r="C85" s="822"/>
      <c r="D85" s="822"/>
      <c r="E85" s="822"/>
      <c r="F85" s="822"/>
      <c r="G85" s="822"/>
      <c r="H85" s="822"/>
      <c r="I85" s="822"/>
      <c r="J85" s="822"/>
      <c r="K85" s="822"/>
      <c r="L85" s="822"/>
      <c r="M85" s="823"/>
      <c r="N85" s="58">
        <f>L82+L83+L84</f>
        <v>27511.211137636019</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119215.24826308942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4" t="s">
        <v>2324</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2325</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7"/>
      <c r="K117" s="887"/>
      <c r="L117" s="887"/>
      <c r="M117" s="887"/>
      <c r="N117" s="888"/>
    </row>
    <row r="118" spans="2:14" ht="15" thickBot="1">
      <c r="B118" s="271" t="s">
        <v>2327</v>
      </c>
      <c r="C118" s="403"/>
      <c r="D118" s="403"/>
      <c r="E118" s="63"/>
      <c r="F118" s="63"/>
      <c r="G118" s="63"/>
      <c r="H118" s="63"/>
      <c r="I118" s="63"/>
      <c r="J118" s="889"/>
      <c r="K118" s="889"/>
      <c r="L118" s="889"/>
      <c r="M118" s="889"/>
      <c r="N118" s="890"/>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4.4"/>
  <cols>
    <col min="1" max="1" width="10.33203125" bestFit="1" customWidth="1"/>
    <col min="2" max="2" width="13.33203125" customWidth="1"/>
    <col min="9" max="9" width="12.5546875" bestFit="1" customWidth="1"/>
    <col min="10" max="10" width="15.5546875" customWidth="1"/>
    <col min="11" max="11" width="14.109375"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1171</v>
      </c>
      <c r="C31" s="87" t="s">
        <v>2182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152</v>
      </c>
      <c r="B36" s="870" t="str">
        <f>VLOOKUP(A36,EQUIPOS!A6:D154,3,FALSE)</f>
        <v xml:space="preserve">Carrotanque de agua(1000 Galones) </v>
      </c>
      <c r="C36" s="871"/>
      <c r="D36" s="871"/>
      <c r="E36" s="871"/>
      <c r="F36" s="871"/>
      <c r="G36" s="871"/>
      <c r="H36" s="872"/>
      <c r="I36" s="277"/>
      <c r="J36" s="278"/>
      <c r="K36" s="279">
        <f>VLOOKUP(A36,EQUIPOS!A6:D163,4,FALSE)</f>
        <v>86984.379000000001</v>
      </c>
      <c r="L36" s="280"/>
      <c r="M36" s="281">
        <v>12</v>
      </c>
      <c r="N36" s="282">
        <f>K36/M36</f>
        <v>7248.6982500000004</v>
      </c>
    </row>
    <row r="37" spans="1:14">
      <c r="A37" s="119" t="s">
        <v>154</v>
      </c>
      <c r="B37" s="330" t="str">
        <f>VLOOKUP(A37,EQUIPOS!A6:D154,3,FALSE)</f>
        <v>Carrotanque Irrigador de asfalto, 1000 GALONES DE CAPACIDAD</v>
      </c>
      <c r="C37" s="331"/>
      <c r="D37" s="331"/>
      <c r="E37" s="331"/>
      <c r="F37" s="331"/>
      <c r="G37" s="331"/>
      <c r="H37" s="332"/>
      <c r="I37" s="277"/>
      <c r="J37" s="278"/>
      <c r="K37" s="279">
        <f>VLOOKUP(A37,EQUIPOS!A6:D163,4,FALSE)</f>
        <v>131976.345</v>
      </c>
      <c r="L37" s="280"/>
      <c r="M37" s="281">
        <v>12</v>
      </c>
      <c r="N37" s="282">
        <f>K37/M37</f>
        <v>10998.028749999999</v>
      </c>
    </row>
    <row r="38" spans="1:14">
      <c r="A38" s="119" t="s">
        <v>269</v>
      </c>
      <c r="B38" s="330" t="str">
        <f>VLOOKUP(A38,EQUIPOS!A6:D154,3,FALSE)</f>
        <v>Motoniveladora  potencia 215 HP, ancho de cuchilla 4,27 m, peso 18 ton.</v>
      </c>
      <c r="C38" s="331"/>
      <c r="D38" s="331"/>
      <c r="E38" s="331"/>
      <c r="F38" s="331"/>
      <c r="G38" s="331"/>
      <c r="H38" s="332"/>
      <c r="I38" s="277"/>
      <c r="J38" s="278"/>
      <c r="K38" s="279">
        <f>VLOOKUP(A38,EQUIPOS!A6:D163,4,FALSE)</f>
        <v>186655.39199999999</v>
      </c>
      <c r="L38" s="280"/>
      <c r="M38" s="281">
        <v>12</v>
      </c>
      <c r="N38" s="282">
        <f>K38/M38</f>
        <v>15554.616</v>
      </c>
    </row>
    <row r="39" spans="1:14">
      <c r="A39" s="119" t="s">
        <v>299</v>
      </c>
      <c r="B39" s="870" t="str">
        <f>VLOOKUP(A39,EQUIPOS!A7:D154,3,FALSE)</f>
        <v xml:space="preserve">Recicladora, potencia 430HP </v>
      </c>
      <c r="C39" s="871"/>
      <c r="D39" s="871"/>
      <c r="E39" s="871"/>
      <c r="F39" s="871"/>
      <c r="G39" s="871"/>
      <c r="H39" s="872"/>
      <c r="I39" s="277"/>
      <c r="J39" s="278"/>
      <c r="K39" s="279">
        <f>VLOOKUP(A39,EQUIPOS!A7:D164,4,FALSE)</f>
        <v>583024.326</v>
      </c>
      <c r="L39" s="280"/>
      <c r="M39" s="281">
        <v>12</v>
      </c>
      <c r="N39" s="282">
        <f>K39/M39</f>
        <v>48585.360500000003</v>
      </c>
    </row>
    <row r="40" spans="1:14">
      <c r="A40" t="s">
        <v>365</v>
      </c>
      <c r="B40" s="870" t="str">
        <f>VLOOKUP(A40,EQUIPOS!A8:D154,3,FALSE)</f>
        <v xml:space="preserve">Vibrocompatador, potencia 153 HP, peso 10 Ton. </v>
      </c>
      <c r="C40" s="871"/>
      <c r="D40" s="871"/>
      <c r="E40" s="871"/>
      <c r="F40" s="871"/>
      <c r="G40" s="871"/>
      <c r="H40" s="872"/>
      <c r="I40" s="277"/>
      <c r="J40" s="278"/>
      <c r="K40" s="279">
        <f>VLOOKUP(A40,EQUIPOS!A8:D165,4,FALSE)</f>
        <v>164970.09899999999</v>
      </c>
      <c r="L40" s="280"/>
      <c r="M40" s="281">
        <v>12</v>
      </c>
      <c r="N40" s="282">
        <f>K40/M40</f>
        <v>13747.508249999999</v>
      </c>
    </row>
    <row r="41" spans="1:14">
      <c r="B41" s="870"/>
      <c r="C41" s="871"/>
      <c r="D41" s="871"/>
      <c r="E41" s="871"/>
      <c r="F41" s="871"/>
      <c r="G41" s="871"/>
      <c r="H41" s="872"/>
      <c r="I41" s="873"/>
      <c r="J41" s="874"/>
      <c r="K41" s="279"/>
      <c r="L41" s="875"/>
      <c r="M41" s="876"/>
      <c r="N41" s="282"/>
    </row>
    <row r="42" spans="1:14">
      <c r="B42" s="870"/>
      <c r="C42" s="871"/>
      <c r="D42" s="871"/>
      <c r="E42" s="877"/>
      <c r="F42" s="871"/>
      <c r="G42" s="871"/>
      <c r="H42" s="872"/>
      <c r="I42" s="42"/>
      <c r="J42" s="43"/>
      <c r="K42" s="284"/>
      <c r="L42" s="286"/>
      <c r="M42" s="287"/>
      <c r="N42" s="288"/>
    </row>
    <row r="43" spans="1:14">
      <c r="B43" s="878" t="s">
        <v>1036</v>
      </c>
      <c r="C43" s="956"/>
      <c r="D43" s="956"/>
      <c r="E43" s="44"/>
      <c r="F43" s="45"/>
      <c r="G43" s="45"/>
      <c r="H43" s="46"/>
      <c r="I43" s="42"/>
      <c r="J43" s="43"/>
      <c r="K43" s="289"/>
      <c r="L43" s="286"/>
      <c r="M43" s="411">
        <v>0.1</v>
      </c>
      <c r="N43" s="354">
        <f>N77*M43</f>
        <v>425.56004338416665</v>
      </c>
    </row>
    <row r="44" spans="1:14" ht="15" thickBot="1">
      <c r="B44" s="870"/>
      <c r="C44" s="871"/>
      <c r="D44" s="871"/>
      <c r="E44" s="871"/>
      <c r="F44" s="871"/>
      <c r="G44" s="871"/>
      <c r="H44" s="872"/>
      <c r="I44" s="880"/>
      <c r="J44" s="881"/>
      <c r="K44" s="47"/>
      <c r="L44" s="882"/>
      <c r="M44" s="883"/>
      <c r="N44" s="111"/>
    </row>
    <row r="45" spans="1:14" ht="15" thickBot="1">
      <c r="B45" s="821" t="s">
        <v>1037</v>
      </c>
      <c r="C45" s="822"/>
      <c r="D45" s="822"/>
      <c r="E45" s="822"/>
      <c r="F45" s="822"/>
      <c r="G45" s="822"/>
      <c r="H45" s="822"/>
      <c r="I45" s="822"/>
      <c r="J45" s="822"/>
      <c r="K45" s="822"/>
      <c r="L45" s="822"/>
      <c r="M45" s="823"/>
      <c r="N45" s="404">
        <f>SUM(N36:N44)</f>
        <v>96559.771793384163</v>
      </c>
    </row>
    <row r="46" spans="1:14">
      <c r="B46" s="290"/>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6" t="s">
        <v>1028</v>
      </c>
      <c r="C49" s="867"/>
      <c r="D49" s="867"/>
      <c r="E49" s="867"/>
      <c r="F49" s="867"/>
      <c r="G49" s="867"/>
      <c r="H49" s="867"/>
      <c r="I49" s="901"/>
      <c r="J49" s="325" t="s">
        <v>1029</v>
      </c>
      <c r="K49" s="91" t="s">
        <v>1030</v>
      </c>
      <c r="L49" s="902" t="s">
        <v>1039</v>
      </c>
      <c r="M49" s="901"/>
      <c r="N49" s="92" t="s">
        <v>1035</v>
      </c>
    </row>
    <row r="50" spans="1:14">
      <c r="A50" t="s">
        <v>845</v>
      </c>
      <c r="B50" s="49" t="str">
        <f>VLOOKUP(A50,MATERIALES!A5:D373,3,FALSE)</f>
        <v>Agua</v>
      </c>
      <c r="C50" s="291"/>
      <c r="D50" s="291"/>
      <c r="E50" s="291"/>
      <c r="F50" s="291"/>
      <c r="G50" s="291"/>
      <c r="H50" s="291"/>
      <c r="I50" s="278"/>
      <c r="J50" s="234" t="str">
        <f>VLOOKUP(A50,MATERIALES!A4:D640,2,FALSE)</f>
        <v>lt</v>
      </c>
      <c r="K50" s="292">
        <v>75</v>
      </c>
      <c r="L50" s="277"/>
      <c r="M50" s="412">
        <f>VLOOKUP(A50,MATERIALES!A5:D396,4,FALSE)</f>
        <v>70</v>
      </c>
      <c r="N50" s="282">
        <f>K50*M50</f>
        <v>5250</v>
      </c>
    </row>
    <row r="51" spans="1:14">
      <c r="A51" t="s">
        <v>879</v>
      </c>
      <c r="B51" s="49" t="str">
        <f>VLOOKUP(A51,MATERIALES!A5:D373,3,FALSE)</f>
        <v xml:space="preserve">Cemento Asfáltico </v>
      </c>
      <c r="C51" s="291"/>
      <c r="D51" s="291"/>
      <c r="E51" s="291"/>
      <c r="F51" s="291"/>
      <c r="G51" s="291"/>
      <c r="H51" s="291"/>
      <c r="I51" s="278"/>
      <c r="J51" s="234" t="str">
        <f>VLOOKUP(A51,MATERIALES!A4:D640,2,FALSE)</f>
        <v>kg</v>
      </c>
      <c r="K51" s="292">
        <v>1.3</v>
      </c>
      <c r="L51" s="277"/>
      <c r="M51" s="412">
        <f>VLOOKUP(A51,MATERIALES!A5:D396,4,FALSE)</f>
        <v>2166</v>
      </c>
      <c r="N51" s="282">
        <f>K51*M51</f>
        <v>2815.8</v>
      </c>
    </row>
    <row r="52" spans="1:14">
      <c r="B52" s="49"/>
      <c r="C52" s="291"/>
      <c r="D52" s="291"/>
      <c r="E52" s="291"/>
      <c r="F52" s="291"/>
      <c r="G52" s="291"/>
      <c r="H52" s="291"/>
      <c r="I52" s="278"/>
      <c r="J52" s="234"/>
      <c r="K52" s="292"/>
      <c r="L52" s="277"/>
      <c r="M52" s="293"/>
      <c r="N52" s="294"/>
    </row>
    <row r="53" spans="1:14">
      <c r="B53" s="49"/>
      <c r="C53" s="291"/>
      <c r="D53" s="291"/>
      <c r="E53" s="291"/>
      <c r="F53" s="291"/>
      <c r="G53" s="291"/>
      <c r="H53" s="291"/>
      <c r="I53" s="278"/>
      <c r="J53" s="234"/>
      <c r="K53" s="292"/>
      <c r="L53" s="277"/>
      <c r="M53" s="293"/>
      <c r="N53" s="294"/>
    </row>
    <row r="54" spans="1:14" ht="15" thickBot="1">
      <c r="B54" s="903"/>
      <c r="C54" s="904"/>
      <c r="D54" s="904"/>
      <c r="E54" s="904"/>
      <c r="F54" s="904"/>
      <c r="G54" s="904"/>
      <c r="H54" s="904"/>
      <c r="I54" s="874"/>
      <c r="J54" s="48"/>
      <c r="K54" s="50"/>
      <c r="L54" s="905"/>
      <c r="M54" s="906"/>
      <c r="N54" s="51"/>
    </row>
    <row r="55" spans="1:14" ht="15" thickBot="1">
      <c r="B55" s="821" t="s">
        <v>1037</v>
      </c>
      <c r="C55" s="822"/>
      <c r="D55" s="822"/>
      <c r="E55" s="822"/>
      <c r="F55" s="822"/>
      <c r="G55" s="822"/>
      <c r="H55" s="822"/>
      <c r="I55" s="822"/>
      <c r="J55" s="822"/>
      <c r="K55" s="822"/>
      <c r="L55" s="822"/>
      <c r="M55" s="823"/>
      <c r="N55" s="404">
        <f>SUM(N50:N54)</f>
        <v>8065.8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305">
        <v>96</v>
      </c>
      <c r="N71" s="405">
        <f>K71/M71</f>
        <v>1063.9001084604167</v>
      </c>
      <c r="O71" s="112"/>
    </row>
    <row r="72" spans="1:15">
      <c r="A72" t="s">
        <v>15</v>
      </c>
      <c r="B72" s="55" t="str">
        <f>VLOOKUP(A72,'MANO DE OBRA'!A8:D69,3,FALSE)</f>
        <v>Obrero (6)</v>
      </c>
      <c r="C72" s="53"/>
      <c r="D72" s="53"/>
      <c r="E72" s="53"/>
      <c r="F72" s="53"/>
      <c r="G72" s="53"/>
      <c r="H72" s="53"/>
      <c r="I72" s="302">
        <f>K72/J72*100</f>
        <v>165623.36823599998</v>
      </c>
      <c r="J72" s="303">
        <v>185</v>
      </c>
      <c r="K72" s="304">
        <f>VLOOKUP(A72,'MANO DE OBRA'!A8:D100,4,FALSE)</f>
        <v>306403.23123659997</v>
      </c>
      <c r="L72" s="56"/>
      <c r="M72" s="309">
        <v>96</v>
      </c>
      <c r="N72" s="405">
        <f>K72/M72</f>
        <v>3191.7003253812495</v>
      </c>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4255.600433841666</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N45+N55+N66+N77</f>
        <v>108881.17222722583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21776.234445445167</v>
      </c>
      <c r="M84" s="857"/>
      <c r="N84" s="57"/>
    </row>
    <row r="85" spans="1:14">
      <c r="B85" s="95" t="s">
        <v>1057</v>
      </c>
      <c r="C85" s="96"/>
      <c r="D85" s="96"/>
      <c r="E85" s="96"/>
      <c r="F85" s="96"/>
      <c r="G85" s="96"/>
      <c r="H85" s="96"/>
      <c r="I85" s="93"/>
      <c r="J85" s="94"/>
      <c r="K85" s="314">
        <v>0.05</v>
      </c>
      <c r="L85" s="856">
        <f>N79*K85</f>
        <v>5444.0586113612917</v>
      </c>
      <c r="M85" s="857"/>
      <c r="N85" s="57"/>
    </row>
    <row r="86" spans="1:14" ht="15" thickBot="1">
      <c r="B86" s="97" t="s">
        <v>1058</v>
      </c>
      <c r="C86" s="98"/>
      <c r="D86" s="98"/>
      <c r="E86" s="98"/>
      <c r="F86" s="98"/>
      <c r="G86" s="98"/>
      <c r="H86" s="98"/>
      <c r="I86" s="99"/>
      <c r="J86" s="100"/>
      <c r="K86" s="315">
        <v>0.05</v>
      </c>
      <c r="L86" s="858">
        <f>N79*K86</f>
        <v>5444.0586113612917</v>
      </c>
      <c r="M86" s="859"/>
      <c r="N86" s="57"/>
    </row>
    <row r="87" spans="1:14" ht="15" thickBot="1">
      <c r="B87" s="821" t="s">
        <v>1037</v>
      </c>
      <c r="C87" s="822"/>
      <c r="D87" s="822"/>
      <c r="E87" s="822"/>
      <c r="F87" s="822"/>
      <c r="G87" s="822"/>
      <c r="H87" s="822"/>
      <c r="I87" s="822"/>
      <c r="J87" s="822"/>
      <c r="K87" s="822"/>
      <c r="L87" s="822"/>
      <c r="M87" s="823"/>
      <c r="N87" s="58">
        <f>L84+L85+L86</f>
        <v>32664.35166816775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141545.52389539359</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7" t="s">
        <v>2322</v>
      </c>
      <c r="C99" s="238"/>
      <c r="D99" s="238"/>
      <c r="E99" s="238"/>
      <c r="F99" s="238"/>
      <c r="G99" s="238"/>
      <c r="H99" s="238"/>
      <c r="I99" s="238"/>
      <c r="J99" s="238"/>
      <c r="K99" s="238"/>
      <c r="L99" s="238"/>
      <c r="M99" s="238"/>
      <c r="N99" s="239"/>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c r="B102" s="240"/>
      <c r="C102" s="241"/>
      <c r="D102" s="241"/>
      <c r="E102" s="241"/>
      <c r="F102" s="241"/>
      <c r="G102" s="241"/>
      <c r="H102" s="241"/>
      <c r="I102" s="241"/>
      <c r="J102" s="241"/>
      <c r="K102" s="241"/>
      <c r="L102" s="241"/>
      <c r="M102" s="241"/>
      <c r="N102" s="242"/>
    </row>
    <row r="103" spans="2:14" ht="15" thickBot="1">
      <c r="B103" s="243"/>
      <c r="C103" s="244"/>
      <c r="D103" s="244"/>
      <c r="E103" s="244"/>
      <c r="F103" s="244"/>
      <c r="G103" s="244"/>
      <c r="H103" s="244"/>
      <c r="I103" s="244"/>
      <c r="J103" s="244"/>
      <c r="K103" s="244"/>
      <c r="L103" s="244"/>
      <c r="M103" s="244"/>
      <c r="N103" s="245"/>
    </row>
    <row r="104" spans="2:14">
      <c r="B104" s="246"/>
      <c r="C104" s="247"/>
      <c r="D104" s="247"/>
      <c r="E104" s="247"/>
      <c r="F104" s="247"/>
      <c r="G104" s="247"/>
      <c r="H104" s="247"/>
      <c r="I104" s="247"/>
      <c r="J104" s="247"/>
      <c r="K104" s="247"/>
      <c r="L104" s="247"/>
      <c r="M104" s="247"/>
      <c r="N104" s="248"/>
    </row>
    <row r="105" spans="2:14">
      <c r="B105" s="232" t="s">
        <v>2323</v>
      </c>
      <c r="C105" s="37"/>
      <c r="D105" s="37"/>
      <c r="E105" s="37"/>
      <c r="F105" s="37"/>
      <c r="G105" s="37"/>
      <c r="H105" s="37"/>
      <c r="I105" s="37"/>
      <c r="J105" s="37"/>
      <c r="K105" s="37"/>
      <c r="L105" s="37"/>
      <c r="M105" s="37"/>
      <c r="N105" s="38"/>
    </row>
    <row r="106" spans="2:14" ht="15" customHeight="1">
      <c r="B106" s="824" t="s">
        <v>2324</v>
      </c>
      <c r="C106" s="825"/>
      <c r="D106" s="825"/>
      <c r="E106" s="825"/>
      <c r="F106" s="825"/>
      <c r="G106" s="825"/>
      <c r="H106" s="825"/>
      <c r="I106" s="825"/>
      <c r="J106" s="825"/>
      <c r="K106" s="825"/>
      <c r="L106" s="825"/>
      <c r="M106" s="825"/>
      <c r="N106" s="826"/>
    </row>
    <row r="107" spans="2:14" ht="15" customHeight="1">
      <c r="B107" s="824"/>
      <c r="C107" s="825"/>
      <c r="D107" s="825"/>
      <c r="E107" s="825"/>
      <c r="F107" s="825"/>
      <c r="G107" s="825"/>
      <c r="H107" s="825"/>
      <c r="I107" s="825"/>
      <c r="J107" s="825"/>
      <c r="K107" s="825"/>
      <c r="L107" s="825"/>
      <c r="M107" s="825"/>
      <c r="N107" s="826"/>
    </row>
    <row r="108" spans="2:14" ht="30" customHeight="1">
      <c r="B108" s="827" t="s">
        <v>2325</v>
      </c>
      <c r="C108" s="828"/>
      <c r="D108" s="828"/>
      <c r="E108" s="828"/>
      <c r="F108" s="828"/>
      <c r="G108" s="828"/>
      <c r="H108" s="828"/>
      <c r="I108" s="828"/>
      <c r="J108" s="828"/>
      <c r="K108" s="828"/>
      <c r="L108" s="828"/>
      <c r="M108" s="828"/>
      <c r="N108" s="829"/>
    </row>
    <row r="109" spans="2:14">
      <c r="B109" s="827"/>
      <c r="C109" s="828"/>
      <c r="D109" s="828"/>
      <c r="E109" s="828"/>
      <c r="F109" s="828"/>
      <c r="G109" s="828"/>
      <c r="H109" s="828"/>
      <c r="I109" s="828"/>
      <c r="J109" s="828"/>
      <c r="K109" s="828"/>
      <c r="L109" s="828"/>
      <c r="M109" s="828"/>
      <c r="N109" s="829"/>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341"/>
      <c r="C112" s="342"/>
      <c r="D112" s="342"/>
      <c r="E112" s="342"/>
      <c r="F112" s="342"/>
      <c r="G112" s="342"/>
      <c r="H112" s="342"/>
      <c r="I112" s="342"/>
      <c r="J112" s="342"/>
      <c r="K112" s="342"/>
      <c r="L112" s="342"/>
      <c r="M112" s="342"/>
      <c r="N112" s="343"/>
    </row>
    <row r="113" spans="2:14">
      <c r="B113" s="232"/>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7"/>
      <c r="K119" s="887"/>
      <c r="L119" s="887"/>
      <c r="M119" s="887"/>
      <c r="N119" s="888"/>
    </row>
    <row r="120" spans="2:14" ht="15" thickBot="1">
      <c r="B120" s="271" t="s">
        <v>2327</v>
      </c>
      <c r="C120" s="403"/>
      <c r="D120" s="403"/>
      <c r="E120" s="63"/>
      <c r="F120" s="63"/>
      <c r="G120" s="63"/>
      <c r="H120" s="63"/>
      <c r="I120" s="63"/>
      <c r="J120" s="889"/>
      <c r="K120" s="889"/>
      <c r="L120" s="889"/>
      <c r="M120" s="889"/>
      <c r="N120" s="890"/>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1682</v>
      </c>
      <c r="C31" s="87" t="s">
        <v>2183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152</v>
      </c>
      <c r="B36" s="870" t="str">
        <f>VLOOKUP(A36,EQUIPOS!A6:D154,3,FALSE)</f>
        <v xml:space="preserve">Carrotanque de agua(1000 Galones) </v>
      </c>
      <c r="C36" s="871"/>
      <c r="D36" s="871"/>
      <c r="E36" s="871"/>
      <c r="F36" s="871"/>
      <c r="G36" s="871"/>
      <c r="H36" s="872"/>
      <c r="I36" s="277"/>
      <c r="J36" s="278"/>
      <c r="K36" s="279">
        <f>VLOOKUP(A36,EQUIPOS!A6:D163,4,FALSE)</f>
        <v>86984.379000000001</v>
      </c>
      <c r="L36" s="280"/>
      <c r="M36" s="281">
        <v>18</v>
      </c>
      <c r="N36" s="282">
        <f>K36/M36</f>
        <v>4832.4655000000002</v>
      </c>
    </row>
    <row r="37" spans="1:14">
      <c r="A37" s="119" t="s">
        <v>154</v>
      </c>
      <c r="B37" s="870" t="str">
        <f>VLOOKUP(A37,EQUIPOS!A7:D154,3,FALSE)</f>
        <v>Carrotanque Irrigador de asfalto, 1000 GALONES DE CAPACIDAD</v>
      </c>
      <c r="C37" s="871"/>
      <c r="D37" s="871"/>
      <c r="E37" s="871"/>
      <c r="F37" s="871"/>
      <c r="G37" s="871"/>
      <c r="H37" s="872"/>
      <c r="I37" s="277"/>
      <c r="J37" s="278"/>
      <c r="K37" s="279">
        <f>VLOOKUP(A37,EQUIPOS!A7:D164,4,FALSE)</f>
        <v>131976.345</v>
      </c>
      <c r="L37" s="280"/>
      <c r="M37" s="281">
        <v>18</v>
      </c>
      <c r="N37" s="282">
        <f>K37/M37</f>
        <v>7332.0191666666669</v>
      </c>
    </row>
    <row r="38" spans="1:14">
      <c r="A38" t="s">
        <v>269</v>
      </c>
      <c r="B38" s="870" t="str">
        <f>VLOOKUP(A38,EQUIPOS!A8:D154,3,FALSE)</f>
        <v>Motoniveladora  potencia 215 HP, ancho de cuchilla 4,27 m, peso 18 ton.</v>
      </c>
      <c r="C38" s="871"/>
      <c r="D38" s="871"/>
      <c r="E38" s="871"/>
      <c r="F38" s="871"/>
      <c r="G38" s="871"/>
      <c r="H38" s="872"/>
      <c r="I38" s="277"/>
      <c r="J38" s="278"/>
      <c r="K38" s="279">
        <f>VLOOKUP(A38,EQUIPOS!A8:D165,4,FALSE)</f>
        <v>186655.39199999999</v>
      </c>
      <c r="L38" s="280"/>
      <c r="M38" s="281">
        <v>18</v>
      </c>
      <c r="N38" s="282">
        <f>K38/M38</f>
        <v>10369.743999999999</v>
      </c>
    </row>
    <row r="39" spans="1:14">
      <c r="A39" t="s">
        <v>299</v>
      </c>
      <c r="B39" s="870" t="str">
        <f>VLOOKUP(A39,EQUIPOS!A9:D154,3,FALSE)</f>
        <v xml:space="preserve">Recicladora, potencia 430HP </v>
      </c>
      <c r="C39" s="871"/>
      <c r="D39" s="871"/>
      <c r="E39" s="871"/>
      <c r="F39" s="871"/>
      <c r="G39" s="871"/>
      <c r="H39" s="872"/>
      <c r="I39" s="873"/>
      <c r="J39" s="874"/>
      <c r="K39" s="279">
        <f>VLOOKUP(A39,EQUIPOS!A9:D166,4,FALSE)</f>
        <v>583024.326</v>
      </c>
      <c r="L39" s="875">
        <v>18</v>
      </c>
      <c r="M39" s="876"/>
      <c r="N39" s="282">
        <f>K39/L39</f>
        <v>32390.240333333335</v>
      </c>
    </row>
    <row r="40" spans="1:14">
      <c r="A40" t="s">
        <v>365</v>
      </c>
      <c r="B40" s="870" t="str">
        <f>VLOOKUP(A40,EQUIPOS!A10:D154,3,FALSE)</f>
        <v xml:space="preserve">Vibrocompatador, potencia 153 HP, peso 10 Ton. </v>
      </c>
      <c r="C40" s="871"/>
      <c r="D40" s="871"/>
      <c r="E40" s="871"/>
      <c r="F40" s="871"/>
      <c r="G40" s="871"/>
      <c r="H40" s="872"/>
      <c r="I40" s="42"/>
      <c r="J40" s="43"/>
      <c r="K40" s="279">
        <f>VLOOKUP(A40,EQUIPOS!A10:D167,4,FALSE)</f>
        <v>164970.09899999999</v>
      </c>
      <c r="L40" s="286"/>
      <c r="M40" s="287">
        <v>18</v>
      </c>
      <c r="N40" s="282">
        <f>K40/M40</f>
        <v>9165.0054999999993</v>
      </c>
    </row>
    <row r="41" spans="1:14">
      <c r="B41" s="330"/>
      <c r="C41" s="331"/>
      <c r="D41" s="331"/>
      <c r="E41" s="331"/>
      <c r="F41" s="333"/>
      <c r="G41" s="333"/>
      <c r="H41" s="131"/>
      <c r="I41" s="42"/>
      <c r="J41" s="43"/>
      <c r="K41" s="284"/>
      <c r="L41" s="286"/>
      <c r="M41" s="287"/>
      <c r="N41" s="282"/>
    </row>
    <row r="42" spans="1:14">
      <c r="B42" s="878" t="s">
        <v>1036</v>
      </c>
      <c r="C42" s="879"/>
      <c r="D42" s="879"/>
      <c r="E42" s="44"/>
      <c r="F42" s="45"/>
      <c r="G42" s="45"/>
      <c r="H42" s="46"/>
      <c r="I42" s="42"/>
      <c r="J42" s="43"/>
      <c r="K42" s="289"/>
      <c r="L42" s="286"/>
      <c r="M42" s="411">
        <v>0.01</v>
      </c>
      <c r="N42" s="354">
        <f>N76*M42</f>
        <v>28.370669558944442</v>
      </c>
    </row>
    <row r="43" spans="1:14" ht="15" thickBot="1">
      <c r="B43" s="870"/>
      <c r="C43" s="871"/>
      <c r="D43" s="871"/>
      <c r="E43" s="871"/>
      <c r="F43" s="871"/>
      <c r="G43" s="871"/>
      <c r="H43" s="872"/>
      <c r="I43" s="880"/>
      <c r="J43" s="881"/>
      <c r="K43" s="47"/>
      <c r="L43" s="882"/>
      <c r="M43" s="883"/>
      <c r="N43" s="111"/>
    </row>
    <row r="44" spans="1:14" ht="15" thickBot="1">
      <c r="B44" s="821" t="s">
        <v>1037</v>
      </c>
      <c r="C44" s="822"/>
      <c r="D44" s="822"/>
      <c r="E44" s="822"/>
      <c r="F44" s="822"/>
      <c r="G44" s="822"/>
      <c r="H44" s="822"/>
      <c r="I44" s="822"/>
      <c r="J44" s="822"/>
      <c r="K44" s="822"/>
      <c r="L44" s="822"/>
      <c r="M44" s="823"/>
      <c r="N44" s="404">
        <f>SUM(N36:N43)</f>
        <v>64117.845169558939</v>
      </c>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6" t="s">
        <v>1028</v>
      </c>
      <c r="C48" s="867"/>
      <c r="D48" s="867"/>
      <c r="E48" s="867"/>
      <c r="F48" s="867"/>
      <c r="G48" s="867"/>
      <c r="H48" s="867"/>
      <c r="I48" s="901"/>
      <c r="J48" s="325" t="s">
        <v>1029</v>
      </c>
      <c r="K48" s="91" t="s">
        <v>1030</v>
      </c>
      <c r="L48" s="902" t="s">
        <v>1039</v>
      </c>
      <c r="M48" s="901"/>
      <c r="N48" s="92" t="s">
        <v>1035</v>
      </c>
    </row>
    <row r="49" spans="1:14">
      <c r="A49" t="s">
        <v>583</v>
      </c>
      <c r="B49" s="49" t="str">
        <f>VLOOKUP(A49,MATERIALES!A5:D373,3,FALSE)</f>
        <v>Mezcla densa en Caliente MDC-25</v>
      </c>
      <c r="C49" s="291"/>
      <c r="D49" s="291"/>
      <c r="E49" s="291"/>
      <c r="F49" s="291"/>
      <c r="G49" s="291"/>
      <c r="H49" s="291"/>
      <c r="I49" s="278"/>
      <c r="J49" s="234" t="str">
        <f>VLOOKUP(A49,MATERIALES!A5:D641,2,FALSE)</f>
        <v>m3</v>
      </c>
      <c r="K49" s="292">
        <v>0.153</v>
      </c>
      <c r="L49" s="277"/>
      <c r="M49" s="412">
        <f>VLOOKUP(A49,MATERIALES!A5:D396,4,FALSE)</f>
        <v>592888</v>
      </c>
      <c r="N49" s="282">
        <f>K49*M49</f>
        <v>90711.864000000001</v>
      </c>
    </row>
    <row r="50" spans="1:14">
      <c r="A50" s="121"/>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SUM(N49:N53)</f>
        <v>90711.864000000001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1448</v>
      </c>
      <c r="B59" s="52" t="str">
        <f>VLOOKUP(A59,TRANSPORTE!A5:D117,3,FALSE)</f>
        <v>Transporte de Mezcla densa en Caliente MDC-25</v>
      </c>
      <c r="C59" s="327"/>
      <c r="D59" s="327"/>
      <c r="E59" s="327"/>
      <c r="F59" s="327"/>
      <c r="G59" s="327"/>
      <c r="H59" s="321" t="s">
        <v>1552</v>
      </c>
      <c r="I59" s="423">
        <v>0.153</v>
      </c>
      <c r="J59" s="296">
        <v>1</v>
      </c>
      <c r="K59" s="423">
        <f>I59*J59</f>
        <v>0.153</v>
      </c>
      <c r="L59" s="908">
        <f>VLOOKUP(A59,TRANSPORTE!A5:D117,4,FALSE)</f>
        <v>958</v>
      </c>
      <c r="M59" s="909"/>
      <c r="N59" s="297">
        <f>K59*L59</f>
        <v>146.57399999999998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146.57399999999998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15</v>
      </c>
      <c r="B70" s="55" t="str">
        <f>VLOOKUP(A70,'MANO DE OBRA'!A8:D68,3,FALSE)</f>
        <v>Obrero (6)</v>
      </c>
      <c r="C70" s="53"/>
      <c r="D70" s="53"/>
      <c r="E70" s="53"/>
      <c r="F70" s="53"/>
      <c r="G70" s="53"/>
      <c r="H70" s="53"/>
      <c r="I70" s="302">
        <f>K70/J70*100</f>
        <v>165623.36823599998</v>
      </c>
      <c r="J70" s="303">
        <v>185</v>
      </c>
      <c r="K70" s="304">
        <f>VLOOKUP(A70,'MANO DE OBRA'!A8:D99,4,FALSE)</f>
        <v>306403.23123659997</v>
      </c>
      <c r="L70" s="56"/>
      <c r="M70" s="305">
        <v>144</v>
      </c>
      <c r="N70" s="405">
        <f>K70/M70</f>
        <v>2127.800216920833</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144</v>
      </c>
      <c r="N71" s="405">
        <f>K71/M71</f>
        <v>709.26673897361115</v>
      </c>
    </row>
    <row r="72" spans="1:15">
      <c r="B72" s="55"/>
      <c r="C72" s="53"/>
      <c r="D72" s="53"/>
      <c r="E72" s="53"/>
      <c r="F72" s="53"/>
      <c r="G72" s="53"/>
      <c r="H72" s="53"/>
      <c r="I72" s="302"/>
      <c r="J72" s="303"/>
      <c r="K72" s="304"/>
      <c r="L72" s="56"/>
      <c r="M72" s="310"/>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2837.0669558944442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N44+N54+N65+N76</f>
        <v>157813.35012545338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31562.670025090676</v>
      </c>
      <c r="M83" s="857"/>
      <c r="N83" s="57"/>
    </row>
    <row r="84" spans="1:14">
      <c r="B84" s="95" t="s">
        <v>1057</v>
      </c>
      <c r="C84" s="96"/>
      <c r="D84" s="96"/>
      <c r="E84" s="96"/>
      <c r="F84" s="96"/>
      <c r="G84" s="96"/>
      <c r="H84" s="96"/>
      <c r="I84" s="93"/>
      <c r="J84" s="94"/>
      <c r="K84" s="314">
        <v>0.05</v>
      </c>
      <c r="L84" s="856">
        <f>N78*K84</f>
        <v>7890.667506272669</v>
      </c>
      <c r="M84" s="857"/>
      <c r="N84" s="57"/>
    </row>
    <row r="85" spans="1:14" ht="15" thickBot="1">
      <c r="B85" s="97" t="s">
        <v>1058</v>
      </c>
      <c r="C85" s="98"/>
      <c r="D85" s="98"/>
      <c r="E85" s="98"/>
      <c r="F85" s="98"/>
      <c r="G85" s="98"/>
      <c r="H85" s="98"/>
      <c r="I85" s="99"/>
      <c r="J85" s="100"/>
      <c r="K85" s="315">
        <v>0.05</v>
      </c>
      <c r="L85" s="858">
        <f>N78*K85</f>
        <v>7890.667506272669</v>
      </c>
      <c r="M85" s="859"/>
      <c r="N85" s="57"/>
    </row>
    <row r="86" spans="1:14" ht="15" thickBot="1">
      <c r="B86" s="821" t="s">
        <v>1037</v>
      </c>
      <c r="C86" s="822"/>
      <c r="D86" s="822"/>
      <c r="E86" s="822"/>
      <c r="F86" s="822"/>
      <c r="G86" s="822"/>
      <c r="H86" s="822"/>
      <c r="I86" s="822"/>
      <c r="J86" s="822"/>
      <c r="K86" s="822"/>
      <c r="L86" s="822"/>
      <c r="M86" s="823"/>
      <c r="N86" s="58">
        <f>L83+L84+L85</f>
        <v>47344.005037636016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205157.35516308941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1683</v>
      </c>
      <c r="C31" s="87" t="s">
        <v>2186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152</v>
      </c>
      <c r="B36" s="870" t="str">
        <f>VLOOKUP(A36,EQUIPOS!A6:D154,3,FALSE)</f>
        <v xml:space="preserve">Carrotanque de agua(1000 Galones) </v>
      </c>
      <c r="C36" s="871"/>
      <c r="D36" s="871"/>
      <c r="E36" s="871"/>
      <c r="F36" s="871"/>
      <c r="G36" s="871"/>
      <c r="H36" s="872"/>
      <c r="I36" s="277"/>
      <c r="J36" s="278"/>
      <c r="K36" s="279">
        <f>VLOOKUP(A36,EQUIPOS!A6:D163,4,FALSE)</f>
        <v>86984.379000000001</v>
      </c>
      <c r="L36" s="280"/>
      <c r="M36" s="281">
        <v>18</v>
      </c>
      <c r="N36" s="282">
        <f>K36/M36</f>
        <v>4832.4655000000002</v>
      </c>
    </row>
    <row r="37" spans="1:14">
      <c r="A37" s="119" t="s">
        <v>154</v>
      </c>
      <c r="B37" s="870" t="str">
        <f>VLOOKUP(A37,EQUIPOS!A7:D154,3,FALSE)</f>
        <v>Carrotanque Irrigador de asfalto, 1000 GALONES DE CAPACIDAD</v>
      </c>
      <c r="C37" s="871"/>
      <c r="D37" s="871"/>
      <c r="E37" s="871"/>
      <c r="F37" s="871"/>
      <c r="G37" s="871"/>
      <c r="H37" s="872"/>
      <c r="I37" s="277"/>
      <c r="J37" s="278"/>
      <c r="K37" s="279">
        <f>VLOOKUP(A37,EQUIPOS!A7:D164,4,FALSE)</f>
        <v>131976.345</v>
      </c>
      <c r="L37" s="280"/>
      <c r="M37" s="281">
        <v>18</v>
      </c>
      <c r="N37" s="282">
        <f>K37/M37</f>
        <v>7332.0191666666669</v>
      </c>
    </row>
    <row r="38" spans="1:14">
      <c r="A38" t="s">
        <v>269</v>
      </c>
      <c r="B38" s="870" t="str">
        <f>VLOOKUP(A38,EQUIPOS!A8:D154,3,FALSE)</f>
        <v>Motoniveladora  potencia 215 HP, ancho de cuchilla 4,27 m, peso 18 ton.</v>
      </c>
      <c r="C38" s="871"/>
      <c r="D38" s="871"/>
      <c r="E38" s="871"/>
      <c r="F38" s="871"/>
      <c r="G38" s="871"/>
      <c r="H38" s="872"/>
      <c r="I38" s="277"/>
      <c r="J38" s="278"/>
      <c r="K38" s="279">
        <f>VLOOKUP(A38,EQUIPOS!A8:D165,4,FALSE)</f>
        <v>186655.39199999999</v>
      </c>
      <c r="L38" s="280"/>
      <c r="M38" s="281">
        <v>18</v>
      </c>
      <c r="N38" s="282">
        <f>K38/M38</f>
        <v>10369.743999999999</v>
      </c>
    </row>
    <row r="39" spans="1:14">
      <c r="A39" t="s">
        <v>299</v>
      </c>
      <c r="B39" s="870" t="str">
        <f>VLOOKUP(A39,EQUIPOS!A9:D154,3,FALSE)</f>
        <v xml:space="preserve">Recicladora, potencia 430HP </v>
      </c>
      <c r="C39" s="871"/>
      <c r="D39" s="871"/>
      <c r="E39" s="871"/>
      <c r="F39" s="871"/>
      <c r="G39" s="871"/>
      <c r="H39" s="872"/>
      <c r="I39" s="873"/>
      <c r="J39" s="874"/>
      <c r="K39" s="279">
        <f>VLOOKUP(A39,EQUIPOS!A9:D166,4,FALSE)</f>
        <v>583024.326</v>
      </c>
      <c r="L39" s="875">
        <v>18</v>
      </c>
      <c r="M39" s="876"/>
      <c r="N39" s="282">
        <f>K39/L39</f>
        <v>32390.240333333335</v>
      </c>
    </row>
    <row r="40" spans="1:14">
      <c r="A40" t="s">
        <v>365</v>
      </c>
      <c r="B40" s="870" t="str">
        <f>VLOOKUP(A40,EQUIPOS!A10:D154,3,FALSE)</f>
        <v xml:space="preserve">Vibrocompatador, potencia 153 HP, peso 10 Ton. </v>
      </c>
      <c r="C40" s="871"/>
      <c r="D40" s="871"/>
      <c r="E40" s="871"/>
      <c r="F40" s="871"/>
      <c r="G40" s="871"/>
      <c r="H40" s="872"/>
      <c r="I40" s="42"/>
      <c r="J40" s="43"/>
      <c r="K40" s="279">
        <f>VLOOKUP(A40,EQUIPOS!A10:D167,4,FALSE)</f>
        <v>164970.09899999999</v>
      </c>
      <c r="L40" s="286"/>
      <c r="M40" s="287">
        <v>18</v>
      </c>
      <c r="N40" s="282">
        <f>K40/M40</f>
        <v>9165.0054999999993</v>
      </c>
    </row>
    <row r="41" spans="1:14">
      <c r="B41" s="330"/>
      <c r="C41" s="331"/>
      <c r="D41" s="331"/>
      <c r="E41" s="331"/>
      <c r="F41" s="333"/>
      <c r="G41" s="333"/>
      <c r="H41" s="131"/>
      <c r="I41" s="42"/>
      <c r="J41" s="43"/>
      <c r="K41" s="284"/>
      <c r="L41" s="286"/>
      <c r="M41" s="287"/>
      <c r="N41" s="288"/>
    </row>
    <row r="42" spans="1:14">
      <c r="B42" s="878" t="s">
        <v>1036</v>
      </c>
      <c r="C42" s="879"/>
      <c r="D42" s="879"/>
      <c r="E42" s="44"/>
      <c r="F42" s="45"/>
      <c r="G42" s="45"/>
      <c r="H42" s="46"/>
      <c r="I42" s="42"/>
      <c r="J42" s="43"/>
      <c r="K42" s="289"/>
      <c r="L42" s="286"/>
      <c r="M42" s="411">
        <v>0.01</v>
      </c>
      <c r="N42" s="354">
        <f>N76*M42</f>
        <v>28.370669558944442</v>
      </c>
    </row>
    <row r="43" spans="1:14" ht="15" thickBot="1">
      <c r="B43" s="870"/>
      <c r="C43" s="871"/>
      <c r="D43" s="871"/>
      <c r="E43" s="871"/>
      <c r="F43" s="871"/>
      <c r="G43" s="871"/>
      <c r="H43" s="872"/>
      <c r="I43" s="880"/>
      <c r="J43" s="881"/>
      <c r="K43" s="47"/>
      <c r="L43" s="882"/>
      <c r="M43" s="883"/>
      <c r="N43" s="111"/>
    </row>
    <row r="44" spans="1:14" ht="15" thickBot="1">
      <c r="B44" s="821" t="s">
        <v>1037</v>
      </c>
      <c r="C44" s="822"/>
      <c r="D44" s="822"/>
      <c r="E44" s="822"/>
      <c r="F44" s="822"/>
      <c r="G44" s="822"/>
      <c r="H44" s="822"/>
      <c r="I44" s="822"/>
      <c r="J44" s="822"/>
      <c r="K44" s="822"/>
      <c r="L44" s="822"/>
      <c r="M44" s="823"/>
      <c r="N44" s="404">
        <f>SUM(N36:N43)</f>
        <v>64117.845169558939</v>
      </c>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6" t="s">
        <v>1028</v>
      </c>
      <c r="C48" s="867"/>
      <c r="D48" s="867"/>
      <c r="E48" s="867"/>
      <c r="F48" s="867"/>
      <c r="G48" s="867"/>
      <c r="H48" s="867"/>
      <c r="I48" s="901"/>
      <c r="J48" s="325" t="s">
        <v>1029</v>
      </c>
      <c r="K48" s="91" t="s">
        <v>1030</v>
      </c>
      <c r="L48" s="902" t="s">
        <v>1039</v>
      </c>
      <c r="M48" s="901"/>
      <c r="N48" s="92" t="s">
        <v>1035</v>
      </c>
    </row>
    <row r="49" spans="1:14">
      <c r="A49" t="s">
        <v>581</v>
      </c>
      <c r="B49" s="49" t="str">
        <f>VLOOKUP(A49,MATERIALES!A4:D373,3,FALSE)</f>
        <v>Mezcla densa en Caliente MDC-19</v>
      </c>
      <c r="C49" s="291"/>
      <c r="D49" s="291"/>
      <c r="E49" s="291"/>
      <c r="F49" s="291"/>
      <c r="G49" s="291"/>
      <c r="H49" s="291"/>
      <c r="I49" s="278"/>
      <c r="J49" s="234" t="str">
        <f>VLOOKUP(A49,MATERIALES!A5:D641,2,FALSE)</f>
        <v>m3</v>
      </c>
      <c r="K49" s="292">
        <v>0.153</v>
      </c>
      <c r="L49" s="277"/>
      <c r="M49" s="412">
        <f>VLOOKUP(A49,MATERIALES!A5:D396,4,FALSE)</f>
        <v>520529</v>
      </c>
      <c r="N49" s="282">
        <f>K49*M49</f>
        <v>79640.937000000005</v>
      </c>
    </row>
    <row r="50" spans="1:14">
      <c r="A50" s="121"/>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SUM(N49:N53)</f>
        <v>79640.937000000005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1446</v>
      </c>
      <c r="B59" s="52" t="str">
        <f>VLOOKUP(A59,TRANSPORTE!A5:D117,3,FALSE)</f>
        <v>Transporte de Mezcla Densa en Caliente MDC-19</v>
      </c>
      <c r="C59" s="327"/>
      <c r="D59" s="327"/>
      <c r="E59" s="327"/>
      <c r="F59" s="327"/>
      <c r="G59" s="327"/>
      <c r="H59" s="321" t="s">
        <v>1552</v>
      </c>
      <c r="I59" s="423">
        <v>0.153</v>
      </c>
      <c r="J59" s="296">
        <v>1</v>
      </c>
      <c r="K59" s="423">
        <f>I59*J59</f>
        <v>0.153</v>
      </c>
      <c r="L59" s="908">
        <f>VLOOKUP(A59,TRANSPORTE!A5:D117,4,FALSE)</f>
        <v>958</v>
      </c>
      <c r="M59" s="909"/>
      <c r="N59" s="297">
        <f>K59*L59</f>
        <v>146.57399999999998</v>
      </c>
    </row>
    <row r="60" spans="1:14">
      <c r="B60" s="52"/>
      <c r="C60" s="53"/>
      <c r="D60" s="53"/>
      <c r="E60" s="53"/>
      <c r="F60" s="53"/>
      <c r="G60" s="53"/>
      <c r="H60" s="321"/>
      <c r="I60" s="289"/>
      <c r="J60" s="296"/>
      <c r="K60" s="289"/>
      <c r="L60" s="908"/>
      <c r="M60" s="909"/>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146.57399999999998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15</v>
      </c>
      <c r="B70" s="55" t="str">
        <f>VLOOKUP(A70,'MANO DE OBRA'!A8:D68,3,FALSE)</f>
        <v>Obrero (6)</v>
      </c>
      <c r="C70" s="53"/>
      <c r="D70" s="53"/>
      <c r="E70" s="53"/>
      <c r="F70" s="53"/>
      <c r="G70" s="53"/>
      <c r="H70" s="53"/>
      <c r="I70" s="302">
        <f>K70/J70*100</f>
        <v>165623.36823599998</v>
      </c>
      <c r="J70" s="303">
        <v>185</v>
      </c>
      <c r="K70" s="304">
        <f>VLOOKUP(A70,'MANO DE OBRA'!A8:D99,4,FALSE)</f>
        <v>306403.23123659997</v>
      </c>
      <c r="L70" s="56"/>
      <c r="M70" s="305">
        <v>144</v>
      </c>
      <c r="N70" s="405">
        <f>K70/M70</f>
        <v>2127.800216920833</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144</v>
      </c>
      <c r="N71" s="405">
        <f>K71/M71</f>
        <v>709.26673897361115</v>
      </c>
    </row>
    <row r="72" spans="1:15">
      <c r="B72" s="55"/>
      <c r="C72" s="53"/>
      <c r="D72" s="53"/>
      <c r="E72" s="53"/>
      <c r="F72" s="53"/>
      <c r="G72" s="53"/>
      <c r="H72" s="53"/>
      <c r="I72" s="302"/>
      <c r="J72" s="303"/>
      <c r="K72" s="304"/>
      <c r="L72" s="56"/>
      <c r="M72" s="310"/>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2837.0669558944442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N44+N54+N65+N76</f>
        <v>146742.42312545338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29348.484625090678</v>
      </c>
      <c r="M83" s="857"/>
      <c r="N83" s="57"/>
    </row>
    <row r="84" spans="1:14">
      <c r="B84" s="95" t="s">
        <v>1057</v>
      </c>
      <c r="C84" s="96"/>
      <c r="D84" s="96"/>
      <c r="E84" s="96"/>
      <c r="F84" s="96"/>
      <c r="G84" s="96"/>
      <c r="H84" s="96"/>
      <c r="I84" s="93"/>
      <c r="J84" s="94"/>
      <c r="K84" s="314">
        <v>0.05</v>
      </c>
      <c r="L84" s="856">
        <f>N78*K84</f>
        <v>7337.1211562726694</v>
      </c>
      <c r="M84" s="857"/>
      <c r="N84" s="57"/>
    </row>
    <row r="85" spans="1:14" ht="15" thickBot="1">
      <c r="B85" s="97" t="s">
        <v>1058</v>
      </c>
      <c r="C85" s="98"/>
      <c r="D85" s="98"/>
      <c r="E85" s="98"/>
      <c r="F85" s="98"/>
      <c r="G85" s="98"/>
      <c r="H85" s="98"/>
      <c r="I85" s="99"/>
      <c r="J85" s="100"/>
      <c r="K85" s="315">
        <v>0.05</v>
      </c>
      <c r="L85" s="858">
        <f>N78*K85</f>
        <v>7337.1211562726694</v>
      </c>
      <c r="M85" s="859"/>
      <c r="N85" s="57"/>
    </row>
    <row r="86" spans="1:14" ht="15" thickBot="1">
      <c r="B86" s="821" t="s">
        <v>1037</v>
      </c>
      <c r="C86" s="822"/>
      <c r="D86" s="822"/>
      <c r="E86" s="822"/>
      <c r="F86" s="822"/>
      <c r="G86" s="822"/>
      <c r="H86" s="822"/>
      <c r="I86" s="822"/>
      <c r="J86" s="822"/>
      <c r="K86" s="822"/>
      <c r="L86" s="822"/>
      <c r="M86" s="823"/>
      <c r="N86" s="58">
        <f>L83+L84+L85</f>
        <v>44022.726937636013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190765.15006308939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1684</v>
      </c>
      <c r="C31" s="87" t="s">
        <v>2187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152</v>
      </c>
      <c r="B36" s="870" t="str">
        <f>VLOOKUP(A36,EQUIPOS!A6:D154,3,FALSE)</f>
        <v xml:space="preserve">Carrotanque de agua(1000 Galones) </v>
      </c>
      <c r="C36" s="871"/>
      <c r="D36" s="871"/>
      <c r="E36" s="871"/>
      <c r="F36" s="871"/>
      <c r="G36" s="871"/>
      <c r="H36" s="872"/>
      <c r="I36" s="277"/>
      <c r="J36" s="278"/>
      <c r="K36" s="279">
        <f>VLOOKUP(A36,EQUIPOS!A6:D163,4,FALSE)</f>
        <v>86984.379000000001</v>
      </c>
      <c r="L36" s="280"/>
      <c r="M36" s="281">
        <v>15</v>
      </c>
      <c r="N36" s="282">
        <f>K36/M36</f>
        <v>5798.9585999999999</v>
      </c>
    </row>
    <row r="37" spans="1:14">
      <c r="A37" s="119" t="s">
        <v>154</v>
      </c>
      <c r="B37" s="870" t="str">
        <f>VLOOKUP(A37,EQUIPOS!A7:D154,3,FALSE)</f>
        <v>Carrotanque Irrigador de asfalto, 1000 GALONES DE CAPACIDAD</v>
      </c>
      <c r="C37" s="871"/>
      <c r="D37" s="871"/>
      <c r="E37" s="871"/>
      <c r="F37" s="871"/>
      <c r="G37" s="871"/>
      <c r="H37" s="872"/>
      <c r="I37" s="277"/>
      <c r="J37" s="278"/>
      <c r="K37" s="279">
        <f>VLOOKUP(A37,EQUIPOS!A7:D164,4,FALSE)</f>
        <v>131976.345</v>
      </c>
      <c r="L37" s="280"/>
      <c r="M37" s="281">
        <v>15</v>
      </c>
      <c r="N37" s="282">
        <f>K37/M37</f>
        <v>8798.4230000000007</v>
      </c>
    </row>
    <row r="38" spans="1:14">
      <c r="A38" t="s">
        <v>269</v>
      </c>
      <c r="B38" s="870" t="str">
        <f>VLOOKUP(A38,EQUIPOS!A8:D154,3,FALSE)</f>
        <v>Motoniveladora  potencia 215 HP, ancho de cuchilla 4,27 m, peso 18 ton.</v>
      </c>
      <c r="C38" s="871"/>
      <c r="D38" s="871"/>
      <c r="E38" s="871"/>
      <c r="F38" s="871"/>
      <c r="G38" s="871"/>
      <c r="H38" s="872"/>
      <c r="I38" s="277"/>
      <c r="J38" s="278"/>
      <c r="K38" s="279">
        <f>VLOOKUP(A38,EQUIPOS!A8:D165,4,FALSE)</f>
        <v>186655.39199999999</v>
      </c>
      <c r="L38" s="280"/>
      <c r="M38" s="281">
        <v>15</v>
      </c>
      <c r="N38" s="282">
        <f>K38/M38</f>
        <v>12443.692799999999</v>
      </c>
    </row>
    <row r="39" spans="1:14">
      <c r="A39" t="s">
        <v>299</v>
      </c>
      <c r="B39" s="870" t="str">
        <f>VLOOKUP(A39,EQUIPOS!A9:D154,3,FALSE)</f>
        <v xml:space="preserve">Recicladora, potencia 430HP </v>
      </c>
      <c r="C39" s="871"/>
      <c r="D39" s="871"/>
      <c r="E39" s="871"/>
      <c r="F39" s="871"/>
      <c r="G39" s="871"/>
      <c r="H39" s="872"/>
      <c r="I39" s="873"/>
      <c r="J39" s="874"/>
      <c r="K39" s="279">
        <f>VLOOKUP(A39,EQUIPOS!A9:D166,4,FALSE)</f>
        <v>583024.326</v>
      </c>
      <c r="L39" s="875">
        <v>15</v>
      </c>
      <c r="M39" s="876"/>
      <c r="N39" s="282">
        <f>K39/L39</f>
        <v>38868.288399999998</v>
      </c>
    </row>
    <row r="40" spans="1:14">
      <c r="A40" t="s">
        <v>365</v>
      </c>
      <c r="B40" s="870" t="str">
        <f>VLOOKUP(A40,EQUIPOS!A10:D154,3,FALSE)</f>
        <v xml:space="preserve">Vibrocompatador, potencia 153 HP, peso 10 Ton. </v>
      </c>
      <c r="C40" s="871"/>
      <c r="D40" s="871"/>
      <c r="E40" s="871"/>
      <c r="F40" s="871"/>
      <c r="G40" s="871"/>
      <c r="H40" s="872"/>
      <c r="I40" s="42"/>
      <c r="J40" s="43"/>
      <c r="K40" s="279">
        <f>VLOOKUP(A40,EQUIPOS!A10:D167,4,FALSE)</f>
        <v>164970.09899999999</v>
      </c>
      <c r="L40" s="286"/>
      <c r="M40" s="287">
        <v>15</v>
      </c>
      <c r="N40" s="282">
        <f>K40/M40</f>
        <v>10998.006599999999</v>
      </c>
    </row>
    <row r="41" spans="1:14">
      <c r="B41" s="330"/>
      <c r="C41" s="331"/>
      <c r="D41" s="331"/>
      <c r="E41" s="331"/>
      <c r="F41" s="333"/>
      <c r="G41" s="333"/>
      <c r="H41" s="131"/>
      <c r="I41" s="42"/>
      <c r="J41" s="43"/>
      <c r="K41" s="284"/>
      <c r="L41" s="286"/>
      <c r="M41" s="287"/>
      <c r="N41" s="288"/>
    </row>
    <row r="42" spans="1:14">
      <c r="B42" s="878" t="s">
        <v>1036</v>
      </c>
      <c r="C42" s="879"/>
      <c r="D42" s="879"/>
      <c r="E42" s="44"/>
      <c r="F42" s="45"/>
      <c r="G42" s="45"/>
      <c r="H42" s="46"/>
      <c r="I42" s="42"/>
      <c r="J42" s="43"/>
      <c r="K42" s="289"/>
      <c r="L42" s="286"/>
      <c r="M42" s="411">
        <v>0.01</v>
      </c>
      <c r="N42" s="354">
        <f>N76*M42</f>
        <v>34.044803470733335</v>
      </c>
    </row>
    <row r="43" spans="1:14" ht="15" thickBot="1">
      <c r="B43" s="870"/>
      <c r="C43" s="871"/>
      <c r="D43" s="871"/>
      <c r="E43" s="871"/>
      <c r="F43" s="871"/>
      <c r="G43" s="871"/>
      <c r="H43" s="872"/>
      <c r="I43" s="880"/>
      <c r="J43" s="881"/>
      <c r="K43" s="47"/>
      <c r="L43" s="882"/>
      <c r="M43" s="883"/>
      <c r="N43" s="111"/>
    </row>
    <row r="44" spans="1:14" ht="15" thickBot="1">
      <c r="B44" s="821" t="s">
        <v>1037</v>
      </c>
      <c r="C44" s="822"/>
      <c r="D44" s="822"/>
      <c r="E44" s="822"/>
      <c r="F44" s="822"/>
      <c r="G44" s="822"/>
      <c r="H44" s="822"/>
      <c r="I44" s="822"/>
      <c r="J44" s="822"/>
      <c r="K44" s="822"/>
      <c r="L44" s="822"/>
      <c r="M44" s="823"/>
      <c r="N44" s="404">
        <f>SUM(N36:N43)</f>
        <v>76941.414203470733</v>
      </c>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6" t="s">
        <v>1028</v>
      </c>
      <c r="C48" s="867"/>
      <c r="D48" s="867"/>
      <c r="E48" s="867"/>
      <c r="F48" s="867"/>
      <c r="G48" s="867"/>
      <c r="H48" s="867"/>
      <c r="I48" s="901"/>
      <c r="J48" s="325" t="s">
        <v>1029</v>
      </c>
      <c r="K48" s="91" t="s">
        <v>1030</v>
      </c>
      <c r="L48" s="902" t="s">
        <v>1039</v>
      </c>
      <c r="M48" s="901"/>
      <c r="N48" s="92" t="s">
        <v>1035</v>
      </c>
    </row>
    <row r="49" spans="1:14">
      <c r="A49" t="s">
        <v>583</v>
      </c>
      <c r="B49" s="49" t="str">
        <f>VLOOKUP(A49,MATERIALES!A4:D373,3,FALSE)</f>
        <v>Mezcla densa en Caliente MDC-25</v>
      </c>
      <c r="C49" s="291"/>
      <c r="D49" s="291"/>
      <c r="E49" s="291"/>
      <c r="F49" s="291"/>
      <c r="G49" s="291"/>
      <c r="H49" s="291"/>
      <c r="I49" s="278"/>
      <c r="J49" s="234" t="str">
        <f>VLOOKUP(A49,MATERIALES!A5:D641,2,FALSE)</f>
        <v>m3</v>
      </c>
      <c r="K49" s="292">
        <v>0.153</v>
      </c>
      <c r="L49" s="277"/>
      <c r="M49" s="412">
        <f>VLOOKUP(A49,MATERIALES!A5:D396,4,FALSE)</f>
        <v>592888</v>
      </c>
      <c r="N49" s="282">
        <f>K49*M49</f>
        <v>90711.864000000001</v>
      </c>
    </row>
    <row r="50" spans="1:14">
      <c r="A50" s="121"/>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SUM(N49:N53)</f>
        <v>90711.864000000001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1448</v>
      </c>
      <c r="B59" s="52" t="str">
        <f>VLOOKUP(A59,TRANSPORTE!A5:D117,3,FALSE)</f>
        <v>Transporte de Mezcla densa en Caliente MDC-25</v>
      </c>
      <c r="C59" s="327"/>
      <c r="D59" s="327"/>
      <c r="E59" s="327"/>
      <c r="F59" s="327"/>
      <c r="G59" s="327"/>
      <c r="H59" s="321" t="s">
        <v>1552</v>
      </c>
      <c r="I59" s="423">
        <v>0.153</v>
      </c>
      <c r="J59" s="296">
        <v>1</v>
      </c>
      <c r="K59" s="423">
        <f>I59*J59</f>
        <v>0.153</v>
      </c>
      <c r="L59" s="908">
        <f>VLOOKUP(A59,TRANSPORTE!A5:D117,4,FALSE)</f>
        <v>958</v>
      </c>
      <c r="M59" s="909"/>
      <c r="N59" s="297">
        <f>K59*L59</f>
        <v>146.57399999999998</v>
      </c>
    </row>
    <row r="60" spans="1:14">
      <c r="B60" s="52"/>
      <c r="C60" s="53"/>
      <c r="D60" s="53"/>
      <c r="E60" s="53"/>
      <c r="F60" s="53"/>
      <c r="G60" s="53"/>
      <c r="H60" s="321"/>
      <c r="I60" s="289"/>
      <c r="J60" s="296"/>
      <c r="K60" s="289"/>
      <c r="L60" s="908"/>
      <c r="M60" s="909"/>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146.57399999999998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15</v>
      </c>
      <c r="B70" s="55" t="str">
        <f>VLOOKUP(A70,'MANO DE OBRA'!A8:D68,3,FALSE)</f>
        <v>Obrero (6)</v>
      </c>
      <c r="C70" s="53"/>
      <c r="D70" s="53"/>
      <c r="E70" s="53"/>
      <c r="F70" s="53"/>
      <c r="G70" s="53"/>
      <c r="H70" s="53"/>
      <c r="I70" s="302">
        <f>K70/J70*100</f>
        <v>165623.36823599998</v>
      </c>
      <c r="J70" s="303">
        <v>185</v>
      </c>
      <c r="K70" s="304">
        <f>VLOOKUP(A70,'MANO DE OBRA'!A8:D99,4,FALSE)</f>
        <v>306403.23123659997</v>
      </c>
      <c r="L70" s="56"/>
      <c r="M70" s="305">
        <v>120</v>
      </c>
      <c r="N70" s="405">
        <f>K70/M70</f>
        <v>2553.3602603049999</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120</v>
      </c>
      <c r="N71" s="405">
        <f>K71/M71</f>
        <v>851.12008676833329</v>
      </c>
    </row>
    <row r="72" spans="1:15">
      <c r="B72" s="55"/>
      <c r="C72" s="53"/>
      <c r="D72" s="53"/>
      <c r="E72" s="53"/>
      <c r="F72" s="53"/>
      <c r="G72" s="53"/>
      <c r="H72" s="53"/>
      <c r="I72" s="302"/>
      <c r="J72" s="303"/>
      <c r="K72" s="304"/>
      <c r="L72" s="56"/>
      <c r="M72" s="310"/>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3404.4803470733332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N44+N54+N65+N76</f>
        <v>171204.33255054409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34240.866510108819</v>
      </c>
      <c r="M83" s="857"/>
      <c r="N83" s="57"/>
    </row>
    <row r="84" spans="1:14">
      <c r="B84" s="95" t="s">
        <v>1057</v>
      </c>
      <c r="C84" s="96"/>
      <c r="D84" s="96"/>
      <c r="E84" s="96"/>
      <c r="F84" s="96"/>
      <c r="G84" s="96"/>
      <c r="H84" s="96"/>
      <c r="I84" s="93"/>
      <c r="J84" s="94"/>
      <c r="K84" s="314">
        <v>0.05</v>
      </c>
      <c r="L84" s="856">
        <f>N78*K84</f>
        <v>8560.2166275272048</v>
      </c>
      <c r="M84" s="857"/>
      <c r="N84" s="57"/>
    </row>
    <row r="85" spans="1:14" ht="15" thickBot="1">
      <c r="B85" s="97" t="s">
        <v>1058</v>
      </c>
      <c r="C85" s="98"/>
      <c r="D85" s="98"/>
      <c r="E85" s="98"/>
      <c r="F85" s="98"/>
      <c r="G85" s="98"/>
      <c r="H85" s="98"/>
      <c r="I85" s="99"/>
      <c r="J85" s="100"/>
      <c r="K85" s="315">
        <v>0.05</v>
      </c>
      <c r="L85" s="858">
        <f>N78*K85</f>
        <v>8560.2166275272048</v>
      </c>
      <c r="M85" s="859"/>
      <c r="N85" s="57"/>
    </row>
    <row r="86" spans="1:14" ht="15" thickBot="1">
      <c r="B86" s="821" t="s">
        <v>1037</v>
      </c>
      <c r="C86" s="822"/>
      <c r="D86" s="822"/>
      <c r="E86" s="822"/>
      <c r="F86" s="822"/>
      <c r="G86" s="822"/>
      <c r="H86" s="822"/>
      <c r="I86" s="822"/>
      <c r="J86" s="822"/>
      <c r="K86" s="822"/>
      <c r="L86" s="822"/>
      <c r="M86" s="823"/>
      <c r="N86" s="58">
        <f>L83+L84+L85</f>
        <v>51361.299765163225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222565.63231570731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1685</v>
      </c>
      <c r="C31" s="87" t="s">
        <v>2190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152</v>
      </c>
      <c r="B36" s="870" t="str">
        <f>VLOOKUP(A36,EQUIPOS!A6:D154,3,FALSE)</f>
        <v xml:space="preserve">Carrotanque de agua(1000 Galones) </v>
      </c>
      <c r="C36" s="871"/>
      <c r="D36" s="871"/>
      <c r="E36" s="871"/>
      <c r="F36" s="871"/>
      <c r="G36" s="871"/>
      <c r="H36" s="872"/>
      <c r="I36" s="277"/>
      <c r="J36" s="278"/>
      <c r="K36" s="279">
        <f>VLOOKUP(A36,EQUIPOS!A6:D163,4,FALSE)</f>
        <v>86984.379000000001</v>
      </c>
      <c r="L36" s="280"/>
      <c r="M36" s="281">
        <v>15</v>
      </c>
      <c r="N36" s="282">
        <f>K36/M36</f>
        <v>5798.9585999999999</v>
      </c>
    </row>
    <row r="37" spans="1:14">
      <c r="A37" s="119" t="s">
        <v>154</v>
      </c>
      <c r="B37" s="870" t="str">
        <f>VLOOKUP(A37,EQUIPOS!A7:D154,3,FALSE)</f>
        <v>Carrotanque Irrigador de asfalto, 1000 GALONES DE CAPACIDAD</v>
      </c>
      <c r="C37" s="871"/>
      <c r="D37" s="871"/>
      <c r="E37" s="871"/>
      <c r="F37" s="871"/>
      <c r="G37" s="871"/>
      <c r="H37" s="872"/>
      <c r="I37" s="277"/>
      <c r="J37" s="278"/>
      <c r="K37" s="279">
        <f>VLOOKUP(A37,EQUIPOS!A7:D164,4,FALSE)</f>
        <v>131976.345</v>
      </c>
      <c r="L37" s="280"/>
      <c r="M37" s="281">
        <v>15</v>
      </c>
      <c r="N37" s="282">
        <f>K37/M37</f>
        <v>8798.4230000000007</v>
      </c>
    </row>
    <row r="38" spans="1:14">
      <c r="A38" t="s">
        <v>269</v>
      </c>
      <c r="B38" s="870" t="str">
        <f>VLOOKUP(A38,EQUIPOS!A8:D154,3,FALSE)</f>
        <v>Motoniveladora  potencia 215 HP, ancho de cuchilla 4,27 m, peso 18 ton.</v>
      </c>
      <c r="C38" s="871"/>
      <c r="D38" s="871"/>
      <c r="E38" s="871"/>
      <c r="F38" s="871"/>
      <c r="G38" s="871"/>
      <c r="H38" s="872"/>
      <c r="I38" s="277"/>
      <c r="J38" s="278"/>
      <c r="K38" s="279">
        <f>VLOOKUP(A38,EQUIPOS!A8:D165,4,FALSE)</f>
        <v>186655.39199999999</v>
      </c>
      <c r="L38" s="280"/>
      <c r="M38" s="281">
        <v>15</v>
      </c>
      <c r="N38" s="282">
        <f>K38/M38</f>
        <v>12443.692799999999</v>
      </c>
    </row>
    <row r="39" spans="1:14">
      <c r="A39" t="s">
        <v>299</v>
      </c>
      <c r="B39" s="870" t="str">
        <f>VLOOKUP(A39,EQUIPOS!A9:D154,3,FALSE)</f>
        <v xml:space="preserve">Recicladora, potencia 430HP </v>
      </c>
      <c r="C39" s="871"/>
      <c r="D39" s="871"/>
      <c r="E39" s="871"/>
      <c r="F39" s="871"/>
      <c r="G39" s="871"/>
      <c r="H39" s="872"/>
      <c r="I39" s="873"/>
      <c r="J39" s="874"/>
      <c r="K39" s="279">
        <f>VLOOKUP(A39,EQUIPOS!A9:D166,4,FALSE)</f>
        <v>583024.326</v>
      </c>
      <c r="L39" s="875">
        <v>15</v>
      </c>
      <c r="M39" s="876"/>
      <c r="N39" s="282">
        <f>K39/L39</f>
        <v>38868.288399999998</v>
      </c>
    </row>
    <row r="40" spans="1:14">
      <c r="A40" t="s">
        <v>365</v>
      </c>
      <c r="B40" s="870" t="str">
        <f>VLOOKUP(A40,EQUIPOS!A10:D154,3,FALSE)</f>
        <v xml:space="preserve">Vibrocompatador, potencia 153 HP, peso 10 Ton. </v>
      </c>
      <c r="C40" s="871"/>
      <c r="D40" s="871"/>
      <c r="E40" s="871"/>
      <c r="F40" s="871"/>
      <c r="G40" s="871"/>
      <c r="H40" s="872"/>
      <c r="I40" s="42"/>
      <c r="J40" s="43"/>
      <c r="K40" s="279">
        <f>VLOOKUP(A40,EQUIPOS!A10:D167,4,FALSE)</f>
        <v>164970.09899999999</v>
      </c>
      <c r="L40" s="286"/>
      <c r="M40" s="287">
        <v>15</v>
      </c>
      <c r="N40" s="282">
        <f>K40/M40</f>
        <v>10998.006599999999</v>
      </c>
    </row>
    <row r="41" spans="1:14">
      <c r="B41" s="330"/>
      <c r="C41" s="331"/>
      <c r="D41" s="331"/>
      <c r="E41" s="331"/>
      <c r="F41" s="333"/>
      <c r="G41" s="333"/>
      <c r="H41" s="131"/>
      <c r="I41" s="42"/>
      <c r="J41" s="43"/>
      <c r="K41" s="284"/>
      <c r="L41" s="286"/>
      <c r="M41" s="287"/>
      <c r="N41" s="288"/>
    </row>
    <row r="42" spans="1:14">
      <c r="B42" s="878" t="s">
        <v>1036</v>
      </c>
      <c r="C42" s="879"/>
      <c r="D42" s="879"/>
      <c r="E42" s="44"/>
      <c r="F42" s="45"/>
      <c r="G42" s="45"/>
      <c r="H42" s="46"/>
      <c r="I42" s="42"/>
      <c r="J42" s="43"/>
      <c r="K42" s="289"/>
      <c r="L42" s="286"/>
      <c r="M42" s="411">
        <v>0.01</v>
      </c>
      <c r="N42" s="354">
        <f>N76*M42</f>
        <v>34.044803470733335</v>
      </c>
    </row>
    <row r="43" spans="1:14" ht="15" thickBot="1">
      <c r="B43" s="870"/>
      <c r="C43" s="871"/>
      <c r="D43" s="871"/>
      <c r="E43" s="871"/>
      <c r="F43" s="871"/>
      <c r="G43" s="871"/>
      <c r="H43" s="872"/>
      <c r="I43" s="880"/>
      <c r="J43" s="881"/>
      <c r="K43" s="47"/>
      <c r="L43" s="882"/>
      <c r="M43" s="883"/>
      <c r="N43" s="111"/>
    </row>
    <row r="44" spans="1:14" ht="15" thickBot="1">
      <c r="B44" s="821" t="s">
        <v>1037</v>
      </c>
      <c r="C44" s="822"/>
      <c r="D44" s="822"/>
      <c r="E44" s="822"/>
      <c r="F44" s="822"/>
      <c r="G44" s="822"/>
      <c r="H44" s="822"/>
      <c r="I44" s="822"/>
      <c r="J44" s="822"/>
      <c r="K44" s="822"/>
      <c r="L44" s="822"/>
      <c r="M44" s="823"/>
      <c r="N44" s="404">
        <f>SUM(N36:N43)</f>
        <v>76941.414203470733</v>
      </c>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6" t="s">
        <v>1028</v>
      </c>
      <c r="C48" s="867"/>
      <c r="D48" s="867"/>
      <c r="E48" s="867"/>
      <c r="F48" s="867"/>
      <c r="G48" s="867"/>
      <c r="H48" s="867"/>
      <c r="I48" s="901"/>
      <c r="J48" s="325" t="s">
        <v>1029</v>
      </c>
      <c r="K48" s="91" t="s">
        <v>1030</v>
      </c>
      <c r="L48" s="902" t="s">
        <v>1039</v>
      </c>
      <c r="M48" s="901"/>
      <c r="N48" s="92" t="s">
        <v>1035</v>
      </c>
    </row>
    <row r="49" spans="1:14">
      <c r="A49" t="s">
        <v>581</v>
      </c>
      <c r="B49" s="49" t="str">
        <f>VLOOKUP(A49,MATERIALES!A4:D373,3,FALSE)</f>
        <v>Mezcla densa en Caliente MDC-19</v>
      </c>
      <c r="C49" s="291"/>
      <c r="D49" s="291"/>
      <c r="E49" s="291"/>
      <c r="F49" s="291"/>
      <c r="G49" s="291"/>
      <c r="H49" s="291"/>
      <c r="I49" s="278"/>
      <c r="J49" s="234" t="str">
        <f>VLOOKUP(A49,MATERIALES!A5:D641,2,FALSE)</f>
        <v>m3</v>
      </c>
      <c r="K49" s="292">
        <v>0.153</v>
      </c>
      <c r="L49" s="277"/>
      <c r="M49" s="412">
        <f>VLOOKUP(A49,MATERIALES!A5:D396,4,FALSE)</f>
        <v>520529</v>
      </c>
      <c r="N49" s="282">
        <f>K49*M49</f>
        <v>79640.937000000005</v>
      </c>
    </row>
    <row r="50" spans="1:14">
      <c r="A50" s="121"/>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SUM(N49:N53)</f>
        <v>79640.937000000005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1446</v>
      </c>
      <c r="B59" s="52" t="str">
        <f>VLOOKUP(A59,TRANSPORTE!A5:D117,3,FALSE)</f>
        <v>Transporte de Mezcla Densa en Caliente MDC-19</v>
      </c>
      <c r="C59" s="327"/>
      <c r="D59" s="327"/>
      <c r="E59" s="327"/>
      <c r="F59" s="327"/>
      <c r="G59" s="327"/>
      <c r="H59" s="321" t="s">
        <v>1552</v>
      </c>
      <c r="I59" s="423">
        <v>0.153</v>
      </c>
      <c r="J59" s="296">
        <v>1</v>
      </c>
      <c r="K59" s="423">
        <f>I59*J59</f>
        <v>0.153</v>
      </c>
      <c r="L59" s="908">
        <f>VLOOKUP(A59,TRANSPORTE!A5:D117,4,FALSE)</f>
        <v>958</v>
      </c>
      <c r="M59" s="909"/>
      <c r="N59" s="297">
        <f>K59*L59</f>
        <v>146.57399999999998</v>
      </c>
    </row>
    <row r="60" spans="1:14">
      <c r="B60" s="52"/>
      <c r="C60" s="53"/>
      <c r="D60" s="53"/>
      <c r="E60" s="53"/>
      <c r="F60" s="53"/>
      <c r="G60" s="53"/>
      <c r="H60" s="321"/>
      <c r="I60" s="289"/>
      <c r="J60" s="296"/>
      <c r="K60" s="289"/>
      <c r="L60" s="908"/>
      <c r="M60" s="909"/>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146.57399999999998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15</v>
      </c>
      <c r="B70" s="55" t="str">
        <f>VLOOKUP(A70,'MANO DE OBRA'!A8:D68,3,FALSE)</f>
        <v>Obrero (6)</v>
      </c>
      <c r="C70" s="53"/>
      <c r="D70" s="53"/>
      <c r="E70" s="53"/>
      <c r="F70" s="53"/>
      <c r="G70" s="53"/>
      <c r="H70" s="53"/>
      <c r="I70" s="302">
        <f>K70/J70*100</f>
        <v>165623.36823599998</v>
      </c>
      <c r="J70" s="303">
        <v>185</v>
      </c>
      <c r="K70" s="304">
        <f>VLOOKUP(A70,'MANO DE OBRA'!A8:D99,4,FALSE)</f>
        <v>306403.23123659997</v>
      </c>
      <c r="L70" s="56"/>
      <c r="M70" s="305">
        <v>120</v>
      </c>
      <c r="N70" s="405">
        <f>K70/M70</f>
        <v>2553.3602603049999</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120</v>
      </c>
      <c r="N71" s="405">
        <f>K71/M71</f>
        <v>851.12008676833329</v>
      </c>
    </row>
    <row r="72" spans="1:15">
      <c r="B72" s="55"/>
      <c r="C72" s="53"/>
      <c r="D72" s="53"/>
      <c r="E72" s="53"/>
      <c r="F72" s="53"/>
      <c r="G72" s="53"/>
      <c r="H72" s="53"/>
      <c r="I72" s="302"/>
      <c r="J72" s="303"/>
      <c r="K72" s="304"/>
      <c r="L72" s="56"/>
      <c r="M72" s="310"/>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3404.4803470733332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N44+N54+N65+N76</f>
        <v>160133.40555054406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32026.681110108813</v>
      </c>
      <c r="M83" s="857"/>
      <c r="N83" s="57"/>
    </row>
    <row r="84" spans="1:14">
      <c r="B84" s="95" t="s">
        <v>1057</v>
      </c>
      <c r="C84" s="96"/>
      <c r="D84" s="96"/>
      <c r="E84" s="96"/>
      <c r="F84" s="96"/>
      <c r="G84" s="96"/>
      <c r="H84" s="96"/>
      <c r="I84" s="93"/>
      <c r="J84" s="94"/>
      <c r="K84" s="314">
        <v>0.05</v>
      </c>
      <c r="L84" s="856">
        <f>N78*K84</f>
        <v>8006.6702775272033</v>
      </c>
      <c r="M84" s="857"/>
      <c r="N84" s="57"/>
    </row>
    <row r="85" spans="1:14" ht="15" thickBot="1">
      <c r="B85" s="97" t="s">
        <v>1058</v>
      </c>
      <c r="C85" s="98"/>
      <c r="D85" s="98"/>
      <c r="E85" s="98"/>
      <c r="F85" s="98"/>
      <c r="G85" s="98"/>
      <c r="H85" s="98"/>
      <c r="I85" s="99"/>
      <c r="J85" s="100"/>
      <c r="K85" s="315">
        <v>0.05</v>
      </c>
      <c r="L85" s="858">
        <f>N78*K85</f>
        <v>8006.6702775272033</v>
      </c>
      <c r="M85" s="859"/>
      <c r="N85" s="57"/>
    </row>
    <row r="86" spans="1:14" ht="15" thickBot="1">
      <c r="B86" s="821" t="s">
        <v>1037</v>
      </c>
      <c r="C86" s="822"/>
      <c r="D86" s="822"/>
      <c r="E86" s="822"/>
      <c r="F86" s="822"/>
      <c r="G86" s="822"/>
      <c r="H86" s="822"/>
      <c r="I86" s="822"/>
      <c r="J86" s="822"/>
      <c r="K86" s="822"/>
      <c r="L86" s="822"/>
      <c r="M86" s="823"/>
      <c r="N86" s="58">
        <f>L83+L84+L85</f>
        <v>48040.021665163222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208173.42721570728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1172</v>
      </c>
      <c r="C31" s="87" t="s">
        <v>2191</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1"/>
      <c r="F40" s="871"/>
      <c r="G40" s="871"/>
      <c r="H40" s="872"/>
      <c r="I40" s="42"/>
      <c r="J40" s="43"/>
      <c r="K40" s="279"/>
      <c r="L40" s="286"/>
      <c r="M40" s="287"/>
      <c r="N40" s="282"/>
    </row>
    <row r="41" spans="1:14">
      <c r="B41" s="330"/>
      <c r="C41" s="331"/>
      <c r="D41" s="331"/>
      <c r="E41" s="331"/>
      <c r="F41" s="333"/>
      <c r="G41" s="333"/>
      <c r="H41" s="131"/>
      <c r="I41" s="42"/>
      <c r="J41" s="43"/>
      <c r="K41" s="284"/>
      <c r="L41" s="286"/>
      <c r="M41" s="287"/>
      <c r="N41" s="288"/>
    </row>
    <row r="42" spans="1:14">
      <c r="B42" s="878" t="s">
        <v>1036</v>
      </c>
      <c r="C42" s="879"/>
      <c r="D42" s="879"/>
      <c r="E42" s="44"/>
      <c r="F42" s="45"/>
      <c r="G42" s="45"/>
      <c r="H42" s="46"/>
      <c r="I42" s="42"/>
      <c r="J42" s="43"/>
      <c r="K42" s="289"/>
      <c r="L42" s="286"/>
      <c r="M42" s="411">
        <v>0.01</v>
      </c>
      <c r="N42" s="354">
        <f>N76*M42</f>
        <v>4.0853764164879998</v>
      </c>
    </row>
    <row r="43" spans="1:14" ht="15" thickBot="1">
      <c r="B43" s="870"/>
      <c r="C43" s="871"/>
      <c r="D43" s="871"/>
      <c r="E43" s="871"/>
      <c r="F43" s="871"/>
      <c r="G43" s="871"/>
      <c r="H43" s="872"/>
      <c r="I43" s="880"/>
      <c r="J43" s="881"/>
      <c r="K43" s="47"/>
      <c r="L43" s="882"/>
      <c r="M43" s="883"/>
      <c r="N43" s="111"/>
    </row>
    <row r="44" spans="1:14" ht="15" thickBot="1">
      <c r="B44" s="821" t="s">
        <v>1037</v>
      </c>
      <c r="C44" s="822"/>
      <c r="D44" s="822"/>
      <c r="E44" s="822"/>
      <c r="F44" s="822"/>
      <c r="G44" s="822"/>
      <c r="H44" s="822"/>
      <c r="I44" s="822"/>
      <c r="J44" s="822"/>
      <c r="K44" s="822"/>
      <c r="L44" s="822"/>
      <c r="M44" s="823"/>
      <c r="N44" s="404">
        <f>SUM(N36:N43)</f>
        <v>4.0853764164879998</v>
      </c>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6" t="s">
        <v>1028</v>
      </c>
      <c r="C48" s="867"/>
      <c r="D48" s="867"/>
      <c r="E48" s="867"/>
      <c r="F48" s="867"/>
      <c r="G48" s="867"/>
      <c r="H48" s="867"/>
      <c r="I48" s="901"/>
      <c r="J48" s="325" t="s">
        <v>1029</v>
      </c>
      <c r="K48" s="91" t="s">
        <v>1030</v>
      </c>
      <c r="L48" s="902" t="s">
        <v>1039</v>
      </c>
      <c r="M48" s="901"/>
      <c r="N48" s="92" t="s">
        <v>1035</v>
      </c>
    </row>
    <row r="49" spans="1:14">
      <c r="A49" t="s">
        <v>965</v>
      </c>
      <c r="B49" s="49" t="str">
        <f>VLOOKUP(A49,MATERIALES!A4:D373,3,FALSE)</f>
        <v>Geotextil Nt Repav 450 O Similar (Proveedores Pavco, Lafayet, Geomatrix, Tensar, Omnes U Otros)</v>
      </c>
      <c r="C49" s="291"/>
      <c r="D49" s="291"/>
      <c r="E49" s="291"/>
      <c r="F49" s="291"/>
      <c r="G49" s="291"/>
      <c r="H49" s="291"/>
      <c r="I49" s="278"/>
      <c r="J49" s="234" t="str">
        <f>VLOOKUP(A49,MATERIALES!A5:D641,2,FALSE)</f>
        <v>m2</v>
      </c>
      <c r="K49" s="292">
        <v>1.0549999999999999</v>
      </c>
      <c r="L49" s="277"/>
      <c r="M49" s="412">
        <f>VLOOKUP(A49,MATERIALES!A5:D396,4,FALSE)</f>
        <v>7106</v>
      </c>
      <c r="N49" s="282">
        <f>K49*M49</f>
        <v>7496.83</v>
      </c>
    </row>
    <row r="50" spans="1:14">
      <c r="A50" s="121"/>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SUM(N49:N53)</f>
        <v>7496.83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321"/>
      <c r="I60" s="289"/>
      <c r="J60" s="296"/>
      <c r="K60" s="289"/>
      <c r="L60" s="908"/>
      <c r="M60" s="909"/>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t="s">
        <v>15</v>
      </c>
      <c r="B70" s="55" t="str">
        <f>VLOOKUP(A70,'MANO DE OBRA'!A8:D68,3,FALSE)</f>
        <v>Obrero (6)</v>
      </c>
      <c r="C70" s="53"/>
      <c r="D70" s="53"/>
      <c r="E70" s="53"/>
      <c r="F70" s="53"/>
      <c r="G70" s="53"/>
      <c r="H70" s="53"/>
      <c r="I70" s="302">
        <f>K70/J70*100</f>
        <v>165623.36823599998</v>
      </c>
      <c r="J70" s="303">
        <v>185</v>
      </c>
      <c r="K70" s="304">
        <f>VLOOKUP(A70,'MANO DE OBRA'!A8:D99,4,FALSE)</f>
        <v>306403.23123659997</v>
      </c>
      <c r="L70" s="56"/>
      <c r="M70" s="305">
        <v>1000</v>
      </c>
      <c r="N70" s="405">
        <f>K70/M70</f>
        <v>306.40323123659999</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302"/>
      <c r="J72" s="303"/>
      <c r="K72" s="304"/>
      <c r="L72" s="56"/>
      <c r="M72" s="310"/>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408.53764164879999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N44+N54+N65+N76</f>
        <v>7909.4530180652873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1581.8906036130575</v>
      </c>
      <c r="M83" s="857"/>
      <c r="N83" s="57"/>
    </row>
    <row r="84" spans="1:14">
      <c r="B84" s="95" t="s">
        <v>1057</v>
      </c>
      <c r="C84" s="96"/>
      <c r="D84" s="96"/>
      <c r="E84" s="96"/>
      <c r="F84" s="96"/>
      <c r="G84" s="96"/>
      <c r="H84" s="96"/>
      <c r="I84" s="93"/>
      <c r="J84" s="94"/>
      <c r="K84" s="314">
        <v>0.05</v>
      </c>
      <c r="L84" s="856">
        <f>N78*K84</f>
        <v>395.47265090326437</v>
      </c>
      <c r="M84" s="857"/>
      <c r="N84" s="57"/>
    </row>
    <row r="85" spans="1:14" ht="15" thickBot="1">
      <c r="B85" s="97" t="s">
        <v>1058</v>
      </c>
      <c r="C85" s="98"/>
      <c r="D85" s="98"/>
      <c r="E85" s="98"/>
      <c r="F85" s="98"/>
      <c r="G85" s="98"/>
      <c r="H85" s="98"/>
      <c r="I85" s="99"/>
      <c r="J85" s="100"/>
      <c r="K85" s="315">
        <v>0.05</v>
      </c>
      <c r="L85" s="858">
        <f>N78*K85</f>
        <v>395.47265090326437</v>
      </c>
      <c r="M85" s="859"/>
      <c r="N85" s="57"/>
    </row>
    <row r="86" spans="1:14" ht="15" thickBot="1">
      <c r="B86" s="821" t="s">
        <v>1037</v>
      </c>
      <c r="C86" s="822"/>
      <c r="D86" s="822"/>
      <c r="E86" s="822"/>
      <c r="F86" s="822"/>
      <c r="G86" s="822"/>
      <c r="H86" s="822"/>
      <c r="I86" s="822"/>
      <c r="J86" s="822"/>
      <c r="K86" s="822"/>
      <c r="L86" s="822"/>
      <c r="M86" s="823"/>
      <c r="N86" s="58">
        <f>L83+L84+L85</f>
        <v>2372.8359054195862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10282.288923484874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7"/>
      <c r="K118" s="887"/>
      <c r="L118" s="887"/>
      <c r="M118" s="887"/>
      <c r="N118" s="888"/>
    </row>
    <row r="119" spans="2:14" ht="15" thickBot="1">
      <c r="B119" s="271" t="s">
        <v>2327</v>
      </c>
      <c r="C119" s="403"/>
      <c r="D119" s="403"/>
      <c r="E119" s="63"/>
      <c r="F119" s="63"/>
      <c r="G119" s="63"/>
      <c r="H119" s="63"/>
      <c r="I119" s="63"/>
      <c r="J119" s="889"/>
      <c r="K119" s="889"/>
      <c r="L119" s="889"/>
      <c r="M119" s="889"/>
      <c r="N119" s="890"/>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1173</v>
      </c>
      <c r="C31" s="228" t="s">
        <v>2192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164</v>
      </c>
      <c r="B36" s="870" t="str">
        <f>VLOOKUP(A36,EQUIPOS!A6:D154,3,FALSE)</f>
        <v>Compactador manual de rodillo</v>
      </c>
      <c r="C36" s="871"/>
      <c r="D36" s="871"/>
      <c r="E36" s="871"/>
      <c r="F36" s="871"/>
      <c r="G36" s="871"/>
      <c r="H36" s="872"/>
      <c r="I36" s="277"/>
      <c r="J36" s="278"/>
      <c r="K36" s="279">
        <f>VLOOKUP(A36,EQUIPOS!A6:D163,4,FALSE)</f>
        <v>30309.173999999999</v>
      </c>
      <c r="L36" s="280"/>
      <c r="M36" s="281">
        <v>2</v>
      </c>
      <c r="N36" s="282">
        <f>K36/M36</f>
        <v>15154.587</v>
      </c>
    </row>
    <row r="37" spans="1:14">
      <c r="A37" s="119" t="s">
        <v>180</v>
      </c>
      <c r="B37" s="870" t="str">
        <f>VLOOKUP(A37,EQUIPOS!A7:D154,3,FALSE)</f>
        <v>Compresor 120 HP, con martillo.</v>
      </c>
      <c r="C37" s="871"/>
      <c r="D37" s="871"/>
      <c r="E37" s="871"/>
      <c r="F37" s="871"/>
      <c r="G37" s="871"/>
      <c r="H37" s="872"/>
      <c r="I37" s="277"/>
      <c r="J37" s="278"/>
      <c r="K37" s="279">
        <f>VLOOKUP(A37,EQUIPOS!A7:D164,4,FALSE)</f>
        <v>111505.758</v>
      </c>
      <c r="L37" s="280"/>
      <c r="M37" s="281">
        <v>4</v>
      </c>
      <c r="N37" s="282">
        <f>K37/M37</f>
        <v>27876.4395</v>
      </c>
    </row>
    <row r="38" spans="1:14">
      <c r="A38" t="s">
        <v>184</v>
      </c>
      <c r="B38" s="870" t="str">
        <f>VLOOKUP(A38,EQUIPOS!A8:D154,3,FALSE)</f>
        <v>Cortadora de pavimento, Máxima profundidad de corte: 160 mm. Capacidad de disco: desde 12´´ hasta 18´´ de diámetro. Peso operacional: 135 kg, 13.5 hp de potencia</v>
      </c>
      <c r="C38" s="871"/>
      <c r="D38" s="871"/>
      <c r="E38" s="871"/>
      <c r="F38" s="871"/>
      <c r="G38" s="871"/>
      <c r="H38" s="872"/>
      <c r="I38" s="277"/>
      <c r="J38" s="278"/>
      <c r="K38" s="279">
        <f>VLOOKUP(A38,EQUIPOS!A8:D165,4,FALSE)</f>
        <v>29417.415000000001</v>
      </c>
      <c r="L38" s="280"/>
      <c r="M38" s="281">
        <v>10</v>
      </c>
      <c r="N38" s="282">
        <f>K38/M38</f>
        <v>2941.7415000000001</v>
      </c>
    </row>
    <row r="39" spans="1:14">
      <c r="A39" t="s">
        <v>303</v>
      </c>
      <c r="B39" s="870" t="str">
        <f>VLOOKUP(A39,EQUIPOS!A9:D154,3,FALSE)</f>
        <v>Retrocargador, pala de 1,1 m3 de capacidad, profundidad de excavación de 4.400 mm y una altura de 5.680 mm</v>
      </c>
      <c r="C39" s="871"/>
      <c r="D39" s="871"/>
      <c r="E39" s="871"/>
      <c r="F39" s="871"/>
      <c r="G39" s="871"/>
      <c r="H39" s="872"/>
      <c r="I39" s="277"/>
      <c r="J39" s="278"/>
      <c r="K39" s="279">
        <f>VLOOKUP(A39,EQUIPOS!A9:D166,4,FALSE)</f>
        <v>179966.535</v>
      </c>
      <c r="L39" s="280"/>
      <c r="M39" s="281">
        <v>10</v>
      </c>
      <c r="N39" s="282">
        <f>K39/M39</f>
        <v>17996.6535</v>
      </c>
    </row>
    <row r="40" spans="1:14">
      <c r="A40" t="s">
        <v>129</v>
      </c>
      <c r="B40" s="870" t="str">
        <f>VLOOKUP(A40,EQUIPOS!A10:D154,3,FALSE)</f>
        <v xml:space="preserve">Buldozer, Potencia al volante de 140 HP, motor de 2200 RPM, longitud de hoja 4,80m. </v>
      </c>
      <c r="C40" s="871"/>
      <c r="D40" s="871"/>
      <c r="E40" s="871"/>
      <c r="F40" s="871"/>
      <c r="G40" s="871"/>
      <c r="H40" s="872"/>
      <c r="I40" s="277"/>
      <c r="J40" s="278"/>
      <c r="K40" s="279">
        <f>VLOOKUP(A40,EQUIPOS!A10:D167,4,FALSE)</f>
        <v>269950.467</v>
      </c>
      <c r="L40" s="280"/>
      <c r="M40" s="281">
        <v>100</v>
      </c>
      <c r="N40" s="282">
        <f>K40/M40</f>
        <v>2699.5046700000003</v>
      </c>
    </row>
    <row r="41" spans="1:14">
      <c r="B41" s="870"/>
      <c r="C41" s="871"/>
      <c r="D41" s="871"/>
      <c r="E41" s="871"/>
      <c r="F41" s="871"/>
      <c r="G41" s="871"/>
      <c r="H41" s="872"/>
      <c r="I41" s="277"/>
      <c r="J41" s="278"/>
      <c r="K41" s="279"/>
      <c r="L41" s="280"/>
      <c r="M41" s="281"/>
      <c r="N41" s="282"/>
    </row>
    <row r="42" spans="1:14">
      <c r="B42" s="870"/>
      <c r="C42" s="871"/>
      <c r="D42" s="871"/>
      <c r="E42" s="871"/>
      <c r="F42" s="871"/>
      <c r="G42" s="871"/>
      <c r="H42" s="872"/>
      <c r="I42" s="277"/>
      <c r="J42" s="278"/>
      <c r="K42" s="279"/>
      <c r="L42" s="280"/>
      <c r="M42" s="281"/>
      <c r="N42" s="282"/>
    </row>
    <row r="43" spans="1:14">
      <c r="B43" s="870"/>
      <c r="C43" s="871"/>
      <c r="D43" s="871"/>
      <c r="E43" s="871"/>
      <c r="F43" s="871"/>
      <c r="G43" s="871"/>
      <c r="H43" s="872"/>
      <c r="I43" s="277"/>
      <c r="J43" s="278"/>
      <c r="K43" s="279"/>
      <c r="L43" s="280"/>
      <c r="M43" s="281"/>
      <c r="N43" s="282"/>
    </row>
    <row r="44" spans="1:14">
      <c r="B44" s="870"/>
      <c r="C44" s="871"/>
      <c r="D44" s="871"/>
      <c r="E44" s="871"/>
      <c r="F44" s="871"/>
      <c r="G44" s="871"/>
      <c r="H44" s="872"/>
      <c r="I44" s="873"/>
      <c r="J44" s="874"/>
      <c r="K44" s="279"/>
      <c r="L44" s="875"/>
      <c r="M44" s="876"/>
      <c r="N44" s="282"/>
    </row>
    <row r="45" spans="1:14">
      <c r="B45" s="870"/>
      <c r="C45" s="871"/>
      <c r="D45" s="871"/>
      <c r="E45" s="877"/>
      <c r="F45" s="871"/>
      <c r="G45" s="871"/>
      <c r="H45" s="872"/>
      <c r="I45" s="42"/>
      <c r="J45" s="43"/>
      <c r="K45" s="284"/>
      <c r="L45" s="286"/>
      <c r="M45" s="287"/>
      <c r="N45" s="288"/>
    </row>
    <row r="46" spans="1:14">
      <c r="B46" s="878" t="s">
        <v>1036</v>
      </c>
      <c r="C46" s="879"/>
      <c r="D46" s="879"/>
      <c r="E46" s="44"/>
      <c r="F46" s="45"/>
      <c r="G46" s="45"/>
      <c r="H46" s="46"/>
      <c r="I46" s="42"/>
      <c r="J46" s="43"/>
      <c r="K46" s="289"/>
      <c r="L46" s="286"/>
      <c r="M46" s="411">
        <v>0.1</v>
      </c>
      <c r="N46" s="354">
        <f>N80*M46</f>
        <v>1276.6801301525002</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SUM(N36:N47)</f>
        <v>67945.606300152489</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A53" t="s">
        <v>448</v>
      </c>
      <c r="B53" s="49" t="str">
        <f>VLOOKUP(A53,MATERIALES!A5:D373,3,FALSE)</f>
        <v xml:space="preserve">Derechos de explotación y/o disposición de materiales
</v>
      </c>
      <c r="C53" s="291"/>
      <c r="D53" s="291"/>
      <c r="E53" s="291"/>
      <c r="F53" s="291"/>
      <c r="G53" s="291"/>
      <c r="H53" s="291"/>
      <c r="I53" s="278"/>
      <c r="J53" s="234" t="str">
        <f>VLOOKUP(A53,MATERIALES!A7:D645,2,FALSE)</f>
        <v>m3</v>
      </c>
      <c r="K53" s="292">
        <v>1</v>
      </c>
      <c r="L53" s="277"/>
      <c r="M53" s="412">
        <f>VLOOKUP(A53,MATERIALES!A5:D396,4,FALSE)</f>
        <v>6456</v>
      </c>
      <c r="N53" s="282">
        <f>K53*M53</f>
        <v>6456</v>
      </c>
    </row>
    <row r="54" spans="1:14">
      <c r="A54" s="122"/>
      <c r="B54" s="49"/>
      <c r="C54" s="291"/>
      <c r="D54" s="291"/>
      <c r="E54" s="291"/>
      <c r="F54" s="291"/>
      <c r="G54" s="291"/>
      <c r="H54" s="291"/>
      <c r="I54" s="278"/>
      <c r="J54" s="234"/>
      <c r="K54" s="292"/>
      <c r="L54" s="277"/>
      <c r="M54" s="412"/>
      <c r="N54" s="282"/>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3"/>
      <c r="C57" s="904"/>
      <c r="D57" s="904"/>
      <c r="E57" s="904"/>
      <c r="F57" s="904"/>
      <c r="G57" s="904"/>
      <c r="H57" s="904"/>
      <c r="I57" s="874"/>
      <c r="J57" s="48"/>
      <c r="K57" s="50"/>
      <c r="L57" s="905"/>
      <c r="M57" s="906"/>
      <c r="N57" s="51"/>
    </row>
    <row r="58" spans="1:14" ht="15" thickBot="1">
      <c r="B58" s="821" t="s">
        <v>1037</v>
      </c>
      <c r="C58" s="822"/>
      <c r="D58" s="822"/>
      <c r="E58" s="822"/>
      <c r="F58" s="822"/>
      <c r="G58" s="822"/>
      <c r="H58" s="822"/>
      <c r="I58" s="822"/>
      <c r="J58" s="822"/>
      <c r="K58" s="822"/>
      <c r="L58" s="822"/>
      <c r="M58" s="823"/>
      <c r="N58" s="404">
        <f>SUM(N53:N57)</f>
        <v>6456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7" t="s">
        <v>1045</v>
      </c>
      <c r="M62" s="886"/>
      <c r="N62" s="82" t="s">
        <v>1035</v>
      </c>
    </row>
    <row r="63" spans="1:14">
      <c r="A63" t="s">
        <v>1340</v>
      </c>
      <c r="B63" s="52" t="str">
        <f>VLOOKUP(A63,TRANSPORTE!A5:D117,3,FALSE)</f>
        <v>Transporte de material de excavación</v>
      </c>
      <c r="C63" s="327"/>
      <c r="D63" s="327"/>
      <c r="E63" s="327"/>
      <c r="F63" s="327"/>
      <c r="G63" s="327"/>
      <c r="H63" s="321" t="s">
        <v>1552</v>
      </c>
      <c r="I63" s="289">
        <v>1.3</v>
      </c>
      <c r="J63" s="296">
        <v>1</v>
      </c>
      <c r="K63" s="289">
        <f>I63*J63</f>
        <v>1.3</v>
      </c>
      <c r="L63" s="908">
        <f>VLOOKUP(A63,TRANSPORTE!A5:D117,4,FALSE)</f>
        <v>958</v>
      </c>
      <c r="M63" s="909"/>
      <c r="N63" s="297">
        <f>K63*L63</f>
        <v>1245.4000000000001</v>
      </c>
    </row>
    <row r="64" spans="1:14">
      <c r="B64" s="52"/>
      <c r="C64" s="53"/>
      <c r="D64" s="53"/>
      <c r="E64" s="53"/>
      <c r="F64" s="53"/>
      <c r="G64" s="53"/>
      <c r="H64" s="321"/>
      <c r="I64" s="289"/>
      <c r="J64" s="296"/>
      <c r="K64" s="289"/>
      <c r="L64" s="908"/>
      <c r="M64" s="909"/>
      <c r="N64" s="297"/>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99"/>
      <c r="M68" s="900"/>
      <c r="N68" s="133"/>
    </row>
    <row r="69" spans="1:15" ht="15" thickBot="1">
      <c r="B69" s="910" t="s">
        <v>1037</v>
      </c>
      <c r="C69" s="864"/>
      <c r="D69" s="864"/>
      <c r="E69" s="864"/>
      <c r="F69" s="864"/>
      <c r="G69" s="864"/>
      <c r="H69" s="864"/>
      <c r="I69" s="864"/>
      <c r="J69" s="864"/>
      <c r="K69" s="864"/>
      <c r="L69" s="864"/>
      <c r="M69" s="865"/>
      <c r="N69" s="110">
        <f>N63+N64+N65+N66+N67</f>
        <v>1245.4000000000001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0" t="s">
        <v>1047</v>
      </c>
      <c r="C73" s="861"/>
      <c r="D73" s="861"/>
      <c r="E73" s="861"/>
      <c r="F73" s="861"/>
      <c r="G73" s="861"/>
      <c r="H73" s="861"/>
      <c r="I73" s="79" t="s">
        <v>1048</v>
      </c>
      <c r="J73" s="81" t="s">
        <v>1494</v>
      </c>
      <c r="K73" s="80" t="s">
        <v>1050</v>
      </c>
      <c r="L73" s="862" t="s">
        <v>1034</v>
      </c>
      <c r="M73" s="863"/>
      <c r="N73" s="104" t="s">
        <v>1035</v>
      </c>
    </row>
    <row r="74" spans="1:15">
      <c r="A74" t="s">
        <v>15</v>
      </c>
      <c r="B74" s="55" t="str">
        <f>VLOOKUP(A74,'MANO DE OBRA'!A8:D68,3,FALSE)</f>
        <v>Obrero (6)</v>
      </c>
      <c r="C74" s="53"/>
      <c r="D74" s="53"/>
      <c r="E74" s="53"/>
      <c r="F74" s="53"/>
      <c r="G74" s="53"/>
      <c r="H74" s="53"/>
      <c r="I74" s="302">
        <f>K74/J74*100</f>
        <v>165623.36823599998</v>
      </c>
      <c r="J74" s="303">
        <v>185</v>
      </c>
      <c r="K74" s="304">
        <f>VLOOKUP(A74,'MANO DE OBRA'!A8:D99,4,FALSE)</f>
        <v>306403.23123659997</v>
      </c>
      <c r="L74" s="56"/>
      <c r="M74" s="305">
        <v>32</v>
      </c>
      <c r="N74" s="405">
        <f>K74/M74</f>
        <v>9575.100976143749</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32</v>
      </c>
      <c r="N75" s="405">
        <f>K75/M75</f>
        <v>3191.70032538125</v>
      </c>
    </row>
    <row r="76" spans="1:15">
      <c r="B76" s="55"/>
      <c r="C76" s="53"/>
      <c r="D76" s="53"/>
      <c r="E76" s="53"/>
      <c r="F76" s="53"/>
      <c r="G76" s="53"/>
      <c r="H76" s="53"/>
      <c r="I76" s="302"/>
      <c r="J76" s="303"/>
      <c r="K76" s="304"/>
      <c r="L76" s="56"/>
      <c r="M76" s="310"/>
      <c r="N76" s="405"/>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7"/>
      <c r="C79" s="898"/>
      <c r="D79" s="898"/>
      <c r="E79" s="898"/>
      <c r="F79" s="898"/>
      <c r="G79" s="898"/>
      <c r="H79" s="898"/>
      <c r="I79" s="132"/>
      <c r="J79" s="132"/>
      <c r="K79" s="132"/>
      <c r="L79" s="911"/>
      <c r="M79" s="911"/>
      <c r="N79" s="133"/>
    </row>
    <row r="80" spans="1:15" ht="15" thickBot="1">
      <c r="B80" s="910" t="s">
        <v>1037</v>
      </c>
      <c r="C80" s="864"/>
      <c r="D80" s="864"/>
      <c r="E80" s="864"/>
      <c r="F80" s="864"/>
      <c r="G80" s="864"/>
      <c r="H80" s="864"/>
      <c r="I80" s="864"/>
      <c r="J80" s="864"/>
      <c r="K80" s="864"/>
      <c r="L80" s="864"/>
      <c r="M80" s="865"/>
      <c r="N80" s="470">
        <f>SUM(N74:N79)</f>
        <v>12766.801301525</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88413.807601677487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6" t="s">
        <v>1053</v>
      </c>
      <c r="C86" s="867"/>
      <c r="D86" s="867"/>
      <c r="E86" s="867"/>
      <c r="F86" s="867"/>
      <c r="G86" s="867"/>
      <c r="H86" s="867"/>
      <c r="I86" s="324"/>
      <c r="J86" s="344"/>
      <c r="K86" s="312" t="s">
        <v>1054</v>
      </c>
      <c r="L86" s="868" t="s">
        <v>1055</v>
      </c>
      <c r="M86" s="869"/>
      <c r="N86" s="313"/>
    </row>
    <row r="87" spans="1:14">
      <c r="B87" s="854" t="s">
        <v>1056</v>
      </c>
      <c r="C87" s="855"/>
      <c r="D87" s="855"/>
      <c r="E87" s="855"/>
      <c r="F87" s="855"/>
      <c r="G87" s="855"/>
      <c r="H87" s="855"/>
      <c r="I87" s="93"/>
      <c r="J87" s="94"/>
      <c r="K87" s="314">
        <v>0.2</v>
      </c>
      <c r="L87" s="856">
        <f>N82*K87</f>
        <v>17682.761520335498</v>
      </c>
      <c r="M87" s="857"/>
      <c r="N87" s="57"/>
    </row>
    <row r="88" spans="1:14">
      <c r="B88" s="95" t="s">
        <v>1057</v>
      </c>
      <c r="C88" s="96"/>
      <c r="D88" s="96"/>
      <c r="E88" s="96"/>
      <c r="F88" s="96"/>
      <c r="G88" s="96"/>
      <c r="H88" s="96"/>
      <c r="I88" s="93"/>
      <c r="J88" s="94"/>
      <c r="K88" s="314">
        <v>0.05</v>
      </c>
      <c r="L88" s="856">
        <f>N82*K88</f>
        <v>4420.6903800838745</v>
      </c>
      <c r="M88" s="857"/>
      <c r="N88" s="57"/>
    </row>
    <row r="89" spans="1:14" ht="15" thickBot="1">
      <c r="B89" s="97" t="s">
        <v>1058</v>
      </c>
      <c r="C89" s="98"/>
      <c r="D89" s="98"/>
      <c r="E89" s="98"/>
      <c r="F89" s="98"/>
      <c r="G89" s="98"/>
      <c r="H89" s="98"/>
      <c r="I89" s="99"/>
      <c r="J89" s="100"/>
      <c r="K89" s="315">
        <v>0.05</v>
      </c>
      <c r="L89" s="858">
        <f>N82*K89</f>
        <v>4420.6903800838745</v>
      </c>
      <c r="M89" s="859"/>
      <c r="N89" s="57"/>
    </row>
    <row r="90" spans="1:14" ht="15" thickBot="1">
      <c r="B90" s="821" t="s">
        <v>1037</v>
      </c>
      <c r="C90" s="822"/>
      <c r="D90" s="822"/>
      <c r="E90" s="822"/>
      <c r="F90" s="822"/>
      <c r="G90" s="822"/>
      <c r="H90" s="822"/>
      <c r="I90" s="822"/>
      <c r="J90" s="822"/>
      <c r="K90" s="822"/>
      <c r="L90" s="822"/>
      <c r="M90" s="823"/>
      <c r="N90" s="58">
        <f>L87+L88+L89</f>
        <v>26524.142280503245</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114937.94988218074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4" t="s">
        <v>2324</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2325</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7"/>
      <c r="K122" s="887"/>
      <c r="L122" s="887"/>
      <c r="M122" s="887"/>
      <c r="N122" s="888"/>
    </row>
    <row r="123" spans="2:14" ht="15" thickBot="1">
      <c r="B123" s="271" t="s">
        <v>2327</v>
      </c>
      <c r="C123" s="403"/>
      <c r="D123" s="403"/>
      <c r="E123" s="63"/>
      <c r="F123" s="63"/>
      <c r="G123" s="63"/>
      <c r="H123" s="63"/>
      <c r="I123" s="63"/>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1686</v>
      </c>
      <c r="C31" s="87" t="s">
        <v>2193</v>
      </c>
      <c r="D31" s="88"/>
      <c r="E31" s="88"/>
      <c r="F31" s="88"/>
      <c r="G31" s="88"/>
      <c r="H31" s="88"/>
      <c r="I31" s="88"/>
      <c r="J31" s="89"/>
      <c r="K31" s="318"/>
      <c r="L31" s="316" t="s">
        <v>388</v>
      </c>
      <c r="M31" s="213"/>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160</v>
      </c>
      <c r="B36" s="870" t="str">
        <f>VLOOKUP(A36,EQUIPOS!A6:D154,3,FALSE)</f>
        <v>COMPACTADOR MANUAL VIBRATORIO (RANA) con motor de 6 HP</v>
      </c>
      <c r="C36" s="871"/>
      <c r="D36" s="871"/>
      <c r="E36" s="871"/>
      <c r="F36" s="871"/>
      <c r="G36" s="871"/>
      <c r="H36" s="872"/>
      <c r="I36" s="277"/>
      <c r="J36" s="278"/>
      <c r="K36" s="279">
        <f>VLOOKUP(A36,EQUIPOS!A6:D163,4,FALSE)</f>
        <v>9284.3940000000002</v>
      </c>
      <c r="L36" s="280"/>
      <c r="M36" s="281">
        <v>2</v>
      </c>
      <c r="N36" s="282">
        <f>K36/M36</f>
        <v>4642.1970000000001</v>
      </c>
    </row>
    <row r="37" spans="1:14">
      <c r="A37" s="119" t="s">
        <v>303</v>
      </c>
      <c r="B37" s="870" t="str">
        <f>VLOOKUP(A37,EQUIPOS!A7:D154,3,FALSE)</f>
        <v>Retrocargador, pala de 1,1 m3 de capacidad, profundidad de excavación de 4.400 mm y una altura de 5.680 mm</v>
      </c>
      <c r="C37" s="871"/>
      <c r="D37" s="871"/>
      <c r="E37" s="871"/>
      <c r="F37" s="871"/>
      <c r="G37" s="871"/>
      <c r="H37" s="872"/>
      <c r="I37" s="277"/>
      <c r="J37" s="278"/>
      <c r="K37" s="279">
        <f>VLOOKUP(A37,EQUIPOS!A7:D164,4,FALSE)</f>
        <v>179966.535</v>
      </c>
      <c r="L37" s="280"/>
      <c r="M37" s="281">
        <v>10</v>
      </c>
      <c r="N37" s="282">
        <f>K37/M37</f>
        <v>17996.6535</v>
      </c>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277"/>
      <c r="J39" s="278"/>
      <c r="K39" s="279"/>
      <c r="L39" s="280"/>
      <c r="M39" s="281"/>
      <c r="N39" s="282"/>
    </row>
    <row r="40" spans="1:14">
      <c r="B40" s="870"/>
      <c r="C40" s="871"/>
      <c r="D40" s="871"/>
      <c r="E40" s="871"/>
      <c r="F40" s="871"/>
      <c r="G40" s="871"/>
      <c r="H40" s="872"/>
      <c r="I40" s="277"/>
      <c r="J40" s="278"/>
      <c r="K40" s="279"/>
      <c r="L40" s="280"/>
      <c r="M40" s="281"/>
      <c r="N40" s="282"/>
    </row>
    <row r="41" spans="1:14">
      <c r="B41" s="870"/>
      <c r="C41" s="871"/>
      <c r="D41" s="871"/>
      <c r="E41" s="871"/>
      <c r="F41" s="871"/>
      <c r="G41" s="871"/>
      <c r="H41" s="872"/>
      <c r="I41" s="277"/>
      <c r="J41" s="278"/>
      <c r="K41" s="279"/>
      <c r="L41" s="280"/>
      <c r="M41" s="281"/>
      <c r="N41" s="282"/>
    </row>
    <row r="42" spans="1:14">
      <c r="B42" s="870"/>
      <c r="C42" s="871"/>
      <c r="D42" s="871"/>
      <c r="E42" s="871"/>
      <c r="F42" s="871"/>
      <c r="G42" s="871"/>
      <c r="H42" s="872"/>
      <c r="I42" s="277"/>
      <c r="J42" s="278"/>
      <c r="K42" s="279"/>
      <c r="L42" s="280"/>
      <c r="M42" s="281"/>
      <c r="N42" s="282"/>
    </row>
    <row r="43" spans="1:14">
      <c r="B43" s="870"/>
      <c r="C43" s="871"/>
      <c r="D43" s="871"/>
      <c r="E43" s="871"/>
      <c r="F43" s="871"/>
      <c r="G43" s="871"/>
      <c r="H43" s="872"/>
      <c r="I43" s="277"/>
      <c r="J43" s="278"/>
      <c r="K43" s="279"/>
      <c r="L43" s="280"/>
      <c r="M43" s="281"/>
      <c r="N43" s="282"/>
    </row>
    <row r="44" spans="1:14">
      <c r="B44" s="870"/>
      <c r="C44" s="871"/>
      <c r="D44" s="871"/>
      <c r="E44" s="871"/>
      <c r="F44" s="871"/>
      <c r="G44" s="871"/>
      <c r="H44" s="872"/>
      <c r="I44" s="873"/>
      <c r="J44" s="874"/>
      <c r="K44" s="279"/>
      <c r="L44" s="875"/>
      <c r="M44" s="876"/>
      <c r="N44" s="282"/>
    </row>
    <row r="45" spans="1:14">
      <c r="B45" s="870"/>
      <c r="C45" s="871"/>
      <c r="D45" s="871"/>
      <c r="E45" s="877"/>
      <c r="F45" s="871"/>
      <c r="G45" s="871"/>
      <c r="H45" s="872"/>
      <c r="I45" s="42"/>
      <c r="J45" s="43"/>
      <c r="K45" s="284"/>
      <c r="L45" s="286"/>
      <c r="M45" s="287"/>
      <c r="N45" s="288"/>
    </row>
    <row r="46" spans="1:14">
      <c r="B46" s="878" t="s">
        <v>1036</v>
      </c>
      <c r="C46" s="879"/>
      <c r="D46" s="879"/>
      <c r="E46" s="44"/>
      <c r="F46" s="45"/>
      <c r="G46" s="45"/>
      <c r="H46" s="46"/>
      <c r="I46" s="42"/>
      <c r="J46" s="43"/>
      <c r="K46" s="289"/>
      <c r="L46" s="286"/>
      <c r="M46" s="411">
        <v>0.05</v>
      </c>
      <c r="N46" s="354">
        <f>N80*M46</f>
        <v>255.33602603049999</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SUM(N36:N47)</f>
        <v>22894.186526030502</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B53" s="49"/>
      <c r="C53" s="291"/>
      <c r="D53" s="291"/>
      <c r="E53" s="291"/>
      <c r="F53" s="291"/>
      <c r="G53" s="291"/>
      <c r="H53" s="291"/>
      <c r="I53" s="278"/>
      <c r="J53" s="234"/>
      <c r="K53" s="292"/>
      <c r="L53" s="277"/>
      <c r="M53" s="412"/>
      <c r="N53" s="282"/>
    </row>
    <row r="54" spans="1:14">
      <c r="A54" s="122"/>
      <c r="B54" s="49"/>
      <c r="C54" s="291"/>
      <c r="D54" s="291"/>
      <c r="E54" s="291"/>
      <c r="F54" s="291"/>
      <c r="G54" s="291"/>
      <c r="H54" s="291"/>
      <c r="I54" s="278"/>
      <c r="J54" s="234"/>
      <c r="K54" s="292"/>
      <c r="L54" s="277"/>
      <c r="M54" s="412"/>
      <c r="N54" s="282"/>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3"/>
      <c r="C57" s="904"/>
      <c r="D57" s="904"/>
      <c r="E57" s="904"/>
      <c r="F57" s="904"/>
      <c r="G57" s="904"/>
      <c r="H57" s="904"/>
      <c r="I57" s="874"/>
      <c r="J57" s="48"/>
      <c r="K57" s="50"/>
      <c r="L57" s="905"/>
      <c r="M57" s="906"/>
      <c r="N57" s="51"/>
    </row>
    <row r="58" spans="1:14" ht="15" thickBot="1">
      <c r="B58" s="821" t="s">
        <v>1037</v>
      </c>
      <c r="C58" s="822"/>
      <c r="D58" s="822"/>
      <c r="E58" s="822"/>
      <c r="F58" s="822"/>
      <c r="G58" s="822"/>
      <c r="H58" s="822"/>
      <c r="I58" s="822"/>
      <c r="J58" s="822"/>
      <c r="K58" s="822"/>
      <c r="L58" s="822"/>
      <c r="M58" s="823"/>
      <c r="N58" s="404"/>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7" t="s">
        <v>1045</v>
      </c>
      <c r="M62" s="886"/>
      <c r="N62" s="82" t="s">
        <v>1035</v>
      </c>
    </row>
    <row r="63" spans="1:14">
      <c r="B63" s="52"/>
      <c r="C63" s="327"/>
      <c r="D63" s="327"/>
      <c r="E63" s="327"/>
      <c r="F63" s="327"/>
      <c r="G63" s="327"/>
      <c r="H63" s="321"/>
      <c r="I63" s="289"/>
      <c r="J63" s="296"/>
      <c r="K63" s="289"/>
      <c r="L63" s="908"/>
      <c r="M63" s="909"/>
      <c r="N63" s="297"/>
    </row>
    <row r="64" spans="1:14">
      <c r="B64" s="52"/>
      <c r="C64" s="53"/>
      <c r="D64" s="53"/>
      <c r="E64" s="53"/>
      <c r="F64" s="53"/>
      <c r="G64" s="53"/>
      <c r="H64" s="321"/>
      <c r="I64" s="289"/>
      <c r="J64" s="296"/>
      <c r="K64" s="289"/>
      <c r="L64" s="908"/>
      <c r="M64" s="909"/>
      <c r="N64" s="297"/>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99"/>
      <c r="M68" s="900"/>
      <c r="N68" s="133"/>
    </row>
    <row r="69" spans="1:15" ht="15" thickBot="1">
      <c r="B69" s="910" t="s">
        <v>1037</v>
      </c>
      <c r="C69" s="864"/>
      <c r="D69" s="864"/>
      <c r="E69" s="864"/>
      <c r="F69" s="864"/>
      <c r="G69" s="864"/>
      <c r="H69" s="864"/>
      <c r="I69" s="864"/>
      <c r="J69" s="864"/>
      <c r="K69" s="864"/>
      <c r="L69" s="864"/>
      <c r="M69" s="865"/>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0" t="s">
        <v>1047</v>
      </c>
      <c r="C73" s="861"/>
      <c r="D73" s="861"/>
      <c r="E73" s="861"/>
      <c r="F73" s="861"/>
      <c r="G73" s="861"/>
      <c r="H73" s="861"/>
      <c r="I73" s="79" t="s">
        <v>1048</v>
      </c>
      <c r="J73" s="81" t="s">
        <v>1494</v>
      </c>
      <c r="K73" s="80" t="s">
        <v>1050</v>
      </c>
      <c r="L73" s="862" t="s">
        <v>1034</v>
      </c>
      <c r="M73" s="863"/>
      <c r="N73" s="104" t="s">
        <v>1035</v>
      </c>
    </row>
    <row r="74" spans="1:15">
      <c r="A74" t="s">
        <v>15</v>
      </c>
      <c r="B74" s="55" t="str">
        <f>VLOOKUP(A74,'MANO DE OBRA'!A8:D68,3,FALSE)</f>
        <v>Obrero (6)</v>
      </c>
      <c r="C74" s="53"/>
      <c r="D74" s="53"/>
      <c r="E74" s="53"/>
      <c r="F74" s="53"/>
      <c r="G74" s="53"/>
      <c r="H74" s="53"/>
      <c r="I74" s="302">
        <f>K74/J74*100</f>
        <v>165623.36823599998</v>
      </c>
      <c r="J74" s="303">
        <v>185</v>
      </c>
      <c r="K74" s="304">
        <f>VLOOKUP(A74,'MANO DE OBRA'!A8:D99,4,FALSE)</f>
        <v>306403.23123659997</v>
      </c>
      <c r="L74" s="56"/>
      <c r="M74" s="305">
        <v>80</v>
      </c>
      <c r="N74" s="405">
        <f>K74/M74</f>
        <v>3830.0403904574996</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B76" s="55"/>
      <c r="C76" s="53"/>
      <c r="D76" s="53"/>
      <c r="E76" s="53"/>
      <c r="F76" s="53"/>
      <c r="G76" s="53"/>
      <c r="H76" s="53"/>
      <c r="I76" s="302"/>
      <c r="J76" s="303"/>
      <c r="K76" s="304"/>
      <c r="L76" s="56"/>
      <c r="M76" s="310"/>
      <c r="N76" s="405"/>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7"/>
      <c r="C79" s="898"/>
      <c r="D79" s="898"/>
      <c r="E79" s="898"/>
      <c r="F79" s="898"/>
      <c r="G79" s="898"/>
      <c r="H79" s="898"/>
      <c r="I79" s="132"/>
      <c r="J79" s="132"/>
      <c r="K79" s="132"/>
      <c r="L79" s="911"/>
      <c r="M79" s="911"/>
      <c r="N79" s="51"/>
    </row>
    <row r="80" spans="1:15" ht="15" thickBot="1">
      <c r="B80" s="910" t="s">
        <v>1037</v>
      </c>
      <c r="C80" s="864"/>
      <c r="D80" s="864"/>
      <c r="E80" s="864"/>
      <c r="F80" s="864"/>
      <c r="G80" s="864"/>
      <c r="H80" s="864"/>
      <c r="I80" s="864"/>
      <c r="J80" s="864"/>
      <c r="K80" s="864"/>
      <c r="L80" s="864"/>
      <c r="M80" s="865"/>
      <c r="N80" s="311">
        <f>SUM(N74:N79)</f>
        <v>5106.7205206099998</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28000.907046640503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6" t="s">
        <v>1053</v>
      </c>
      <c r="C86" s="867"/>
      <c r="D86" s="867"/>
      <c r="E86" s="867"/>
      <c r="F86" s="867"/>
      <c r="G86" s="867"/>
      <c r="H86" s="867"/>
      <c r="I86" s="324"/>
      <c r="J86" s="344"/>
      <c r="K86" s="312" t="s">
        <v>1054</v>
      </c>
      <c r="L86" s="868" t="s">
        <v>1055</v>
      </c>
      <c r="M86" s="869"/>
      <c r="N86" s="313"/>
    </row>
    <row r="87" spans="1:14">
      <c r="B87" s="854" t="s">
        <v>1056</v>
      </c>
      <c r="C87" s="855"/>
      <c r="D87" s="855"/>
      <c r="E87" s="855"/>
      <c r="F87" s="855"/>
      <c r="G87" s="855"/>
      <c r="H87" s="855"/>
      <c r="I87" s="93"/>
      <c r="J87" s="94"/>
      <c r="K87" s="314">
        <v>0.2</v>
      </c>
      <c r="L87" s="856">
        <f>N82*K87</f>
        <v>5600.1814093281009</v>
      </c>
      <c r="M87" s="857"/>
      <c r="N87" s="57"/>
    </row>
    <row r="88" spans="1:14">
      <c r="B88" s="95" t="s">
        <v>1057</v>
      </c>
      <c r="C88" s="96"/>
      <c r="D88" s="96"/>
      <c r="E88" s="96"/>
      <c r="F88" s="96"/>
      <c r="G88" s="96"/>
      <c r="H88" s="96"/>
      <c r="I88" s="93"/>
      <c r="J88" s="94"/>
      <c r="K88" s="314">
        <v>0.05</v>
      </c>
      <c r="L88" s="856">
        <f>N82*K88</f>
        <v>1400.0453523320252</v>
      </c>
      <c r="M88" s="857"/>
      <c r="N88" s="57"/>
    </row>
    <row r="89" spans="1:14" ht="15" thickBot="1">
      <c r="B89" s="97" t="s">
        <v>1058</v>
      </c>
      <c r="C89" s="98"/>
      <c r="D89" s="98"/>
      <c r="E89" s="98"/>
      <c r="F89" s="98"/>
      <c r="G89" s="98"/>
      <c r="H89" s="98"/>
      <c r="I89" s="99"/>
      <c r="J89" s="100"/>
      <c r="K89" s="315">
        <v>0.05</v>
      </c>
      <c r="L89" s="858">
        <f>N82*K89</f>
        <v>1400.0453523320252</v>
      </c>
      <c r="M89" s="859"/>
      <c r="N89" s="57"/>
    </row>
    <row r="90" spans="1:14" ht="15" thickBot="1">
      <c r="B90" s="821" t="s">
        <v>1037</v>
      </c>
      <c r="C90" s="822"/>
      <c r="D90" s="822"/>
      <c r="E90" s="822"/>
      <c r="F90" s="822"/>
      <c r="G90" s="822"/>
      <c r="H90" s="822"/>
      <c r="I90" s="822"/>
      <c r="J90" s="822"/>
      <c r="K90" s="822"/>
      <c r="L90" s="822"/>
      <c r="M90" s="823"/>
      <c r="N90" s="58">
        <f>L87+L88+L89</f>
        <v>8400.2721139921505</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36401.179160632651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4" t="s">
        <v>2324</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2325</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7"/>
      <c r="K122" s="887"/>
      <c r="L122" s="887"/>
      <c r="M122" s="887"/>
      <c r="N122" s="888"/>
    </row>
    <row r="123" spans="2:14" ht="15" thickBot="1">
      <c r="B123" s="271" t="s">
        <v>2327</v>
      </c>
      <c r="C123" s="403"/>
      <c r="D123" s="403"/>
      <c r="E123" s="63"/>
      <c r="F123" s="63"/>
      <c r="G123" s="63"/>
      <c r="H123" s="63"/>
      <c r="I123" s="63"/>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1174</v>
      </c>
      <c r="C31" s="87" t="s">
        <v>2144</v>
      </c>
      <c r="D31" s="88"/>
      <c r="E31" s="88"/>
      <c r="F31" s="88"/>
      <c r="G31" s="88"/>
      <c r="H31" s="88"/>
      <c r="I31" s="88"/>
      <c r="J31" s="89"/>
      <c r="K31" s="318"/>
      <c r="L31" s="316" t="s">
        <v>144</v>
      </c>
      <c r="M31" s="213"/>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1687</v>
      </c>
      <c r="B36" s="870" t="str">
        <f>VLOOKUP(A36,EQUIPOS!A6:D154,3,FALSE)</f>
        <v>Derretidora de asfalto (crafco o similar)</v>
      </c>
      <c r="C36" s="871"/>
      <c r="D36" s="871"/>
      <c r="E36" s="871"/>
      <c r="F36" s="871"/>
      <c r="G36" s="871"/>
      <c r="H36" s="872"/>
      <c r="I36" s="277"/>
      <c r="J36" s="278"/>
      <c r="K36" s="279">
        <f>VLOOKUP(A36,EQUIPOS!A6:D163,4,FALSE)</f>
        <v>3376.989</v>
      </c>
      <c r="L36" s="280"/>
      <c r="M36" s="281">
        <v>60</v>
      </c>
      <c r="N36" s="282">
        <f>K36/M36</f>
        <v>56.283149999999999</v>
      </c>
    </row>
    <row r="37" spans="1:14">
      <c r="A37" s="119" t="s">
        <v>176</v>
      </c>
      <c r="B37" s="870" t="str">
        <f>VLOOKUP(A37,EQUIPOS!A7:D154,3,FALSE)</f>
        <v xml:space="preserve">Compresor (barrido y soplado)
</v>
      </c>
      <c r="C37" s="871"/>
      <c r="D37" s="871"/>
      <c r="E37" s="871"/>
      <c r="F37" s="871"/>
      <c r="G37" s="871"/>
      <c r="H37" s="872"/>
      <c r="I37" s="277"/>
      <c r="J37" s="278"/>
      <c r="K37" s="279">
        <f>VLOOKUP(A37,EQUIPOS!A7:D164,4,FALSE)</f>
        <v>96526.599000000002</v>
      </c>
      <c r="L37" s="280"/>
      <c r="M37" s="281">
        <v>60</v>
      </c>
      <c r="N37" s="282">
        <f>K37/M37</f>
        <v>1608.77665</v>
      </c>
    </row>
    <row r="38" spans="1:14">
      <c r="A38" t="s">
        <v>138</v>
      </c>
      <c r="B38" s="870" t="str">
        <f>VLOOKUP(A38,EQUIPOS!A8:D154,3,FALSE)</f>
        <v>Camioneta D-300</v>
      </c>
      <c r="C38" s="871"/>
      <c r="D38" s="871"/>
      <c r="E38" s="871"/>
      <c r="F38" s="871"/>
      <c r="G38" s="871"/>
      <c r="H38" s="872"/>
      <c r="I38" s="277"/>
      <c r="J38" s="278"/>
      <c r="K38" s="279">
        <f>VLOOKUP(A38,EQUIPOS!A8:D165,4,FALSE)</f>
        <v>60930.663</v>
      </c>
      <c r="L38" s="280"/>
      <c r="M38" s="281">
        <v>60</v>
      </c>
      <c r="N38" s="282">
        <f>K38/M38</f>
        <v>1015.51105</v>
      </c>
    </row>
    <row r="39" spans="1:14">
      <c r="B39" s="870"/>
      <c r="C39" s="871"/>
      <c r="D39" s="871"/>
      <c r="E39" s="871"/>
      <c r="F39" s="871"/>
      <c r="G39" s="871"/>
      <c r="H39" s="872"/>
      <c r="I39" s="277"/>
      <c r="J39" s="278"/>
      <c r="K39" s="279"/>
      <c r="L39" s="280"/>
      <c r="M39" s="281"/>
      <c r="N39" s="282"/>
    </row>
    <row r="40" spans="1:14">
      <c r="B40" s="870"/>
      <c r="C40" s="871"/>
      <c r="D40" s="871"/>
      <c r="E40" s="871"/>
      <c r="F40" s="871"/>
      <c r="G40" s="871"/>
      <c r="H40" s="872"/>
      <c r="I40" s="277"/>
      <c r="J40" s="278"/>
      <c r="K40" s="279"/>
      <c r="L40" s="280"/>
      <c r="M40" s="281"/>
      <c r="N40" s="282"/>
    </row>
    <row r="41" spans="1:14">
      <c r="B41" s="870"/>
      <c r="C41" s="871"/>
      <c r="D41" s="871"/>
      <c r="E41" s="871"/>
      <c r="F41" s="871"/>
      <c r="G41" s="871"/>
      <c r="H41" s="872"/>
      <c r="I41" s="277"/>
      <c r="J41" s="278"/>
      <c r="K41" s="279"/>
      <c r="L41" s="280"/>
      <c r="M41" s="281"/>
      <c r="N41" s="282"/>
    </row>
    <row r="42" spans="1:14">
      <c r="B42" s="870"/>
      <c r="C42" s="871"/>
      <c r="D42" s="871"/>
      <c r="E42" s="871"/>
      <c r="F42" s="871"/>
      <c r="G42" s="871"/>
      <c r="H42" s="872"/>
      <c r="I42" s="277"/>
      <c r="J42" s="278"/>
      <c r="K42" s="279"/>
      <c r="L42" s="280"/>
      <c r="M42" s="281"/>
      <c r="N42" s="282"/>
    </row>
    <row r="43" spans="1:14">
      <c r="B43" s="870"/>
      <c r="C43" s="871"/>
      <c r="D43" s="871"/>
      <c r="E43" s="871"/>
      <c r="F43" s="871"/>
      <c r="G43" s="871"/>
      <c r="H43" s="872"/>
      <c r="I43" s="277"/>
      <c r="J43" s="278"/>
      <c r="K43" s="279"/>
      <c r="L43" s="280"/>
      <c r="M43" s="281"/>
      <c r="N43" s="282"/>
    </row>
    <row r="44" spans="1:14">
      <c r="B44" s="870"/>
      <c r="C44" s="871"/>
      <c r="D44" s="871"/>
      <c r="E44" s="871"/>
      <c r="F44" s="871"/>
      <c r="G44" s="871"/>
      <c r="H44" s="872"/>
      <c r="I44" s="873"/>
      <c r="J44" s="874"/>
      <c r="K44" s="279"/>
      <c r="L44" s="875"/>
      <c r="M44" s="876"/>
      <c r="N44" s="282"/>
    </row>
    <row r="45" spans="1:14">
      <c r="B45" s="870"/>
      <c r="C45" s="871"/>
      <c r="D45" s="871"/>
      <c r="E45" s="877"/>
      <c r="F45" s="871"/>
      <c r="G45" s="871"/>
      <c r="H45" s="872"/>
      <c r="I45" s="42"/>
      <c r="J45" s="43"/>
      <c r="K45" s="284"/>
      <c r="L45" s="286"/>
      <c r="M45" s="287"/>
      <c r="N45" s="288"/>
    </row>
    <row r="46" spans="1:14">
      <c r="B46" s="878" t="s">
        <v>1036</v>
      </c>
      <c r="C46" s="879"/>
      <c r="D46" s="879"/>
      <c r="E46" s="44"/>
      <c r="F46" s="45"/>
      <c r="G46" s="45"/>
      <c r="H46" s="46"/>
      <c r="I46" s="42"/>
      <c r="J46" s="43"/>
      <c r="K46" s="289"/>
      <c r="L46" s="286"/>
      <c r="M46" s="411">
        <v>0.05</v>
      </c>
      <c r="N46" s="354">
        <f>N80*M46</f>
        <v>21.278002169208335</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SUM(N36:N47)</f>
        <v>2701.8488521692084</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A53" t="s">
        <v>934</v>
      </c>
      <c r="B53" s="49" t="str">
        <f>VLOOKUP(A53,MATERIALES!A5:D373,3,FALSE)</f>
        <v>Emulsión CRR-2</v>
      </c>
      <c r="C53" s="291"/>
      <c r="D53" s="291"/>
      <c r="E53" s="291"/>
      <c r="F53" s="291"/>
      <c r="G53" s="291"/>
      <c r="H53" s="291"/>
      <c r="I53" s="278"/>
      <c r="J53" s="234" t="str">
        <f>VLOOKUP(A53,MATERIALES!A7:D645,2,FALSE)</f>
        <v>lt</v>
      </c>
      <c r="K53" s="292">
        <v>0.12</v>
      </c>
      <c r="L53" s="277"/>
      <c r="M53" s="412">
        <f>VLOOKUP(A53,MATERIALES!A5:D396,4,FALSE)</f>
        <v>2573</v>
      </c>
      <c r="N53" s="282">
        <f>K53*M53</f>
        <v>308.76</v>
      </c>
    </row>
    <row r="54" spans="1:14">
      <c r="A54" s="122"/>
      <c r="B54" s="49"/>
      <c r="C54" s="291"/>
      <c r="D54" s="291"/>
      <c r="E54" s="291"/>
      <c r="F54" s="291"/>
      <c r="G54" s="291"/>
      <c r="H54" s="291"/>
      <c r="I54" s="278"/>
      <c r="J54" s="234"/>
      <c r="K54" s="292"/>
      <c r="L54" s="277"/>
      <c r="M54" s="412"/>
      <c r="N54" s="282"/>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3"/>
      <c r="C57" s="904"/>
      <c r="D57" s="904"/>
      <c r="E57" s="904"/>
      <c r="F57" s="904"/>
      <c r="G57" s="904"/>
      <c r="H57" s="904"/>
      <c r="I57" s="874"/>
      <c r="J57" s="48"/>
      <c r="K57" s="50"/>
      <c r="L57" s="905"/>
      <c r="M57" s="906"/>
      <c r="N57" s="51"/>
    </row>
    <row r="58" spans="1:14" ht="15" thickBot="1">
      <c r="B58" s="821" t="s">
        <v>1037</v>
      </c>
      <c r="C58" s="822"/>
      <c r="D58" s="822"/>
      <c r="E58" s="822"/>
      <c r="F58" s="822"/>
      <c r="G58" s="822"/>
      <c r="H58" s="822"/>
      <c r="I58" s="822"/>
      <c r="J58" s="822"/>
      <c r="K58" s="822"/>
      <c r="L58" s="822"/>
      <c r="M58" s="823"/>
      <c r="N58" s="404">
        <f>SUM(N53:N57)</f>
        <v>308.76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7" t="s">
        <v>1045</v>
      </c>
      <c r="M62" s="886"/>
      <c r="N62" s="82" t="s">
        <v>1035</v>
      </c>
    </row>
    <row r="63" spans="1:14">
      <c r="B63" s="52"/>
      <c r="C63" s="327"/>
      <c r="D63" s="327"/>
      <c r="E63" s="327"/>
      <c r="F63" s="327"/>
      <c r="G63" s="327"/>
      <c r="H63" s="321"/>
      <c r="I63" s="289"/>
      <c r="J63" s="296"/>
      <c r="K63" s="289"/>
      <c r="L63" s="908"/>
      <c r="M63" s="909"/>
      <c r="N63" s="297"/>
    </row>
    <row r="64" spans="1:14">
      <c r="B64" s="52"/>
      <c r="C64" s="53"/>
      <c r="D64" s="53"/>
      <c r="E64" s="53"/>
      <c r="F64" s="53"/>
      <c r="G64" s="53"/>
      <c r="H64" s="321"/>
      <c r="I64" s="289"/>
      <c r="J64" s="296"/>
      <c r="K64" s="289"/>
      <c r="L64" s="908"/>
      <c r="M64" s="909"/>
      <c r="N64" s="297"/>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899"/>
      <c r="M68" s="900"/>
      <c r="N68" s="133"/>
    </row>
    <row r="69" spans="1:15" ht="15" thickBot="1">
      <c r="B69" s="910" t="s">
        <v>1037</v>
      </c>
      <c r="C69" s="864"/>
      <c r="D69" s="864"/>
      <c r="E69" s="864"/>
      <c r="F69" s="864"/>
      <c r="G69" s="864"/>
      <c r="H69" s="864"/>
      <c r="I69" s="864"/>
      <c r="J69" s="864"/>
      <c r="K69" s="864"/>
      <c r="L69" s="864"/>
      <c r="M69" s="865"/>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0" t="s">
        <v>1047</v>
      </c>
      <c r="C73" s="861"/>
      <c r="D73" s="861"/>
      <c r="E73" s="861"/>
      <c r="F73" s="861"/>
      <c r="G73" s="861"/>
      <c r="H73" s="861"/>
      <c r="I73" s="79" t="s">
        <v>1048</v>
      </c>
      <c r="J73" s="81" t="s">
        <v>1494</v>
      </c>
      <c r="K73" s="80" t="s">
        <v>1050</v>
      </c>
      <c r="L73" s="862" t="s">
        <v>1034</v>
      </c>
      <c r="M73" s="863"/>
      <c r="N73" s="104" t="s">
        <v>1035</v>
      </c>
    </row>
    <row r="74" spans="1:15">
      <c r="A74" t="s">
        <v>7</v>
      </c>
      <c r="B74" s="55" t="str">
        <f>VLOOKUP(A74,'MANO DE OBRA'!A8:D68,3,FALSE)</f>
        <v>Obrero (2)</v>
      </c>
      <c r="C74" s="53"/>
      <c r="D74" s="53"/>
      <c r="E74" s="53"/>
      <c r="F74" s="53"/>
      <c r="G74" s="53"/>
      <c r="H74" s="53"/>
      <c r="I74" s="302">
        <f>K74/J74*100</f>
        <v>55207.789411999998</v>
      </c>
      <c r="J74" s="303">
        <v>185</v>
      </c>
      <c r="K74" s="304">
        <f>VLOOKUP(A74,'MANO DE OBRA'!A8:D99,4,FALSE)</f>
        <v>102134.4104122</v>
      </c>
      <c r="L74" s="56"/>
      <c r="M74" s="305">
        <v>480</v>
      </c>
      <c r="N74" s="405">
        <f>K74/M74</f>
        <v>212.78002169208332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480</v>
      </c>
      <c r="N75" s="405">
        <f>K75/M75</f>
        <v>212.78002169208332</v>
      </c>
    </row>
    <row r="76" spans="1:15">
      <c r="B76" s="55"/>
      <c r="C76" s="53"/>
      <c r="D76" s="53"/>
      <c r="E76" s="53"/>
      <c r="F76" s="53"/>
      <c r="G76" s="53"/>
      <c r="H76" s="53"/>
      <c r="I76" s="302"/>
      <c r="J76" s="303"/>
      <c r="K76" s="304"/>
      <c r="L76" s="56"/>
      <c r="M76" s="310"/>
      <c r="N76" s="405"/>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7"/>
      <c r="C79" s="898"/>
      <c r="D79" s="898"/>
      <c r="E79" s="898"/>
      <c r="F79" s="898"/>
      <c r="G79" s="898"/>
      <c r="H79" s="898"/>
      <c r="I79" s="132"/>
      <c r="J79" s="132"/>
      <c r="K79" s="132"/>
      <c r="L79" s="911"/>
      <c r="M79" s="911"/>
      <c r="N79" s="51"/>
    </row>
    <row r="80" spans="1:15" ht="15" thickBot="1">
      <c r="B80" s="910" t="s">
        <v>1037</v>
      </c>
      <c r="C80" s="864"/>
      <c r="D80" s="864"/>
      <c r="E80" s="864"/>
      <c r="F80" s="864"/>
      <c r="G80" s="864"/>
      <c r="H80" s="864"/>
      <c r="I80" s="864"/>
      <c r="J80" s="864"/>
      <c r="K80" s="864"/>
      <c r="L80" s="864"/>
      <c r="M80" s="865"/>
      <c r="N80" s="311">
        <f>SUM(N74:N79)</f>
        <v>425.56004338416665</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3436.1688955533746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6" t="s">
        <v>1053</v>
      </c>
      <c r="C86" s="867"/>
      <c r="D86" s="867"/>
      <c r="E86" s="867"/>
      <c r="F86" s="867"/>
      <c r="G86" s="867"/>
      <c r="H86" s="867"/>
      <c r="I86" s="324"/>
      <c r="J86" s="344"/>
      <c r="K86" s="312" t="s">
        <v>1054</v>
      </c>
      <c r="L86" s="868" t="s">
        <v>1055</v>
      </c>
      <c r="M86" s="869"/>
      <c r="N86" s="313"/>
    </row>
    <row r="87" spans="1:14">
      <c r="B87" s="854" t="s">
        <v>1056</v>
      </c>
      <c r="C87" s="855"/>
      <c r="D87" s="855"/>
      <c r="E87" s="855"/>
      <c r="F87" s="855"/>
      <c r="G87" s="855"/>
      <c r="H87" s="855"/>
      <c r="I87" s="93"/>
      <c r="J87" s="94"/>
      <c r="K87" s="314">
        <v>0.2</v>
      </c>
      <c r="L87" s="856">
        <f>N82*K87</f>
        <v>687.23377911067496</v>
      </c>
      <c r="M87" s="857"/>
      <c r="N87" s="57"/>
    </row>
    <row r="88" spans="1:14">
      <c r="B88" s="95" t="s">
        <v>1057</v>
      </c>
      <c r="C88" s="96"/>
      <c r="D88" s="96"/>
      <c r="E88" s="96"/>
      <c r="F88" s="96"/>
      <c r="G88" s="96"/>
      <c r="H88" s="96"/>
      <c r="I88" s="93"/>
      <c r="J88" s="94"/>
      <c r="K88" s="314">
        <v>0.05</v>
      </c>
      <c r="L88" s="856">
        <f>N82*K88</f>
        <v>171.80844477766874</v>
      </c>
      <c r="M88" s="857"/>
      <c r="N88" s="57"/>
    </row>
    <row r="89" spans="1:14" ht="15" thickBot="1">
      <c r="B89" s="97" t="s">
        <v>1058</v>
      </c>
      <c r="C89" s="98"/>
      <c r="D89" s="98"/>
      <c r="E89" s="98"/>
      <c r="F89" s="98"/>
      <c r="G89" s="98"/>
      <c r="H89" s="98"/>
      <c r="I89" s="99"/>
      <c r="J89" s="100"/>
      <c r="K89" s="315">
        <v>0.05</v>
      </c>
      <c r="L89" s="858">
        <f>N82*K89</f>
        <v>171.80844477766874</v>
      </c>
      <c r="M89" s="859"/>
      <c r="N89" s="57"/>
    </row>
    <row r="90" spans="1:14" ht="15" thickBot="1">
      <c r="B90" s="821" t="s">
        <v>1037</v>
      </c>
      <c r="C90" s="822"/>
      <c r="D90" s="822"/>
      <c r="E90" s="822"/>
      <c r="F90" s="822"/>
      <c r="G90" s="822"/>
      <c r="H90" s="822"/>
      <c r="I90" s="822"/>
      <c r="J90" s="822"/>
      <c r="K90" s="822"/>
      <c r="L90" s="822"/>
      <c r="M90" s="823"/>
      <c r="N90" s="58">
        <f>L87+L88+L89</f>
        <v>1030.8506686660123</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4467.0195642193867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4" t="s">
        <v>2324</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2325</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7"/>
      <c r="K122" s="887"/>
      <c r="L122" s="887"/>
      <c r="M122" s="887"/>
      <c r="N122" s="888"/>
    </row>
    <row r="123" spans="2:14" ht="15" thickBot="1">
      <c r="B123" s="271" t="s">
        <v>2327</v>
      </c>
      <c r="C123" s="403"/>
      <c r="D123" s="403"/>
      <c r="E123" s="63"/>
      <c r="F123" s="63"/>
      <c r="G123" s="63"/>
      <c r="H123" s="63"/>
      <c r="I123" s="63"/>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1175</v>
      </c>
      <c r="C31" s="87" t="s">
        <v>1689</v>
      </c>
      <c r="D31" s="88"/>
      <c r="E31" s="88"/>
      <c r="F31" s="88"/>
      <c r="G31" s="88"/>
      <c r="H31" s="88"/>
      <c r="I31" s="88"/>
      <c r="J31" s="89"/>
      <c r="K31" s="318"/>
      <c r="L31" s="316" t="s">
        <v>144</v>
      </c>
      <c r="M31" s="213"/>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1687</v>
      </c>
      <c r="B36" s="870" t="str">
        <f>VLOOKUP(A36,EQUIPOS!A6:D154,3,FALSE)</f>
        <v>Derretidora de asfalto (crafco o similar)</v>
      </c>
      <c r="C36" s="871"/>
      <c r="D36" s="871"/>
      <c r="E36" s="871"/>
      <c r="F36" s="871"/>
      <c r="G36" s="871"/>
      <c r="H36" s="872"/>
      <c r="I36" s="277"/>
      <c r="J36" s="278"/>
      <c r="K36" s="279">
        <f>VLOOKUP(A36,EQUIPOS!A6:D163,4,FALSE)</f>
        <v>3376.989</v>
      </c>
      <c r="L36" s="280"/>
      <c r="M36" s="281">
        <v>60</v>
      </c>
      <c r="N36" s="282">
        <f t="shared" ref="N36:N39" si="0">K36/M36</f>
        <v>56.283149999999999</v>
      </c>
    </row>
    <row r="37" spans="1:14">
      <c r="A37" s="119" t="s">
        <v>324</v>
      </c>
      <c r="B37" s="870" t="str">
        <f>VLOOKUP(A37,EQUIPOS!A7:D154,3,FALSE)</f>
        <v xml:space="preserve">Ruteadora </v>
      </c>
      <c r="C37" s="871"/>
      <c r="D37" s="871"/>
      <c r="E37" s="871"/>
      <c r="F37" s="871"/>
      <c r="G37" s="871"/>
      <c r="H37" s="872"/>
      <c r="I37" s="277"/>
      <c r="J37" s="278"/>
      <c r="K37" s="279">
        <f>VLOOKUP(A37,EQUIPOS!A7:D164,4,FALSE)</f>
        <v>6320.7240000000002</v>
      </c>
      <c r="L37" s="280"/>
      <c r="M37" s="281">
        <v>60</v>
      </c>
      <c r="N37" s="282">
        <f t="shared" si="0"/>
        <v>105.3454</v>
      </c>
    </row>
    <row r="38" spans="1:14">
      <c r="A38" t="s">
        <v>176</v>
      </c>
      <c r="B38" s="870" t="str">
        <f>VLOOKUP(A38,EQUIPOS!A8:D154,3,FALSE)</f>
        <v xml:space="preserve">Compresor (barrido y soplado)
</v>
      </c>
      <c r="C38" s="871"/>
      <c r="D38" s="871"/>
      <c r="E38" s="871"/>
      <c r="F38" s="871"/>
      <c r="G38" s="871"/>
      <c r="H38" s="872"/>
      <c r="I38" s="277"/>
      <c r="J38" s="278"/>
      <c r="K38" s="279">
        <f>VLOOKUP(A38,EQUIPOS!A8:D165,4,FALSE)</f>
        <v>96526.599000000002</v>
      </c>
      <c r="L38" s="280"/>
      <c r="M38" s="281">
        <v>60</v>
      </c>
      <c r="N38" s="282">
        <f t="shared" si="0"/>
        <v>1608.77665</v>
      </c>
    </row>
    <row r="39" spans="1:14">
      <c r="A39" t="s">
        <v>138</v>
      </c>
      <c r="B39" s="870" t="str">
        <f>VLOOKUP(A39,EQUIPOS!A9:D154,3,FALSE)</f>
        <v>Camioneta D-300</v>
      </c>
      <c r="C39" s="871"/>
      <c r="D39" s="871"/>
      <c r="E39" s="871"/>
      <c r="F39" s="871"/>
      <c r="G39" s="871"/>
      <c r="H39" s="872"/>
      <c r="I39" s="277"/>
      <c r="J39" s="278"/>
      <c r="K39" s="279">
        <f>VLOOKUP(A39,EQUIPOS!A9:D166,4,FALSE)</f>
        <v>60930.663</v>
      </c>
      <c r="L39" s="280"/>
      <c r="M39" s="281">
        <v>60</v>
      </c>
      <c r="N39" s="282">
        <f t="shared" si="0"/>
        <v>1015.51105</v>
      </c>
    </row>
    <row r="40" spans="1:14">
      <c r="B40" s="870"/>
      <c r="C40" s="871"/>
      <c r="D40" s="871"/>
      <c r="E40" s="871"/>
      <c r="F40" s="871"/>
      <c r="G40" s="871"/>
      <c r="H40" s="872"/>
      <c r="I40" s="277"/>
      <c r="J40" s="278"/>
      <c r="K40" s="279"/>
      <c r="L40" s="280"/>
      <c r="M40" s="281"/>
      <c r="N40" s="282"/>
    </row>
    <row r="41" spans="1:14">
      <c r="B41" s="870"/>
      <c r="C41" s="871"/>
      <c r="D41" s="871"/>
      <c r="E41" s="871"/>
      <c r="F41" s="871"/>
      <c r="G41" s="871"/>
      <c r="H41" s="872"/>
      <c r="I41" s="277"/>
      <c r="J41" s="278"/>
      <c r="K41" s="279"/>
      <c r="L41" s="280"/>
      <c r="M41" s="281"/>
      <c r="N41" s="282"/>
    </row>
    <row r="42" spans="1:14">
      <c r="B42" s="870"/>
      <c r="C42" s="871"/>
      <c r="D42" s="871"/>
      <c r="E42" s="871"/>
      <c r="F42" s="871"/>
      <c r="G42" s="871"/>
      <c r="H42" s="872"/>
      <c r="I42" s="277"/>
      <c r="J42" s="278"/>
      <c r="K42" s="279"/>
      <c r="L42" s="280"/>
      <c r="M42" s="281"/>
      <c r="N42" s="282"/>
    </row>
    <row r="43" spans="1:14">
      <c r="B43" s="870"/>
      <c r="C43" s="871"/>
      <c r="D43" s="871"/>
      <c r="E43" s="871"/>
      <c r="F43" s="871"/>
      <c r="G43" s="871"/>
      <c r="H43" s="872"/>
      <c r="I43" s="277"/>
      <c r="J43" s="278"/>
      <c r="K43" s="279"/>
      <c r="L43" s="280"/>
      <c r="M43" s="281"/>
      <c r="N43" s="282"/>
    </row>
    <row r="44" spans="1:14">
      <c r="B44" s="870"/>
      <c r="C44" s="871"/>
      <c r="D44" s="871"/>
      <c r="E44" s="871"/>
      <c r="F44" s="871"/>
      <c r="G44" s="871"/>
      <c r="H44" s="872"/>
      <c r="I44" s="873"/>
      <c r="J44" s="874"/>
      <c r="K44" s="279"/>
      <c r="L44" s="875"/>
      <c r="M44" s="876"/>
      <c r="N44" s="282"/>
    </row>
    <row r="45" spans="1:14">
      <c r="B45" s="870"/>
      <c r="C45" s="871"/>
      <c r="D45" s="871"/>
      <c r="E45" s="877"/>
      <c r="F45" s="871"/>
      <c r="G45" s="871"/>
      <c r="H45" s="872"/>
      <c r="I45" s="42"/>
      <c r="J45" s="43"/>
      <c r="K45" s="284"/>
      <c r="L45" s="286"/>
      <c r="M45" s="287"/>
      <c r="N45" s="288"/>
    </row>
    <row r="46" spans="1:14">
      <c r="B46" s="878" t="s">
        <v>1036</v>
      </c>
      <c r="C46" s="879"/>
      <c r="D46" s="879"/>
      <c r="E46" s="44"/>
      <c r="F46" s="45"/>
      <c r="G46" s="45"/>
      <c r="H46" s="46"/>
      <c r="I46" s="42"/>
      <c r="J46" s="43"/>
      <c r="K46" s="289"/>
      <c r="L46" s="286"/>
      <c r="M46" s="411">
        <v>0.05</v>
      </c>
      <c r="N46" s="354">
        <f>N84*M46</f>
        <v>21.278002169208335</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SUM(N36:N47)</f>
        <v>2807.1942521692081</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A53" t="s">
        <v>870</v>
      </c>
      <c r="B53" s="49" t="str">
        <f>VLOOKUP(A53,MATERIALES!A5:D373,3,FALSE)</f>
        <v>Arena de Trituración</v>
      </c>
      <c r="C53" s="291"/>
      <c r="D53" s="291"/>
      <c r="E53" s="291"/>
      <c r="F53" s="291"/>
      <c r="G53" s="291"/>
      <c r="H53" s="291"/>
      <c r="I53" s="278"/>
      <c r="J53" s="234" t="str">
        <f>VLOOKUP(A53,MATERIALES!A7:D645,2,FALSE)</f>
        <v>m3</v>
      </c>
      <c r="K53" s="292">
        <v>7.0000000000000001E-3</v>
      </c>
      <c r="L53" s="277"/>
      <c r="M53" s="412">
        <f>VLOOKUP(A53,MATERIALES!A5:D396,4,FALSE)</f>
        <v>58020</v>
      </c>
      <c r="N53" s="282">
        <f t="shared" ref="N53:N54" si="1">K53*M53</f>
        <v>406.14</v>
      </c>
    </row>
    <row r="54" spans="1:14">
      <c r="A54" s="122" t="s">
        <v>934</v>
      </c>
      <c r="B54" s="49" t="str">
        <f>VLOOKUP(A54,MATERIALES!A6:D373,3,FALSE)</f>
        <v>Emulsión CRR-2</v>
      </c>
      <c r="C54" s="291"/>
      <c r="D54" s="291"/>
      <c r="E54" s="291"/>
      <c r="F54" s="291"/>
      <c r="G54" s="291"/>
      <c r="H54" s="291"/>
      <c r="I54" s="278"/>
      <c r="J54" s="234" t="str">
        <f>VLOOKUP(A54,MATERIALES!A8:D646,2,FALSE)</f>
        <v>lt</v>
      </c>
      <c r="K54" s="292">
        <v>0.12</v>
      </c>
      <c r="L54" s="277"/>
      <c r="M54" s="412">
        <f>VLOOKUP(A54,MATERIALES!A6:D397,4,FALSE)</f>
        <v>2573</v>
      </c>
      <c r="N54" s="282">
        <f t="shared" si="1"/>
        <v>308.76</v>
      </c>
    </row>
    <row r="55" spans="1:14">
      <c r="A55" s="122"/>
      <c r="B55" s="49"/>
      <c r="C55" s="291"/>
      <c r="D55" s="291"/>
      <c r="E55" s="291"/>
      <c r="F55" s="291"/>
      <c r="G55" s="291"/>
      <c r="H55" s="291"/>
      <c r="I55" s="278"/>
      <c r="J55" s="234"/>
      <c r="K55" s="292"/>
      <c r="L55" s="277"/>
      <c r="M55" s="412"/>
      <c r="N55" s="282"/>
    </row>
    <row r="56" spans="1:14">
      <c r="A56" s="122"/>
      <c r="B56" s="49"/>
      <c r="C56" s="291"/>
      <c r="D56" s="291"/>
      <c r="E56" s="291"/>
      <c r="F56" s="291"/>
      <c r="G56" s="291"/>
      <c r="H56" s="291"/>
      <c r="I56" s="278"/>
      <c r="J56" s="234"/>
      <c r="K56" s="292"/>
      <c r="L56" s="277"/>
      <c r="M56" s="412"/>
      <c r="N56" s="282"/>
    </row>
    <row r="57" spans="1:14">
      <c r="A57" s="122"/>
      <c r="B57" s="49"/>
      <c r="C57" s="291"/>
      <c r="D57" s="291"/>
      <c r="E57" s="291"/>
      <c r="F57" s="291"/>
      <c r="G57" s="291"/>
      <c r="H57" s="291"/>
      <c r="I57" s="278"/>
      <c r="J57" s="234"/>
      <c r="K57" s="292"/>
      <c r="L57" s="277"/>
      <c r="M57" s="412"/>
      <c r="N57" s="282"/>
    </row>
    <row r="58" spans="1:14">
      <c r="A58" s="122"/>
      <c r="B58" s="49"/>
      <c r="C58" s="291"/>
      <c r="D58" s="291"/>
      <c r="E58" s="291"/>
      <c r="F58" s="291"/>
      <c r="G58" s="291"/>
      <c r="H58" s="291"/>
      <c r="I58" s="278"/>
      <c r="J58" s="234"/>
      <c r="K58" s="292"/>
      <c r="L58" s="277"/>
      <c r="M58" s="412"/>
      <c r="N58" s="282"/>
    </row>
    <row r="59" spans="1:14">
      <c r="B59" s="49"/>
      <c r="C59" s="291"/>
      <c r="D59" s="291"/>
      <c r="E59" s="291"/>
      <c r="F59" s="291"/>
      <c r="G59" s="291"/>
      <c r="H59" s="291"/>
      <c r="I59" s="278"/>
      <c r="J59" s="234"/>
      <c r="K59" s="292"/>
      <c r="L59" s="277"/>
      <c r="M59" s="293"/>
      <c r="N59" s="294"/>
    </row>
    <row r="60" spans="1:14">
      <c r="B60" s="49"/>
      <c r="C60" s="291"/>
      <c r="D60" s="291"/>
      <c r="E60" s="291"/>
      <c r="F60" s="291"/>
      <c r="G60" s="291"/>
      <c r="H60" s="291"/>
      <c r="I60" s="278"/>
      <c r="J60" s="234"/>
      <c r="K60" s="292"/>
      <c r="L60" s="277"/>
      <c r="M60" s="293"/>
      <c r="N60" s="294"/>
    </row>
    <row r="61" spans="1:14" ht="15" thickBot="1">
      <c r="B61" s="903"/>
      <c r="C61" s="904"/>
      <c r="D61" s="904"/>
      <c r="E61" s="904"/>
      <c r="F61" s="904"/>
      <c r="G61" s="904"/>
      <c r="H61" s="904"/>
      <c r="I61" s="874"/>
      <c r="J61" s="48"/>
      <c r="K61" s="50"/>
      <c r="L61" s="905"/>
      <c r="M61" s="906"/>
      <c r="N61" s="51"/>
    </row>
    <row r="62" spans="1:14" ht="15" thickBot="1">
      <c r="B62" s="821" t="s">
        <v>1037</v>
      </c>
      <c r="C62" s="822"/>
      <c r="D62" s="822"/>
      <c r="E62" s="822"/>
      <c r="F62" s="822"/>
      <c r="G62" s="822"/>
      <c r="H62" s="822"/>
      <c r="I62" s="822"/>
      <c r="J62" s="822"/>
      <c r="K62" s="822"/>
      <c r="L62" s="822"/>
      <c r="M62" s="823"/>
      <c r="N62" s="404">
        <f>SUM(N53:N61)</f>
        <v>714.9</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323" t="s">
        <v>1041</v>
      </c>
      <c r="C66" s="324"/>
      <c r="D66" s="324"/>
      <c r="E66" s="324"/>
      <c r="F66" s="324"/>
      <c r="G66" s="324"/>
      <c r="H66" s="79" t="s">
        <v>1029</v>
      </c>
      <c r="I66" s="80" t="s">
        <v>1042</v>
      </c>
      <c r="J66" s="81" t="s">
        <v>1043</v>
      </c>
      <c r="K66" s="79" t="s">
        <v>1044</v>
      </c>
      <c r="L66" s="907" t="s">
        <v>1045</v>
      </c>
      <c r="M66" s="886"/>
      <c r="N66" s="82" t="s">
        <v>1035</v>
      </c>
    </row>
    <row r="67" spans="1:15">
      <c r="A67" t="s">
        <v>1311</v>
      </c>
      <c r="B67" s="52" t="str">
        <f>VLOOKUP(A67,TRANSPORTE!A5:D117,3,FALSE)</f>
        <v>Transporte de Arena</v>
      </c>
      <c r="C67" s="327"/>
      <c r="D67" s="327"/>
      <c r="E67" s="327"/>
      <c r="F67" s="327"/>
      <c r="G67" s="327"/>
      <c r="H67" s="321" t="s">
        <v>339</v>
      </c>
      <c r="I67" s="423">
        <v>7.0000000000000001E-3</v>
      </c>
      <c r="J67" s="296">
        <v>1</v>
      </c>
      <c r="K67" s="423">
        <f>I67*J67</f>
        <v>7.0000000000000001E-3</v>
      </c>
      <c r="L67" s="908">
        <f>VLOOKUP(A67,TRANSPORTE!A6:D120,4,FALSE)</f>
        <v>958</v>
      </c>
      <c r="M67" s="909"/>
      <c r="N67" s="297">
        <f>L67*K67</f>
        <v>6.7060000000000004</v>
      </c>
    </row>
    <row r="68" spans="1:15">
      <c r="B68" s="52"/>
      <c r="C68" s="53"/>
      <c r="D68" s="53"/>
      <c r="E68" s="53"/>
      <c r="F68" s="53"/>
      <c r="G68" s="53"/>
      <c r="H68" s="321"/>
      <c r="I68" s="289"/>
      <c r="J68" s="296"/>
      <c r="K68" s="289"/>
      <c r="L68" s="908"/>
      <c r="M68" s="909"/>
      <c r="N68" s="297"/>
    </row>
    <row r="69" spans="1:15">
      <c r="B69" s="52"/>
      <c r="C69" s="53"/>
      <c r="D69" s="53"/>
      <c r="E69" s="53"/>
      <c r="F69" s="53"/>
      <c r="G69" s="53"/>
      <c r="H69" s="298"/>
      <c r="I69" s="289"/>
      <c r="J69" s="289"/>
      <c r="K69" s="289"/>
      <c r="L69" s="299"/>
      <c r="M69" s="300"/>
      <c r="N69" s="301"/>
    </row>
    <row r="70" spans="1:15">
      <c r="B70" s="52"/>
      <c r="C70" s="53"/>
      <c r="D70" s="53"/>
      <c r="E70" s="53"/>
      <c r="F70" s="53"/>
      <c r="G70" s="53"/>
      <c r="H70" s="298"/>
      <c r="I70" s="289"/>
      <c r="J70" s="289"/>
      <c r="K70" s="289"/>
      <c r="L70" s="299"/>
      <c r="M70" s="300"/>
      <c r="N70" s="301"/>
    </row>
    <row r="71" spans="1:15">
      <c r="B71" s="52"/>
      <c r="C71" s="53"/>
      <c r="D71" s="53"/>
      <c r="E71" s="53"/>
      <c r="F71" s="53"/>
      <c r="G71" s="53"/>
      <c r="H71" s="298"/>
      <c r="I71" s="289"/>
      <c r="J71" s="289"/>
      <c r="K71" s="289"/>
      <c r="L71" s="299"/>
      <c r="M71" s="300"/>
      <c r="N71" s="301"/>
    </row>
    <row r="72" spans="1:15" ht="15" thickBot="1">
      <c r="B72" s="457"/>
      <c r="C72" s="458"/>
      <c r="D72" s="458"/>
      <c r="E72" s="458"/>
      <c r="F72" s="458"/>
      <c r="G72" s="458"/>
      <c r="H72" s="54"/>
      <c r="I72" s="132"/>
      <c r="J72" s="132"/>
      <c r="K72" s="132"/>
      <c r="L72" s="899"/>
      <c r="M72" s="900"/>
      <c r="N72" s="133"/>
    </row>
    <row r="73" spans="1:15" ht="15" thickBot="1">
      <c r="B73" s="910" t="s">
        <v>1037</v>
      </c>
      <c r="C73" s="864"/>
      <c r="D73" s="864"/>
      <c r="E73" s="864"/>
      <c r="F73" s="864"/>
      <c r="G73" s="864"/>
      <c r="H73" s="864"/>
      <c r="I73" s="864"/>
      <c r="J73" s="864"/>
      <c r="K73" s="864"/>
      <c r="L73" s="864"/>
      <c r="M73" s="865"/>
      <c r="N73" s="110">
        <f>N67+N68+N69+N70+N71</f>
        <v>6.7060000000000004</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 thickBot="1">
      <c r="B76" s="74"/>
      <c r="C76" s="67"/>
      <c r="D76" s="67"/>
      <c r="E76" s="67"/>
      <c r="F76" s="67"/>
      <c r="G76" s="67"/>
      <c r="H76" s="67"/>
      <c r="I76" s="67"/>
      <c r="J76" s="67"/>
      <c r="K76" s="67"/>
      <c r="L76" s="67"/>
      <c r="M76" s="67"/>
      <c r="N76" s="69"/>
    </row>
    <row r="77" spans="1:15" ht="26.4">
      <c r="B77" s="860" t="s">
        <v>1047</v>
      </c>
      <c r="C77" s="861"/>
      <c r="D77" s="861"/>
      <c r="E77" s="861"/>
      <c r="F77" s="861"/>
      <c r="G77" s="861"/>
      <c r="H77" s="861"/>
      <c r="I77" s="79" t="s">
        <v>1048</v>
      </c>
      <c r="J77" s="81" t="s">
        <v>1494</v>
      </c>
      <c r="K77" s="80" t="s">
        <v>1050</v>
      </c>
      <c r="L77" s="862" t="s">
        <v>1034</v>
      </c>
      <c r="M77" s="863"/>
      <c r="N77" s="104" t="s">
        <v>1035</v>
      </c>
    </row>
    <row r="78" spans="1:15">
      <c r="A78" t="s">
        <v>7</v>
      </c>
      <c r="B78" s="55" t="str">
        <f>VLOOKUP(A78,'MANO DE OBRA'!A8:D68,3,FALSE)</f>
        <v>Obrero (2)</v>
      </c>
      <c r="C78" s="53"/>
      <c r="D78" s="53"/>
      <c r="E78" s="53"/>
      <c r="F78" s="53"/>
      <c r="G78" s="53"/>
      <c r="H78" s="53"/>
      <c r="I78" s="302">
        <f>K78/J78*100</f>
        <v>55207.789411999998</v>
      </c>
      <c r="J78" s="303">
        <v>185</v>
      </c>
      <c r="K78" s="304">
        <f>VLOOKUP(A78,'MANO DE OBRA'!A8:D99,4,FALSE)</f>
        <v>102134.4104122</v>
      </c>
      <c r="L78" s="56"/>
      <c r="M78" s="305">
        <v>480</v>
      </c>
      <c r="N78" s="405">
        <f>K78/M78</f>
        <v>212.78002169208332</v>
      </c>
      <c r="O78" s="112"/>
    </row>
    <row r="79" spans="1:15">
      <c r="A79" t="s">
        <v>30</v>
      </c>
      <c r="B79" s="55" t="str">
        <f>VLOOKUP(A79,'MANO DE OBRA'!A8:D69,3,FALSE)</f>
        <v>Oficial</v>
      </c>
      <c r="C79" s="53"/>
      <c r="D79" s="53"/>
      <c r="E79" s="53"/>
      <c r="F79" s="53"/>
      <c r="G79" s="53"/>
      <c r="H79" s="53"/>
      <c r="I79" s="302">
        <f>K79/J79*100</f>
        <v>55207.789411999998</v>
      </c>
      <c r="J79" s="303">
        <v>185</v>
      </c>
      <c r="K79" s="304">
        <f>VLOOKUP(A79,'MANO DE OBRA'!A8:D100,4,FALSE)</f>
        <v>102134.4104122</v>
      </c>
      <c r="L79" s="56"/>
      <c r="M79" s="309">
        <v>480</v>
      </c>
      <c r="N79" s="405">
        <f>K79/M79</f>
        <v>212.78002169208332</v>
      </c>
    </row>
    <row r="80" spans="1:15">
      <c r="B80" s="55"/>
      <c r="C80" s="53"/>
      <c r="D80" s="53"/>
      <c r="E80" s="53"/>
      <c r="F80" s="53"/>
      <c r="G80" s="53"/>
      <c r="H80" s="53"/>
      <c r="I80" s="302"/>
      <c r="J80" s="303"/>
      <c r="K80" s="304"/>
      <c r="L80" s="56"/>
      <c r="M80" s="310"/>
      <c r="N80" s="405"/>
    </row>
    <row r="81" spans="1:14">
      <c r="B81" s="55"/>
      <c r="C81" s="53"/>
      <c r="D81" s="53"/>
      <c r="E81" s="53"/>
      <c r="F81" s="53"/>
      <c r="G81" s="53"/>
      <c r="H81" s="53"/>
      <c r="I81" s="289"/>
      <c r="J81" s="307"/>
      <c r="K81" s="308"/>
      <c r="L81" s="328"/>
      <c r="M81" s="310"/>
      <c r="N81" s="306"/>
    </row>
    <row r="82" spans="1:14">
      <c r="B82" s="55"/>
      <c r="C82" s="53"/>
      <c r="D82" s="53"/>
      <c r="E82" s="53"/>
      <c r="F82" s="53"/>
      <c r="G82" s="53"/>
      <c r="H82" s="53"/>
      <c r="I82" s="289"/>
      <c r="J82" s="307"/>
      <c r="K82" s="308"/>
      <c r="L82" s="328"/>
      <c r="M82" s="310"/>
      <c r="N82" s="306"/>
    </row>
    <row r="83" spans="1:14" ht="15" thickBot="1">
      <c r="B83" s="897"/>
      <c r="C83" s="898"/>
      <c r="D83" s="898"/>
      <c r="E83" s="898"/>
      <c r="F83" s="898"/>
      <c r="G83" s="898"/>
      <c r="H83" s="898"/>
      <c r="I83" s="132"/>
      <c r="J83" s="132"/>
      <c r="K83" s="132"/>
      <c r="L83" s="911"/>
      <c r="M83" s="911"/>
      <c r="N83" s="51"/>
    </row>
    <row r="84" spans="1:14" ht="15" thickBot="1">
      <c r="B84" s="910" t="s">
        <v>1037</v>
      </c>
      <c r="C84" s="864"/>
      <c r="D84" s="864"/>
      <c r="E84" s="864"/>
      <c r="F84" s="864"/>
      <c r="G84" s="864"/>
      <c r="H84" s="864"/>
      <c r="I84" s="864"/>
      <c r="J84" s="864"/>
      <c r="K84" s="864"/>
      <c r="L84" s="864"/>
      <c r="M84" s="865"/>
      <c r="N84" s="311">
        <f>SUM(N78:N83)</f>
        <v>425.56004338416665</v>
      </c>
    </row>
    <row r="85" spans="1:14" ht="15" thickBot="1">
      <c r="B85" s="39"/>
      <c r="C85" s="40"/>
      <c r="D85" s="40"/>
      <c r="E85" s="40"/>
      <c r="F85" s="40"/>
      <c r="G85" s="40"/>
      <c r="H85" s="40"/>
      <c r="I85" s="40"/>
      <c r="J85" s="40"/>
      <c r="K85" s="40"/>
      <c r="L85" s="40"/>
      <c r="M85" s="40"/>
      <c r="N85" s="41"/>
    </row>
    <row r="86" spans="1:14" ht="15" thickBot="1">
      <c r="B86" s="821" t="s">
        <v>1051</v>
      </c>
      <c r="C86" s="822"/>
      <c r="D86" s="822"/>
      <c r="E86" s="822"/>
      <c r="F86" s="822"/>
      <c r="G86" s="822"/>
      <c r="H86" s="822"/>
      <c r="I86" s="822"/>
      <c r="J86" s="822"/>
      <c r="K86" s="822"/>
      <c r="L86" s="822"/>
      <c r="M86" s="823"/>
      <c r="N86" s="105">
        <f>N48+N62+N73+N84</f>
        <v>3954.3602955533752</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 thickBot="1">
      <c r="B89" s="74"/>
      <c r="C89" s="67"/>
      <c r="D89" s="67"/>
      <c r="E89" s="67"/>
      <c r="F89" s="67"/>
      <c r="G89" s="67"/>
      <c r="H89" s="67"/>
      <c r="I89" s="67"/>
      <c r="J89" s="67"/>
      <c r="K89" s="67"/>
      <c r="L89" s="67"/>
      <c r="M89" s="67"/>
      <c r="N89" s="69"/>
    </row>
    <row r="90" spans="1:14">
      <c r="B90" s="866" t="s">
        <v>1053</v>
      </c>
      <c r="C90" s="867"/>
      <c r="D90" s="867"/>
      <c r="E90" s="867"/>
      <c r="F90" s="867"/>
      <c r="G90" s="867"/>
      <c r="H90" s="867"/>
      <c r="I90" s="324"/>
      <c r="J90" s="344"/>
      <c r="K90" s="312" t="s">
        <v>1054</v>
      </c>
      <c r="L90" s="868" t="s">
        <v>1055</v>
      </c>
      <c r="M90" s="869"/>
      <c r="N90" s="313"/>
    </row>
    <row r="91" spans="1:14">
      <c r="B91" s="854" t="s">
        <v>1056</v>
      </c>
      <c r="C91" s="855"/>
      <c r="D91" s="855"/>
      <c r="E91" s="855"/>
      <c r="F91" s="855"/>
      <c r="G91" s="855"/>
      <c r="H91" s="855"/>
      <c r="I91" s="93"/>
      <c r="J91" s="94"/>
      <c r="K91" s="314">
        <v>0.2</v>
      </c>
      <c r="L91" s="856">
        <f>N86*K91</f>
        <v>790.87205911067508</v>
      </c>
      <c r="M91" s="857"/>
      <c r="N91" s="57"/>
    </row>
    <row r="92" spans="1:14">
      <c r="B92" s="95" t="s">
        <v>1057</v>
      </c>
      <c r="C92" s="96"/>
      <c r="D92" s="96"/>
      <c r="E92" s="96"/>
      <c r="F92" s="96"/>
      <c r="G92" s="96"/>
      <c r="H92" s="96"/>
      <c r="I92" s="93"/>
      <c r="J92" s="94"/>
      <c r="K92" s="314">
        <v>0.05</v>
      </c>
      <c r="L92" s="856">
        <f>N86*K92</f>
        <v>197.71801477766877</v>
      </c>
      <c r="M92" s="857"/>
      <c r="N92" s="57"/>
    </row>
    <row r="93" spans="1:14" ht="15" thickBot="1">
      <c r="B93" s="97" t="s">
        <v>1058</v>
      </c>
      <c r="C93" s="98"/>
      <c r="D93" s="98"/>
      <c r="E93" s="98"/>
      <c r="F93" s="98"/>
      <c r="G93" s="98"/>
      <c r="H93" s="98"/>
      <c r="I93" s="99"/>
      <c r="J93" s="100"/>
      <c r="K93" s="315">
        <v>0.05</v>
      </c>
      <c r="L93" s="858">
        <f>N86*K93</f>
        <v>197.71801477766877</v>
      </c>
      <c r="M93" s="859"/>
      <c r="N93" s="57"/>
    </row>
    <row r="94" spans="1:14" ht="15" thickBot="1">
      <c r="B94" s="821" t="s">
        <v>1037</v>
      </c>
      <c r="C94" s="822"/>
      <c r="D94" s="822"/>
      <c r="E94" s="822"/>
      <c r="F94" s="822"/>
      <c r="G94" s="822"/>
      <c r="H94" s="822"/>
      <c r="I94" s="822"/>
      <c r="J94" s="822"/>
      <c r="K94" s="822"/>
      <c r="L94" s="822"/>
      <c r="M94" s="823"/>
      <c r="N94" s="58">
        <f>L91+L92+L93</f>
        <v>1186.3080886660125</v>
      </c>
    </row>
    <row r="95" spans="1:14" ht="15" thickBot="1">
      <c r="B95" s="39"/>
      <c r="C95" s="40"/>
      <c r="D95" s="40"/>
      <c r="E95" s="40"/>
      <c r="F95" s="40"/>
      <c r="G95" s="40"/>
      <c r="H95" s="40"/>
      <c r="I95" s="40"/>
      <c r="J95" s="40"/>
      <c r="K95" s="40"/>
      <c r="L95" s="40"/>
      <c r="M95" s="40"/>
      <c r="N95" s="41"/>
    </row>
    <row r="96" spans="1:14" ht="15" thickBot="1">
      <c r="A96" t="s">
        <v>2122</v>
      </c>
      <c r="B96" s="821" t="s">
        <v>1059</v>
      </c>
      <c r="C96" s="822"/>
      <c r="D96" s="822"/>
      <c r="E96" s="822"/>
      <c r="F96" s="822"/>
      <c r="G96" s="822"/>
      <c r="H96" s="822"/>
      <c r="I96" s="822"/>
      <c r="J96" s="822"/>
      <c r="K96" s="822"/>
      <c r="L96" s="822"/>
      <c r="M96" s="823"/>
      <c r="N96" s="196">
        <f>N86+N94</f>
        <v>5140.6683842193879</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 thickBot="1">
      <c r="B105" s="22"/>
      <c r="C105" s="18"/>
      <c r="D105" s="18"/>
      <c r="E105" s="18"/>
      <c r="F105" s="18" t="s">
        <v>1064</v>
      </c>
      <c r="G105" s="18"/>
      <c r="H105" s="18"/>
      <c r="I105" s="18"/>
      <c r="J105" s="18"/>
      <c r="K105" s="18"/>
      <c r="L105" s="18"/>
      <c r="M105" s="18"/>
      <c r="N105" s="23"/>
    </row>
    <row r="106" spans="2:14">
      <c r="B106" s="237" t="s">
        <v>2322</v>
      </c>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40"/>
      <c r="C108" s="241"/>
      <c r="D108" s="241"/>
      <c r="E108" s="241"/>
      <c r="F108" s="241"/>
      <c r="G108" s="241"/>
      <c r="H108" s="241"/>
      <c r="I108" s="241"/>
      <c r="J108" s="241"/>
      <c r="K108" s="241"/>
      <c r="L108" s="241"/>
      <c r="M108" s="241"/>
      <c r="N108" s="242"/>
    </row>
    <row r="109" spans="2:14">
      <c r="B109" s="240"/>
      <c r="C109" s="241"/>
      <c r="D109" s="241"/>
      <c r="E109" s="241"/>
      <c r="F109" s="241"/>
      <c r="G109" s="241"/>
      <c r="H109" s="241"/>
      <c r="I109" s="241"/>
      <c r="J109" s="241"/>
      <c r="K109" s="241"/>
      <c r="L109" s="241"/>
      <c r="M109" s="241"/>
      <c r="N109" s="242"/>
    </row>
    <row r="110" spans="2:14" ht="15" thickBot="1">
      <c r="B110" s="243"/>
      <c r="C110" s="244"/>
      <c r="D110" s="244"/>
      <c r="E110" s="244"/>
      <c r="F110" s="244"/>
      <c r="G110" s="244"/>
      <c r="H110" s="244"/>
      <c r="I110" s="244"/>
      <c r="J110" s="244"/>
      <c r="K110" s="244"/>
      <c r="L110" s="244"/>
      <c r="M110" s="244"/>
      <c r="N110" s="245"/>
    </row>
    <row r="111" spans="2:14">
      <c r="B111" s="246"/>
      <c r="C111" s="247"/>
      <c r="D111" s="247"/>
      <c r="E111" s="247"/>
      <c r="F111" s="247"/>
      <c r="G111" s="247"/>
      <c r="H111" s="247"/>
      <c r="I111" s="247"/>
      <c r="J111" s="247"/>
      <c r="K111" s="247"/>
      <c r="L111" s="247"/>
      <c r="M111" s="247"/>
      <c r="N111" s="248"/>
    </row>
    <row r="112" spans="2:14">
      <c r="B112" s="232" t="s">
        <v>2323</v>
      </c>
      <c r="C112" s="37"/>
      <c r="D112" s="37"/>
      <c r="E112" s="37"/>
      <c r="F112" s="37"/>
      <c r="G112" s="37"/>
      <c r="H112" s="37"/>
      <c r="I112" s="37"/>
      <c r="J112" s="37"/>
      <c r="K112" s="37"/>
      <c r="L112" s="37"/>
      <c r="M112" s="37"/>
      <c r="N112" s="38"/>
    </row>
    <row r="113" spans="2:14" ht="15" customHeight="1">
      <c r="B113" s="824" t="s">
        <v>2324</v>
      </c>
      <c r="C113" s="825"/>
      <c r="D113" s="825"/>
      <c r="E113" s="825"/>
      <c r="F113" s="825"/>
      <c r="G113" s="825"/>
      <c r="H113" s="825"/>
      <c r="I113" s="825"/>
      <c r="J113" s="825"/>
      <c r="K113" s="825"/>
      <c r="L113" s="825"/>
      <c r="M113" s="825"/>
      <c r="N113" s="826"/>
    </row>
    <row r="114" spans="2:14" ht="15" customHeight="1">
      <c r="B114" s="824"/>
      <c r="C114" s="825"/>
      <c r="D114" s="825"/>
      <c r="E114" s="825"/>
      <c r="F114" s="825"/>
      <c r="G114" s="825"/>
      <c r="H114" s="825"/>
      <c r="I114" s="825"/>
      <c r="J114" s="825"/>
      <c r="K114" s="825"/>
      <c r="L114" s="825"/>
      <c r="M114" s="825"/>
      <c r="N114" s="826"/>
    </row>
    <row r="115" spans="2:14" ht="30" customHeight="1">
      <c r="B115" s="827" t="s">
        <v>2325</v>
      </c>
      <c r="C115" s="828"/>
      <c r="D115" s="828"/>
      <c r="E115" s="828"/>
      <c r="F115" s="828"/>
      <c r="G115" s="828"/>
      <c r="H115" s="828"/>
      <c r="I115" s="828"/>
      <c r="J115" s="828"/>
      <c r="K115" s="828"/>
      <c r="L115" s="828"/>
      <c r="M115" s="828"/>
      <c r="N115" s="829"/>
    </row>
    <row r="116" spans="2:14">
      <c r="B116" s="827"/>
      <c r="C116" s="828"/>
      <c r="D116" s="828"/>
      <c r="E116" s="828"/>
      <c r="F116" s="828"/>
      <c r="G116" s="828"/>
      <c r="H116" s="828"/>
      <c r="I116" s="828"/>
      <c r="J116" s="828"/>
      <c r="K116" s="828"/>
      <c r="L116" s="828"/>
      <c r="M116" s="828"/>
      <c r="N116" s="829"/>
    </row>
    <row r="117" spans="2:14">
      <c r="B117" s="341"/>
      <c r="C117" s="342"/>
      <c r="D117" s="342"/>
      <c r="E117" s="342"/>
      <c r="F117" s="342"/>
      <c r="G117" s="342"/>
      <c r="H117" s="342"/>
      <c r="I117" s="342"/>
      <c r="J117" s="342"/>
      <c r="K117" s="342"/>
      <c r="L117" s="342"/>
      <c r="M117" s="342"/>
      <c r="N117" s="343"/>
    </row>
    <row r="118" spans="2:14">
      <c r="B118" s="341"/>
      <c r="C118" s="342"/>
      <c r="D118" s="342"/>
      <c r="E118" s="342"/>
      <c r="F118" s="342"/>
      <c r="G118" s="342"/>
      <c r="H118" s="342"/>
      <c r="I118" s="342"/>
      <c r="J118" s="342"/>
      <c r="K118" s="342"/>
      <c r="L118" s="342"/>
      <c r="M118" s="342"/>
      <c r="N118" s="343"/>
    </row>
    <row r="119" spans="2:14">
      <c r="B119" s="341"/>
      <c r="C119" s="342"/>
      <c r="D119" s="342"/>
      <c r="E119" s="342"/>
      <c r="F119" s="342"/>
      <c r="G119" s="342"/>
      <c r="H119" s="342"/>
      <c r="I119" s="342"/>
      <c r="J119" s="342"/>
      <c r="K119" s="342"/>
      <c r="L119" s="342"/>
      <c r="M119" s="342"/>
      <c r="N119" s="343"/>
    </row>
    <row r="120" spans="2:14">
      <c r="B120" s="232"/>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887"/>
      <c r="K126" s="887"/>
      <c r="L126" s="887"/>
      <c r="M126" s="887"/>
      <c r="N126" s="888"/>
    </row>
    <row r="127" spans="2:14" ht="15" thickBot="1">
      <c r="B127" s="271" t="s">
        <v>2327</v>
      </c>
      <c r="C127" s="403"/>
      <c r="D127" s="403"/>
      <c r="E127" s="63"/>
      <c r="F127" s="63"/>
      <c r="G127" s="63"/>
      <c r="H127" s="63"/>
      <c r="I127" s="63"/>
      <c r="J127" s="889"/>
      <c r="K127" s="889"/>
      <c r="L127" s="889"/>
      <c r="M127" s="889"/>
      <c r="N127" s="890"/>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1176</v>
      </c>
      <c r="C31" s="87" t="s">
        <v>2145</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112</v>
      </c>
      <c r="B36" s="870" t="str">
        <f>VLOOKUP(A36,EQUIPOS!A6:D154,3,FALSE)</f>
        <v xml:space="preserve">Aspersor manual
</v>
      </c>
      <c r="C36" s="871"/>
      <c r="D36" s="871"/>
      <c r="E36" s="871"/>
      <c r="F36" s="871"/>
      <c r="G36" s="871"/>
      <c r="H36" s="872"/>
      <c r="I36" s="277"/>
      <c r="J36" s="278"/>
      <c r="K36" s="279">
        <f>VLOOKUP(A36,EQUIPOS!A6:D163,4,FALSE)</f>
        <v>3717.2129999999997</v>
      </c>
      <c r="L36" s="280"/>
      <c r="M36" s="281">
        <v>6.25</v>
      </c>
      <c r="N36" s="282">
        <f t="shared" ref="N36:N41" si="0">K36/M36</f>
        <v>594.75407999999993</v>
      </c>
    </row>
    <row r="37" spans="1:14">
      <c r="A37" s="119" t="s">
        <v>176</v>
      </c>
      <c r="B37" s="870" t="str">
        <f>VLOOKUP(A37,EQUIPOS!A7:D154,3,FALSE)</f>
        <v xml:space="preserve">Compresor (barrido y soplado)
</v>
      </c>
      <c r="C37" s="871"/>
      <c r="D37" s="871"/>
      <c r="E37" s="871"/>
      <c r="F37" s="871"/>
      <c r="G37" s="871"/>
      <c r="H37" s="872"/>
      <c r="I37" s="277"/>
      <c r="J37" s="278"/>
      <c r="K37" s="279">
        <f>VLOOKUP(A37,EQUIPOS!A7:D164,4,FALSE)</f>
        <v>96526.599000000002</v>
      </c>
      <c r="L37" s="280"/>
      <c r="M37" s="281">
        <v>50</v>
      </c>
      <c r="N37" s="282">
        <f t="shared" si="0"/>
        <v>1930.53198</v>
      </c>
    </row>
    <row r="38" spans="1:14">
      <c r="A38" t="s">
        <v>184</v>
      </c>
      <c r="B38" s="870" t="str">
        <f>VLOOKUP(A38,EQUIPOS!A8:D154,3,FALSE)</f>
        <v>Cortadora de pavimento, Máxima profundidad de corte: 160 mm. Capacidad de disco: desde 12´´ hasta 18´´ de diámetro. Peso operacional: 135 kg, 13.5 hp de potencia</v>
      </c>
      <c r="C38" s="871"/>
      <c r="D38" s="871"/>
      <c r="E38" s="871"/>
      <c r="F38" s="871"/>
      <c r="G38" s="871"/>
      <c r="H38" s="872"/>
      <c r="I38" s="277"/>
      <c r="J38" s="278"/>
      <c r="K38" s="279">
        <f>VLOOKUP(A38,EQUIPOS!A8:D165,4,FALSE)</f>
        <v>29417.415000000001</v>
      </c>
      <c r="L38" s="280"/>
      <c r="M38" s="281">
        <v>3.75</v>
      </c>
      <c r="N38" s="282">
        <f t="shared" si="0"/>
        <v>7844.6440000000002</v>
      </c>
    </row>
    <row r="39" spans="1:14">
      <c r="A39" t="s">
        <v>228</v>
      </c>
      <c r="B39" s="870" t="str">
        <f>VLOOKUP(A39,EQUIPOS!A9:D154,3,FALSE)</f>
        <v xml:space="preserve">Formaleta metálica (concreto hidráulico)
</v>
      </c>
      <c r="C39" s="871"/>
      <c r="D39" s="871"/>
      <c r="E39" s="871"/>
      <c r="F39" s="871"/>
      <c r="G39" s="871"/>
      <c r="H39" s="872"/>
      <c r="I39" s="277"/>
      <c r="J39" s="278"/>
      <c r="K39" s="279">
        <f>VLOOKUP(A39,EQUIPOS!A9:D166,4,FALSE)</f>
        <v>4985.0789999999997</v>
      </c>
      <c r="L39" s="280"/>
      <c r="M39" s="281">
        <v>6.25</v>
      </c>
      <c r="N39" s="282">
        <f t="shared" si="0"/>
        <v>797.61263999999994</v>
      </c>
    </row>
    <row r="40" spans="1:14">
      <c r="A40" t="s">
        <v>301</v>
      </c>
      <c r="B40" s="870" t="str">
        <f>VLOOKUP(A40,EQUIPOS!A10:D154,3,FALSE)</f>
        <v>Regla vibratoria, de longitud de 3 a 5 m, motor de 3600 rpm, potencia 6 HP</v>
      </c>
      <c r="C40" s="871"/>
      <c r="D40" s="871"/>
      <c r="E40" s="871"/>
      <c r="F40" s="871"/>
      <c r="G40" s="871"/>
      <c r="H40" s="872"/>
      <c r="I40" s="277"/>
      <c r="J40" s="278"/>
      <c r="K40" s="279">
        <f>VLOOKUP(A40,EQUIPOS!A10:D167,4,FALSE)</f>
        <v>9138.2039999999997</v>
      </c>
      <c r="L40" s="280"/>
      <c r="M40" s="281">
        <v>6.25</v>
      </c>
      <c r="N40" s="282">
        <f t="shared" si="0"/>
        <v>1462.1126400000001</v>
      </c>
    </row>
    <row r="41" spans="1:14">
      <c r="A41" t="s">
        <v>363</v>
      </c>
      <c r="B41" s="870" t="str">
        <f>VLOOKUP(A41,EQUIPOS!A11:D155,3,FALSE)</f>
        <v>Vibrador de concreto, Motor de 3 hp a 18.000 rpm Mangueras de 4 mt</v>
      </c>
      <c r="C41" s="871"/>
      <c r="D41" s="871"/>
      <c r="E41" s="871"/>
      <c r="F41" s="871"/>
      <c r="G41" s="871"/>
      <c r="H41" s="872"/>
      <c r="I41" s="277"/>
      <c r="J41" s="278"/>
      <c r="K41" s="279">
        <f>VLOOKUP(A41,EQUIPOS!A11:D168,4,FALSE)</f>
        <v>9390.7139999999999</v>
      </c>
      <c r="L41" s="280"/>
      <c r="M41" s="281">
        <v>6.25</v>
      </c>
      <c r="N41" s="282">
        <f t="shared" si="0"/>
        <v>1502.51424</v>
      </c>
    </row>
    <row r="42" spans="1:14">
      <c r="B42" s="330"/>
      <c r="C42" s="331"/>
      <c r="D42" s="331"/>
      <c r="E42" s="331"/>
      <c r="F42" s="331"/>
      <c r="G42" s="331"/>
      <c r="H42" s="332"/>
      <c r="I42" s="277"/>
      <c r="J42" s="278"/>
      <c r="K42" s="279"/>
      <c r="L42" s="280"/>
      <c r="M42" s="281"/>
      <c r="N42" s="282"/>
    </row>
    <row r="43" spans="1:14">
      <c r="B43" s="330"/>
      <c r="C43" s="331"/>
      <c r="D43" s="331"/>
      <c r="E43" s="331"/>
      <c r="F43" s="331"/>
      <c r="G43" s="331"/>
      <c r="H43" s="332"/>
      <c r="I43" s="277"/>
      <c r="J43" s="278"/>
      <c r="K43" s="279"/>
      <c r="L43" s="280"/>
      <c r="M43" s="281"/>
      <c r="N43" s="282"/>
    </row>
    <row r="44" spans="1:14">
      <c r="B44" s="870"/>
      <c r="C44" s="871"/>
      <c r="D44" s="871"/>
      <c r="E44" s="871"/>
      <c r="F44" s="871"/>
      <c r="G44" s="871"/>
      <c r="H44" s="872"/>
      <c r="I44" s="873"/>
      <c r="J44" s="874"/>
      <c r="K44" s="279"/>
      <c r="L44" s="875"/>
      <c r="M44" s="876"/>
      <c r="N44" s="282"/>
    </row>
    <row r="45" spans="1:14">
      <c r="B45" s="870"/>
      <c r="C45" s="871"/>
      <c r="D45" s="871"/>
      <c r="E45" s="877"/>
      <c r="F45" s="871"/>
      <c r="G45" s="871"/>
      <c r="H45" s="872"/>
      <c r="I45" s="42"/>
      <c r="J45" s="43"/>
      <c r="K45" s="284"/>
      <c r="L45" s="286"/>
      <c r="M45" s="287"/>
      <c r="N45" s="288"/>
    </row>
    <row r="46" spans="1:14">
      <c r="B46" s="878" t="s">
        <v>1036</v>
      </c>
      <c r="C46" s="879"/>
      <c r="D46" s="879"/>
      <c r="E46" s="44"/>
      <c r="F46" s="45"/>
      <c r="G46" s="45"/>
      <c r="H46" s="46"/>
      <c r="I46" s="42"/>
      <c r="J46" s="43"/>
      <c r="K46" s="289"/>
      <c r="L46" s="286"/>
      <c r="M46" s="411">
        <v>0.1</v>
      </c>
      <c r="N46" s="354">
        <f>N83*M46</f>
        <v>919.20969370980004</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SUM(N36:N47)</f>
        <v>15051.379273709799</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A53" s="150" t="s">
        <v>383</v>
      </c>
      <c r="B53" s="49" t="str">
        <f>VLOOKUP(A53,MATERIALES!A5:D373,3,FALSE)</f>
        <v>Barras de transferencia de carga (1'')</v>
      </c>
      <c r="C53" s="291"/>
      <c r="D53" s="291"/>
      <c r="E53" s="291"/>
      <c r="F53" s="291"/>
      <c r="G53" s="291"/>
      <c r="H53" s="291"/>
      <c r="I53" s="278"/>
      <c r="J53" s="234" t="str">
        <f>VLOOKUP(A53,MATERIALES!A7:D645,2,FALSE)</f>
        <v>kg</v>
      </c>
      <c r="K53" s="417">
        <v>6.1342592592592586</v>
      </c>
      <c r="L53" s="277"/>
      <c r="M53" s="412">
        <f>VLOOKUP(A53,MATERIALES!A5:D396,4,FALSE)</f>
        <v>5961</v>
      </c>
      <c r="N53" s="282">
        <f>K53*M53</f>
        <v>36566.319444444438</v>
      </c>
    </row>
    <row r="54" spans="1:14">
      <c r="A54" s="150" t="s">
        <v>385</v>
      </c>
      <c r="B54" s="49" t="str">
        <f>VLOOKUP(A54,MATERIALES!A6:D373,3,FALSE)</f>
        <v>Barras de unión de 1/2´´</v>
      </c>
      <c r="C54" s="291"/>
      <c r="D54" s="291"/>
      <c r="E54" s="291"/>
      <c r="F54" s="291"/>
      <c r="G54" s="291"/>
      <c r="H54" s="291"/>
      <c r="I54" s="278"/>
      <c r="J54" s="234" t="str">
        <f>VLOOKUP(A54,MATERIALES!A8:D646,2,FALSE)</f>
        <v>kg</v>
      </c>
      <c r="K54" s="292">
        <v>0.37037037037037041</v>
      </c>
      <c r="L54" s="277"/>
      <c r="M54" s="412">
        <f>VLOOKUP(A54,MATERIALES!A6:D397,4,FALSE)</f>
        <v>4382</v>
      </c>
      <c r="N54" s="282">
        <f>K54*M54</f>
        <v>1622.962962962963</v>
      </c>
    </row>
    <row r="55" spans="1:14">
      <c r="A55" s="150" t="s">
        <v>420</v>
      </c>
      <c r="B55" s="49" t="str">
        <f>VLOOKUP(A55,MATERIALES!A6:D373,3,FALSE)</f>
        <v>Cintilla De Poliuretano (Sikarod) (Pavimentos De Concreto Hidráulico)</v>
      </c>
      <c r="C55" s="291"/>
      <c r="D55" s="291"/>
      <c r="E55" s="291"/>
      <c r="F55" s="291"/>
      <c r="G55" s="291"/>
      <c r="H55" s="291"/>
      <c r="I55" s="278"/>
      <c r="J55" s="234" t="str">
        <f>VLOOKUP(A55,MATERIALES!A9:D647,2,FALSE)</f>
        <v>m</v>
      </c>
      <c r="K55" s="292">
        <v>1.1111111111111112</v>
      </c>
      <c r="L55" s="277"/>
      <c r="M55" s="412">
        <f>VLOOKUP(A55,MATERIALES!A6:D398,4,FALSE)</f>
        <v>1512</v>
      </c>
      <c r="N55" s="282">
        <f>K55*M55</f>
        <v>1680</v>
      </c>
    </row>
    <row r="56" spans="1:14">
      <c r="A56" s="150" t="s">
        <v>684</v>
      </c>
      <c r="B56" s="49" t="str">
        <f>VLOOKUP(A56,MATERIALES!A6:D373,3,FALSE)</f>
        <v>Sello de silicona o sellador autonivelante</v>
      </c>
      <c r="C56" s="291"/>
      <c r="D56" s="291"/>
      <c r="E56" s="291"/>
      <c r="F56" s="291"/>
      <c r="G56" s="291"/>
      <c r="H56" s="291"/>
      <c r="I56" s="278"/>
      <c r="J56" s="234" t="str">
        <f>VLOOKUP(A56,MATERIALES!A10:D648,2,FALSE)</f>
        <v>m</v>
      </c>
      <c r="K56" s="292">
        <v>1.1111111111111112</v>
      </c>
      <c r="L56" s="277"/>
      <c r="M56" s="412">
        <f>VLOOKUP(A56,MATERIALES!A6:D399,4,FALSE)</f>
        <v>5203</v>
      </c>
      <c r="N56" s="282">
        <f>K56*M56</f>
        <v>5781.1111111111113</v>
      </c>
    </row>
    <row r="57" spans="1:14">
      <c r="A57" s="150" t="s">
        <v>849</v>
      </c>
      <c r="B57" s="903" t="str">
        <f>VLOOKUP(A57,MATERIALES!A7:D373,3,FALSE)</f>
        <v>Antisol blanco (presentación 20 kg)</v>
      </c>
      <c r="C57" s="904" t="e">
        <f>VLOOKUP(B57,MATERIALES!B7:E373,3,FALSE)</f>
        <v>#N/A</v>
      </c>
      <c r="D57" s="904" t="e">
        <f>VLOOKUP(C57,MATERIALES!C7:F373,3,FALSE)</f>
        <v>#N/A</v>
      </c>
      <c r="E57" s="904" t="e">
        <f>VLOOKUP(D57,MATERIALES!D7:G373,3,FALSE)</f>
        <v>#N/A</v>
      </c>
      <c r="F57" s="904" t="e">
        <f>VLOOKUP(E57,MATERIALES!E7:H373,3,FALSE)</f>
        <v>#N/A</v>
      </c>
      <c r="G57" s="904" t="e">
        <f>VLOOKUP(F57,MATERIALES!F7:I373,3,FALSE)</f>
        <v>#N/A</v>
      </c>
      <c r="H57" s="904" t="e">
        <f>VLOOKUP(G57,MATERIALES!G7:J373,3,FALSE)</f>
        <v>#N/A</v>
      </c>
      <c r="I57" s="904" t="e">
        <f>VLOOKUP(H57,MATERIALES!H7:K373,3,FALSE)</f>
        <v>#N/A</v>
      </c>
      <c r="J57" s="321" t="str">
        <f>VLOOKUP(A57,MATERIALES!A11:D649,2,FALSE)</f>
        <v>kg</v>
      </c>
      <c r="K57" s="50">
        <v>1.1200000000000001</v>
      </c>
      <c r="L57" s="908">
        <f>VLOOKUP(A57,MATERIALES!A4:D373,4,FALSE)</f>
        <v>5801.25</v>
      </c>
      <c r="M57" s="909"/>
      <c r="N57" s="282">
        <f>K57*L57</f>
        <v>6497.4000000000005</v>
      </c>
    </row>
    <row r="58" spans="1:14">
      <c r="A58" s="150" t="s">
        <v>910</v>
      </c>
      <c r="B58" s="326" t="str">
        <f>VLOOKUP(A58,MATERIALES!A8:D373,3,FALSE)</f>
        <v xml:space="preserve">Concreto hidráulico para pavimento MR-43
</v>
      </c>
      <c r="C58" s="327"/>
      <c r="D58" s="327"/>
      <c r="E58" s="327"/>
      <c r="F58" s="327"/>
      <c r="G58" s="327"/>
      <c r="H58" s="327"/>
      <c r="I58" s="327"/>
      <c r="J58" s="321" t="str">
        <f>VLOOKUP(A58,MATERIALES!A11:D650,2,FALSE)</f>
        <v>m3</v>
      </c>
      <c r="K58" s="50">
        <v>1.01</v>
      </c>
      <c r="L58" s="328"/>
      <c r="M58" s="424">
        <f>VLOOKUP(A58,MATERIALES!A8:D401,4,FALSE)</f>
        <v>666291</v>
      </c>
      <c r="N58" s="282">
        <f>K58*M58</f>
        <v>672953.91</v>
      </c>
    </row>
    <row r="59" spans="1:14">
      <c r="B59" s="326"/>
      <c r="C59" s="327"/>
      <c r="D59" s="327"/>
      <c r="E59" s="327"/>
      <c r="F59" s="327"/>
      <c r="G59" s="327"/>
      <c r="H59" s="327"/>
      <c r="I59" s="327"/>
      <c r="J59" s="50"/>
      <c r="K59" s="50"/>
      <c r="L59" s="328"/>
      <c r="M59" s="329"/>
      <c r="N59" s="51"/>
    </row>
    <row r="60" spans="1:14" ht="15" thickBot="1">
      <c r="B60" s="319"/>
      <c r="C60" s="320"/>
      <c r="D60" s="320"/>
      <c r="E60" s="320"/>
      <c r="F60" s="320"/>
      <c r="G60" s="320"/>
      <c r="H60" s="320"/>
      <c r="I60" s="320"/>
      <c r="J60" s="132"/>
      <c r="K60" s="132"/>
      <c r="L60" s="335"/>
      <c r="M60" s="334"/>
      <c r="N60" s="133"/>
    </row>
    <row r="61" spans="1:14" ht="15" thickBot="1">
      <c r="B61" s="821" t="s">
        <v>1037</v>
      </c>
      <c r="C61" s="822"/>
      <c r="D61" s="822"/>
      <c r="E61" s="822"/>
      <c r="F61" s="822"/>
      <c r="G61" s="822"/>
      <c r="H61" s="822"/>
      <c r="I61" s="822"/>
      <c r="J61" s="822"/>
      <c r="K61" s="822"/>
      <c r="L61" s="822"/>
      <c r="M61" s="823"/>
      <c r="N61" s="404">
        <f>SUM(N53:N60)</f>
        <v>725101.7035185186</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3" t="s">
        <v>1041</v>
      </c>
      <c r="C65" s="324"/>
      <c r="D65" s="324"/>
      <c r="E65" s="324"/>
      <c r="F65" s="324"/>
      <c r="G65" s="324"/>
      <c r="H65" s="79" t="s">
        <v>1029</v>
      </c>
      <c r="I65" s="80" t="s">
        <v>1042</v>
      </c>
      <c r="J65" s="81" t="s">
        <v>1043</v>
      </c>
      <c r="K65" s="79" t="s">
        <v>1044</v>
      </c>
      <c r="L65" s="907" t="s">
        <v>1045</v>
      </c>
      <c r="M65" s="886"/>
      <c r="N65" s="82" t="s">
        <v>1035</v>
      </c>
    </row>
    <row r="66" spans="1:15">
      <c r="A66" t="s">
        <v>1323</v>
      </c>
      <c r="B66" s="52" t="str">
        <f>VLOOKUP(A66,TRANSPORTE!A5:D117,3,FALSE)</f>
        <v>Transporte de concreto</v>
      </c>
      <c r="C66" s="327"/>
      <c r="D66" s="327"/>
      <c r="E66" s="327"/>
      <c r="F66" s="327"/>
      <c r="G66" s="327"/>
      <c r="H66" s="321" t="s">
        <v>1552</v>
      </c>
      <c r="I66" s="289">
        <v>1.01</v>
      </c>
      <c r="J66" s="296">
        <v>1</v>
      </c>
      <c r="K66" s="289">
        <f>I66*J66</f>
        <v>1.01</v>
      </c>
      <c r="L66" s="908">
        <f>VLOOKUP(A66,TRANSPORTE!A5:D117,4,FALSE)</f>
        <v>958</v>
      </c>
      <c r="M66" s="909"/>
      <c r="N66" s="297">
        <f>K66*L66</f>
        <v>967.58</v>
      </c>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c r="B69" s="52"/>
      <c r="C69" s="53"/>
      <c r="D69" s="53"/>
      <c r="E69" s="53"/>
      <c r="F69" s="53"/>
      <c r="G69" s="53"/>
      <c r="H69" s="298"/>
      <c r="I69" s="289"/>
      <c r="J69" s="289"/>
      <c r="K69" s="289"/>
      <c r="L69" s="299"/>
      <c r="M69" s="300"/>
      <c r="N69" s="301"/>
    </row>
    <row r="70" spans="1:15">
      <c r="B70" s="52"/>
      <c r="C70" s="53"/>
      <c r="D70" s="53"/>
      <c r="E70" s="53"/>
      <c r="F70" s="53"/>
      <c r="G70" s="53"/>
      <c r="H70" s="298"/>
      <c r="I70" s="289"/>
      <c r="J70" s="289"/>
      <c r="K70" s="289"/>
      <c r="L70" s="299"/>
      <c r="M70" s="300"/>
      <c r="N70" s="301"/>
    </row>
    <row r="71" spans="1:15" ht="15" thickBot="1">
      <c r="B71" s="457"/>
      <c r="C71" s="458"/>
      <c r="D71" s="458"/>
      <c r="E71" s="458"/>
      <c r="F71" s="458"/>
      <c r="G71" s="458"/>
      <c r="H71" s="54"/>
      <c r="I71" s="132"/>
      <c r="J71" s="132"/>
      <c r="K71" s="132"/>
      <c r="L71" s="899"/>
      <c r="M71" s="900"/>
      <c r="N71" s="133"/>
    </row>
    <row r="72" spans="1:15" ht="15" thickBot="1">
      <c r="B72" s="910" t="s">
        <v>1037</v>
      </c>
      <c r="C72" s="864"/>
      <c r="D72" s="864"/>
      <c r="E72" s="864"/>
      <c r="F72" s="864"/>
      <c r="G72" s="864"/>
      <c r="H72" s="864"/>
      <c r="I72" s="864"/>
      <c r="J72" s="864"/>
      <c r="K72" s="864"/>
      <c r="L72" s="864"/>
      <c r="M72" s="865"/>
      <c r="N72" s="110">
        <f>N66+N67+N68+N69+N70</f>
        <v>967.58</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60" t="s">
        <v>1047</v>
      </c>
      <c r="C76" s="861"/>
      <c r="D76" s="861"/>
      <c r="E76" s="861"/>
      <c r="F76" s="861"/>
      <c r="G76" s="861"/>
      <c r="H76" s="861"/>
      <c r="I76" s="79" t="s">
        <v>1048</v>
      </c>
      <c r="J76" s="81" t="s">
        <v>1494</v>
      </c>
      <c r="K76" s="80" t="s">
        <v>1050</v>
      </c>
      <c r="L76" s="862" t="s">
        <v>1034</v>
      </c>
      <c r="M76" s="863"/>
      <c r="N76" s="104" t="s">
        <v>1035</v>
      </c>
    </row>
    <row r="77" spans="1:15">
      <c r="A77" s="151" t="s">
        <v>17</v>
      </c>
      <c r="B77" s="55" t="str">
        <f>VLOOKUP(A77,'MANO DE OBRA'!A8:D68,3,FALSE)</f>
        <v>Obrero (7)</v>
      </c>
      <c r="C77" s="53"/>
      <c r="D77" s="53"/>
      <c r="E77" s="53"/>
      <c r="F77" s="53"/>
      <c r="G77" s="53"/>
      <c r="H77" s="53"/>
      <c r="I77" s="302">
        <f>K77/J77*100</f>
        <v>193227.262942</v>
      </c>
      <c r="J77" s="303">
        <v>185</v>
      </c>
      <c r="K77" s="304">
        <f>VLOOKUP(A77,'MANO DE OBRA'!A8:D99,4,FALSE)</f>
        <v>357470.43644269998</v>
      </c>
      <c r="L77" s="56"/>
      <c r="M77" s="305">
        <v>50</v>
      </c>
      <c r="N77" s="405">
        <f>K77/M77</f>
        <v>7149.4087288539995</v>
      </c>
      <c r="O77" s="112"/>
    </row>
    <row r="78" spans="1:15">
      <c r="A78" s="151" t="s">
        <v>30</v>
      </c>
      <c r="B78" s="55" t="str">
        <f>VLOOKUP(A78,'MANO DE OBRA'!A8:D69,3,FALSE)</f>
        <v>Oficial</v>
      </c>
      <c r="C78" s="53"/>
      <c r="D78" s="53"/>
      <c r="E78" s="53"/>
      <c r="F78" s="53"/>
      <c r="G78" s="53"/>
      <c r="H78" s="53"/>
      <c r="I78" s="302">
        <f>K78/J78*100</f>
        <v>55207.789411999998</v>
      </c>
      <c r="J78" s="303">
        <v>185</v>
      </c>
      <c r="K78" s="304">
        <f>VLOOKUP(A78,'MANO DE OBRA'!A8:D100,4,FALSE)</f>
        <v>102134.4104122</v>
      </c>
      <c r="L78" s="56"/>
      <c r="M78" s="309">
        <v>50</v>
      </c>
      <c r="N78" s="405">
        <f>K78/M78</f>
        <v>2042.688208244</v>
      </c>
    </row>
    <row r="79" spans="1:15">
      <c r="B79" s="55"/>
      <c r="C79" s="53"/>
      <c r="D79" s="53"/>
      <c r="E79" s="53"/>
      <c r="F79" s="53"/>
      <c r="G79" s="53"/>
      <c r="H79" s="53"/>
      <c r="I79" s="289"/>
      <c r="J79" s="307"/>
      <c r="K79" s="308"/>
      <c r="L79" s="56"/>
      <c r="M79" s="310"/>
      <c r="N79" s="306"/>
    </row>
    <row r="80" spans="1:15">
      <c r="B80" s="55"/>
      <c r="C80" s="53"/>
      <c r="D80" s="53"/>
      <c r="E80" s="53"/>
      <c r="F80" s="53"/>
      <c r="G80" s="53"/>
      <c r="H80" s="53"/>
      <c r="I80" s="289"/>
      <c r="J80" s="307"/>
      <c r="K80" s="308"/>
      <c r="L80" s="328"/>
      <c r="M80" s="310"/>
      <c r="N80" s="306"/>
    </row>
    <row r="81" spans="1:14">
      <c r="B81" s="55"/>
      <c r="C81" s="53"/>
      <c r="D81" s="53"/>
      <c r="E81" s="53"/>
      <c r="F81" s="53"/>
      <c r="G81" s="53"/>
      <c r="H81" s="53"/>
      <c r="I81" s="289"/>
      <c r="J81" s="307"/>
      <c r="K81" s="308"/>
      <c r="L81" s="328"/>
      <c r="M81" s="310"/>
      <c r="N81" s="306"/>
    </row>
    <row r="82" spans="1:14" ht="15" thickBot="1">
      <c r="B82" s="897"/>
      <c r="C82" s="898"/>
      <c r="D82" s="898"/>
      <c r="E82" s="898"/>
      <c r="F82" s="898"/>
      <c r="G82" s="898"/>
      <c r="H82" s="898"/>
      <c r="I82" s="132"/>
      <c r="J82" s="132"/>
      <c r="K82" s="132"/>
      <c r="L82" s="911"/>
      <c r="M82" s="911"/>
      <c r="N82" s="133"/>
    </row>
    <row r="83" spans="1:14" ht="15" thickBot="1">
      <c r="B83" s="910" t="s">
        <v>1037</v>
      </c>
      <c r="C83" s="864"/>
      <c r="D83" s="864"/>
      <c r="E83" s="864"/>
      <c r="F83" s="864"/>
      <c r="G83" s="864"/>
      <c r="H83" s="864"/>
      <c r="I83" s="864"/>
      <c r="J83" s="864"/>
      <c r="K83" s="864"/>
      <c r="L83" s="864"/>
      <c r="M83" s="865"/>
      <c r="N83" s="470">
        <f>SUM(N77:N82)</f>
        <v>9192.0969370980001</v>
      </c>
    </row>
    <row r="84" spans="1:14" ht="15" thickBot="1">
      <c r="B84" s="39"/>
      <c r="C84" s="40"/>
      <c r="D84" s="40"/>
      <c r="E84" s="40"/>
      <c r="F84" s="40"/>
      <c r="G84" s="40"/>
      <c r="H84" s="40"/>
      <c r="I84" s="40"/>
      <c r="J84" s="40"/>
      <c r="K84" s="40"/>
      <c r="L84" s="40"/>
      <c r="M84" s="40"/>
      <c r="N84" s="41"/>
    </row>
    <row r="85" spans="1:14" ht="15" thickBot="1">
      <c r="B85" s="821" t="s">
        <v>1051</v>
      </c>
      <c r="C85" s="822"/>
      <c r="D85" s="822"/>
      <c r="E85" s="822"/>
      <c r="F85" s="822"/>
      <c r="G85" s="822"/>
      <c r="H85" s="822"/>
      <c r="I85" s="822"/>
      <c r="J85" s="822"/>
      <c r="K85" s="822"/>
      <c r="L85" s="822"/>
      <c r="M85" s="823"/>
      <c r="N85" s="105">
        <f>N48+N61+N72+N83</f>
        <v>750312.75972932635</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6" t="s">
        <v>1053</v>
      </c>
      <c r="C89" s="867"/>
      <c r="D89" s="867"/>
      <c r="E89" s="867"/>
      <c r="F89" s="867"/>
      <c r="G89" s="867"/>
      <c r="H89" s="867"/>
      <c r="I89" s="324"/>
      <c r="J89" s="344"/>
      <c r="K89" s="312" t="s">
        <v>1054</v>
      </c>
      <c r="L89" s="868" t="s">
        <v>1055</v>
      </c>
      <c r="M89" s="869"/>
      <c r="N89" s="313"/>
    </row>
    <row r="90" spans="1:14">
      <c r="B90" s="854" t="s">
        <v>1056</v>
      </c>
      <c r="C90" s="855"/>
      <c r="D90" s="855"/>
      <c r="E90" s="855"/>
      <c r="F90" s="855"/>
      <c r="G90" s="855"/>
      <c r="H90" s="855"/>
      <c r="I90" s="93"/>
      <c r="J90" s="94"/>
      <c r="K90" s="314">
        <v>0.2</v>
      </c>
      <c r="L90" s="856">
        <f>N85*K90</f>
        <v>150062.55194586527</v>
      </c>
      <c r="M90" s="857"/>
      <c r="N90" s="57"/>
    </row>
    <row r="91" spans="1:14">
      <c r="B91" s="95" t="s">
        <v>1057</v>
      </c>
      <c r="C91" s="96"/>
      <c r="D91" s="96"/>
      <c r="E91" s="96"/>
      <c r="F91" s="96"/>
      <c r="G91" s="96"/>
      <c r="H91" s="96"/>
      <c r="I91" s="93"/>
      <c r="J91" s="94"/>
      <c r="K91" s="314">
        <v>0.05</v>
      </c>
      <c r="L91" s="856">
        <f>N85*K91</f>
        <v>37515.637986466318</v>
      </c>
      <c r="M91" s="857"/>
      <c r="N91" s="57"/>
    </row>
    <row r="92" spans="1:14" ht="15" thickBot="1">
      <c r="B92" s="97" t="s">
        <v>1058</v>
      </c>
      <c r="C92" s="98"/>
      <c r="D92" s="98"/>
      <c r="E92" s="98"/>
      <c r="F92" s="98"/>
      <c r="G92" s="98"/>
      <c r="H92" s="98"/>
      <c r="I92" s="99"/>
      <c r="J92" s="100"/>
      <c r="K92" s="315">
        <v>0.05</v>
      </c>
      <c r="L92" s="858">
        <f>N85*K92</f>
        <v>37515.637986466318</v>
      </c>
      <c r="M92" s="859"/>
      <c r="N92" s="57"/>
    </row>
    <row r="93" spans="1:14" ht="15" thickBot="1">
      <c r="B93" s="821" t="s">
        <v>1037</v>
      </c>
      <c r="C93" s="822"/>
      <c r="D93" s="822"/>
      <c r="E93" s="822"/>
      <c r="F93" s="822"/>
      <c r="G93" s="822"/>
      <c r="H93" s="822"/>
      <c r="I93" s="822"/>
      <c r="J93" s="822"/>
      <c r="K93" s="822"/>
      <c r="L93" s="822"/>
      <c r="M93" s="823"/>
      <c r="N93" s="58">
        <f>L90+L91+L92</f>
        <v>225093.82791879791</v>
      </c>
    </row>
    <row r="94" spans="1:14" ht="15" thickBot="1">
      <c r="B94" s="39"/>
      <c r="C94" s="40"/>
      <c r="D94" s="40"/>
      <c r="E94" s="40"/>
      <c r="F94" s="40"/>
      <c r="G94" s="40"/>
      <c r="H94" s="40"/>
      <c r="I94" s="40"/>
      <c r="J94" s="40"/>
      <c r="K94" s="40"/>
      <c r="L94" s="40"/>
      <c r="M94" s="40"/>
      <c r="N94" s="41"/>
    </row>
    <row r="95" spans="1:14" ht="15" thickBot="1">
      <c r="A95" t="s">
        <v>2122</v>
      </c>
      <c r="B95" s="821" t="s">
        <v>1059</v>
      </c>
      <c r="C95" s="822"/>
      <c r="D95" s="822"/>
      <c r="E95" s="822"/>
      <c r="F95" s="822"/>
      <c r="G95" s="822"/>
      <c r="H95" s="822"/>
      <c r="I95" s="822"/>
      <c r="J95" s="822"/>
      <c r="K95" s="822"/>
      <c r="L95" s="822"/>
      <c r="M95" s="823"/>
      <c r="N95" s="196">
        <f>N85+N93</f>
        <v>975406.5876481242</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7" t="s">
        <v>2322</v>
      </c>
      <c r="C105" s="238"/>
      <c r="D105" s="238"/>
      <c r="E105" s="238"/>
      <c r="F105" s="238"/>
      <c r="G105" s="238"/>
      <c r="H105" s="238"/>
      <c r="I105" s="238"/>
      <c r="J105" s="238"/>
      <c r="K105" s="238"/>
      <c r="L105" s="238"/>
      <c r="M105" s="238"/>
      <c r="N105" s="239"/>
    </row>
    <row r="106" spans="2:14">
      <c r="B106" s="240"/>
      <c r="C106" s="241"/>
      <c r="D106" s="241"/>
      <c r="E106" s="241"/>
      <c r="F106" s="241"/>
      <c r="G106" s="241"/>
      <c r="H106" s="241"/>
      <c r="I106" s="241"/>
      <c r="J106" s="241"/>
      <c r="K106" s="241"/>
      <c r="L106" s="241"/>
      <c r="M106" s="241"/>
      <c r="N106" s="242"/>
    </row>
    <row r="107" spans="2:14">
      <c r="B107" s="240"/>
      <c r="C107" s="241"/>
      <c r="D107" s="241"/>
      <c r="E107" s="241"/>
      <c r="F107" s="241"/>
      <c r="G107" s="241"/>
      <c r="H107" s="241"/>
      <c r="I107" s="241"/>
      <c r="J107" s="241"/>
      <c r="K107" s="241"/>
      <c r="L107" s="241"/>
      <c r="M107" s="241"/>
      <c r="N107" s="242"/>
    </row>
    <row r="108" spans="2:14">
      <c r="B108" s="240"/>
      <c r="C108" s="241"/>
      <c r="D108" s="241"/>
      <c r="E108" s="241"/>
      <c r="F108" s="241"/>
      <c r="G108" s="241"/>
      <c r="H108" s="241"/>
      <c r="I108" s="241"/>
      <c r="J108" s="241"/>
      <c r="K108" s="241"/>
      <c r="L108" s="241"/>
      <c r="M108" s="241"/>
      <c r="N108" s="242"/>
    </row>
    <row r="109" spans="2:14" ht="15" thickBot="1">
      <c r="B109" s="243"/>
      <c r="C109" s="244"/>
      <c r="D109" s="244"/>
      <c r="E109" s="244"/>
      <c r="F109" s="244"/>
      <c r="G109" s="244"/>
      <c r="H109" s="244"/>
      <c r="I109" s="244"/>
      <c r="J109" s="244"/>
      <c r="K109" s="244"/>
      <c r="L109" s="244"/>
      <c r="M109" s="244"/>
      <c r="N109" s="245"/>
    </row>
    <row r="110" spans="2:14">
      <c r="B110" s="246"/>
      <c r="C110" s="247"/>
      <c r="D110" s="247"/>
      <c r="E110" s="247"/>
      <c r="F110" s="247"/>
      <c r="G110" s="247"/>
      <c r="H110" s="247"/>
      <c r="I110" s="247"/>
      <c r="J110" s="247"/>
      <c r="K110" s="247"/>
      <c r="L110" s="247"/>
      <c r="M110" s="247"/>
      <c r="N110" s="248"/>
    </row>
    <row r="111" spans="2:14">
      <c r="B111" s="232" t="s">
        <v>2323</v>
      </c>
      <c r="C111" s="37"/>
      <c r="D111" s="37"/>
      <c r="E111" s="37"/>
      <c r="F111" s="37"/>
      <c r="G111" s="37"/>
      <c r="H111" s="37"/>
      <c r="I111" s="37"/>
      <c r="J111" s="37"/>
      <c r="K111" s="37"/>
      <c r="L111" s="37"/>
      <c r="M111" s="37"/>
      <c r="N111" s="38"/>
    </row>
    <row r="112" spans="2:14" ht="15" customHeight="1">
      <c r="B112" s="824" t="s">
        <v>2324</v>
      </c>
      <c r="C112" s="825"/>
      <c r="D112" s="825"/>
      <c r="E112" s="825"/>
      <c r="F112" s="825"/>
      <c r="G112" s="825"/>
      <c r="H112" s="825"/>
      <c r="I112" s="825"/>
      <c r="J112" s="825"/>
      <c r="K112" s="825"/>
      <c r="L112" s="825"/>
      <c r="M112" s="825"/>
      <c r="N112" s="826"/>
    </row>
    <row r="113" spans="2:14" ht="15" customHeight="1">
      <c r="B113" s="824"/>
      <c r="C113" s="825"/>
      <c r="D113" s="825"/>
      <c r="E113" s="825"/>
      <c r="F113" s="825"/>
      <c r="G113" s="825"/>
      <c r="H113" s="825"/>
      <c r="I113" s="825"/>
      <c r="J113" s="825"/>
      <c r="K113" s="825"/>
      <c r="L113" s="825"/>
      <c r="M113" s="825"/>
      <c r="N113" s="826"/>
    </row>
    <row r="114" spans="2:14" ht="30" customHeight="1">
      <c r="B114" s="827" t="s">
        <v>2325</v>
      </c>
      <c r="C114" s="828"/>
      <c r="D114" s="828"/>
      <c r="E114" s="828"/>
      <c r="F114" s="828"/>
      <c r="G114" s="828"/>
      <c r="H114" s="828"/>
      <c r="I114" s="828"/>
      <c r="J114" s="828"/>
      <c r="K114" s="828"/>
      <c r="L114" s="828"/>
      <c r="M114" s="828"/>
      <c r="N114" s="829"/>
    </row>
    <row r="115" spans="2:14">
      <c r="B115" s="827"/>
      <c r="C115" s="828"/>
      <c r="D115" s="828"/>
      <c r="E115" s="828"/>
      <c r="F115" s="828"/>
      <c r="G115" s="828"/>
      <c r="H115" s="828"/>
      <c r="I115" s="828"/>
      <c r="J115" s="828"/>
      <c r="K115" s="828"/>
      <c r="L115" s="828"/>
      <c r="M115" s="828"/>
      <c r="N115" s="829"/>
    </row>
    <row r="116" spans="2:14">
      <c r="B116" s="341"/>
      <c r="C116" s="342"/>
      <c r="D116" s="342"/>
      <c r="E116" s="342"/>
      <c r="F116" s="342"/>
      <c r="G116" s="342"/>
      <c r="H116" s="342"/>
      <c r="I116" s="342"/>
      <c r="J116" s="342"/>
      <c r="K116" s="342"/>
      <c r="L116" s="342"/>
      <c r="M116" s="342"/>
      <c r="N116" s="343"/>
    </row>
    <row r="117" spans="2:14">
      <c r="B117" s="341"/>
      <c r="C117" s="342"/>
      <c r="D117" s="342"/>
      <c r="E117" s="342"/>
      <c r="F117" s="342"/>
      <c r="G117" s="342"/>
      <c r="H117" s="342"/>
      <c r="I117" s="342"/>
      <c r="J117" s="342"/>
      <c r="K117" s="342"/>
      <c r="L117" s="342"/>
      <c r="M117" s="342"/>
      <c r="N117" s="343"/>
    </row>
    <row r="118" spans="2:14">
      <c r="B118" s="341"/>
      <c r="C118" s="342"/>
      <c r="D118" s="342"/>
      <c r="E118" s="342"/>
      <c r="F118" s="342"/>
      <c r="G118" s="342"/>
      <c r="H118" s="342"/>
      <c r="I118" s="342"/>
      <c r="J118" s="342"/>
      <c r="K118" s="342"/>
      <c r="L118" s="342"/>
      <c r="M118" s="342"/>
      <c r="N118" s="343"/>
    </row>
    <row r="119" spans="2:14">
      <c r="B119" s="232"/>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7"/>
      <c r="K125" s="887"/>
      <c r="L125" s="887"/>
      <c r="M125" s="887"/>
      <c r="N125" s="888"/>
    </row>
    <row r="126" spans="2:14" ht="15.75" customHeight="1" thickBot="1">
      <c r="B126" s="271" t="s">
        <v>2327</v>
      </c>
      <c r="C126" s="403"/>
      <c r="D126" s="403"/>
      <c r="E126" s="63"/>
      <c r="F126" s="63"/>
      <c r="G126" s="63"/>
      <c r="H126" s="63"/>
      <c r="I126" s="63"/>
      <c r="J126" s="889"/>
      <c r="K126" s="889"/>
      <c r="L126" s="889"/>
      <c r="M126" s="889"/>
      <c r="N126" s="890"/>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5" hidden="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1708</v>
      </c>
      <c r="C31" s="87" t="s">
        <v>1707</v>
      </c>
      <c r="D31" s="88"/>
      <c r="E31" s="88"/>
      <c r="F31" s="88"/>
      <c r="G31" s="88"/>
      <c r="H31" s="88"/>
      <c r="I31" s="88"/>
      <c r="J31" s="89"/>
      <c r="K31" s="318"/>
      <c r="L31" s="316" t="s">
        <v>388</v>
      </c>
      <c r="M31" s="213"/>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112</v>
      </c>
      <c r="B36" s="870" t="str">
        <f>VLOOKUP(A36,EQUIPOS!A6:D154,3,FALSE)</f>
        <v xml:space="preserve">Aspersor manual
</v>
      </c>
      <c r="C36" s="871"/>
      <c r="D36" s="871"/>
      <c r="E36" s="871"/>
      <c r="F36" s="871"/>
      <c r="G36" s="871"/>
      <c r="H36" s="872"/>
      <c r="I36" s="277"/>
      <c r="J36" s="278"/>
      <c r="K36" s="279">
        <f>VLOOKUP(A36,EQUIPOS!A6:D163,4,FALSE)</f>
        <v>3717.2129999999997</v>
      </c>
      <c r="L36" s="280"/>
      <c r="M36" s="281">
        <v>6.25</v>
      </c>
      <c r="N36" s="282">
        <f t="shared" ref="N36:N41" si="0">K36/M36</f>
        <v>594.75407999999993</v>
      </c>
    </row>
    <row r="37" spans="1:14">
      <c r="A37" s="119" t="s">
        <v>176</v>
      </c>
      <c r="B37" s="870" t="str">
        <f>VLOOKUP(A37,EQUIPOS!A7:D154,3,FALSE)</f>
        <v xml:space="preserve">Compresor (barrido y soplado)
</v>
      </c>
      <c r="C37" s="871"/>
      <c r="D37" s="871"/>
      <c r="E37" s="871"/>
      <c r="F37" s="871"/>
      <c r="G37" s="871"/>
      <c r="H37" s="872"/>
      <c r="I37" s="277"/>
      <c r="J37" s="278"/>
      <c r="K37" s="279">
        <f>VLOOKUP(A37,EQUIPOS!A7:D164,4,FALSE)</f>
        <v>96526.599000000002</v>
      </c>
      <c r="L37" s="280"/>
      <c r="M37" s="281">
        <v>50</v>
      </c>
      <c r="N37" s="282">
        <f t="shared" si="0"/>
        <v>1930.53198</v>
      </c>
    </row>
    <row r="38" spans="1:14">
      <c r="A38" t="s">
        <v>184</v>
      </c>
      <c r="B38" s="870" t="str">
        <f>VLOOKUP(A38,EQUIPOS!A8:D154,3,FALSE)</f>
        <v>Cortadora de pavimento, Máxima profundidad de corte: 160 mm. Capacidad de disco: desde 12´´ hasta 18´´ de diámetro. Peso operacional: 135 kg, 13.5 hp de potencia</v>
      </c>
      <c r="C38" s="871"/>
      <c r="D38" s="871"/>
      <c r="E38" s="871"/>
      <c r="F38" s="871"/>
      <c r="G38" s="871"/>
      <c r="H38" s="872"/>
      <c r="I38" s="277"/>
      <c r="J38" s="278"/>
      <c r="K38" s="279">
        <f>VLOOKUP(A38,EQUIPOS!A8:D165,4,FALSE)</f>
        <v>29417.415000000001</v>
      </c>
      <c r="L38" s="280"/>
      <c r="M38" s="281">
        <v>3.75</v>
      </c>
      <c r="N38" s="282">
        <f t="shared" si="0"/>
        <v>7844.6440000000002</v>
      </c>
    </row>
    <row r="39" spans="1:14">
      <c r="A39" t="s">
        <v>228</v>
      </c>
      <c r="B39" s="870" t="str">
        <f>VLOOKUP(A39,EQUIPOS!A9:D154,3,FALSE)</f>
        <v xml:space="preserve">Formaleta metálica (concreto hidráulico)
</v>
      </c>
      <c r="C39" s="871"/>
      <c r="D39" s="871"/>
      <c r="E39" s="871"/>
      <c r="F39" s="871"/>
      <c r="G39" s="871"/>
      <c r="H39" s="872"/>
      <c r="I39" s="277"/>
      <c r="J39" s="278"/>
      <c r="K39" s="279">
        <f>VLOOKUP(A39,EQUIPOS!A9:D166,4,FALSE)</f>
        <v>4985.0789999999997</v>
      </c>
      <c r="L39" s="280"/>
      <c r="M39" s="281">
        <v>6.25</v>
      </c>
      <c r="N39" s="282">
        <f t="shared" si="0"/>
        <v>797.61263999999994</v>
      </c>
    </row>
    <row r="40" spans="1:14">
      <c r="A40" t="s">
        <v>301</v>
      </c>
      <c r="B40" s="870" t="str">
        <f>VLOOKUP(A40,EQUIPOS!A10:D154,3,FALSE)</f>
        <v>Regla vibratoria, de longitud de 3 a 5 m, motor de 3600 rpm, potencia 6 HP</v>
      </c>
      <c r="C40" s="871"/>
      <c r="D40" s="871"/>
      <c r="E40" s="871"/>
      <c r="F40" s="871"/>
      <c r="G40" s="871"/>
      <c r="H40" s="872"/>
      <c r="I40" s="277"/>
      <c r="J40" s="278"/>
      <c r="K40" s="279">
        <f>VLOOKUP(A40,EQUIPOS!A10:D167,4,FALSE)</f>
        <v>9138.2039999999997</v>
      </c>
      <c r="L40" s="280"/>
      <c r="M40" s="281">
        <v>6.25</v>
      </c>
      <c r="N40" s="282">
        <f t="shared" si="0"/>
        <v>1462.1126400000001</v>
      </c>
    </row>
    <row r="41" spans="1:14">
      <c r="A41" t="s">
        <v>363</v>
      </c>
      <c r="B41" s="870" t="str">
        <f>VLOOKUP(A41,EQUIPOS!A11:D155,3,FALSE)</f>
        <v>Vibrador de concreto, Motor de 3 hp a 18.000 rpm Mangueras de 4 mt</v>
      </c>
      <c r="C41" s="871"/>
      <c r="D41" s="871"/>
      <c r="E41" s="871"/>
      <c r="F41" s="871"/>
      <c r="G41" s="871"/>
      <c r="H41" s="872"/>
      <c r="I41" s="277"/>
      <c r="J41" s="278"/>
      <c r="K41" s="279">
        <f>VLOOKUP(A41,EQUIPOS!A11:D168,4,FALSE)</f>
        <v>9390.7139999999999</v>
      </c>
      <c r="L41" s="280"/>
      <c r="M41" s="281">
        <v>6.25</v>
      </c>
      <c r="N41" s="282">
        <f t="shared" si="0"/>
        <v>1502.51424</v>
      </c>
    </row>
    <row r="42" spans="1:14">
      <c r="B42" s="330"/>
      <c r="C42" s="331"/>
      <c r="D42" s="331"/>
      <c r="E42" s="331"/>
      <c r="F42" s="331"/>
      <c r="G42" s="331"/>
      <c r="H42" s="332"/>
      <c r="I42" s="277"/>
      <c r="J42" s="278"/>
      <c r="K42" s="279"/>
      <c r="L42" s="280"/>
      <c r="M42" s="281"/>
      <c r="N42" s="282"/>
    </row>
    <row r="43" spans="1:14">
      <c r="B43" s="330"/>
      <c r="C43" s="331"/>
      <c r="D43" s="331"/>
      <c r="E43" s="331"/>
      <c r="F43" s="331"/>
      <c r="G43" s="331"/>
      <c r="H43" s="332"/>
      <c r="I43" s="277"/>
      <c r="J43" s="278"/>
      <c r="K43" s="279"/>
      <c r="L43" s="280"/>
      <c r="M43" s="281"/>
      <c r="N43" s="282"/>
    </row>
    <row r="44" spans="1:14">
      <c r="B44" s="870"/>
      <c r="C44" s="871"/>
      <c r="D44" s="871"/>
      <c r="E44" s="871"/>
      <c r="F44" s="871"/>
      <c r="G44" s="871"/>
      <c r="H44" s="872"/>
      <c r="I44" s="873"/>
      <c r="J44" s="874"/>
      <c r="K44" s="279"/>
      <c r="L44" s="875"/>
      <c r="M44" s="876"/>
      <c r="N44" s="282"/>
    </row>
    <row r="45" spans="1:14">
      <c r="B45" s="870"/>
      <c r="C45" s="871"/>
      <c r="D45" s="871"/>
      <c r="E45" s="877"/>
      <c r="F45" s="871"/>
      <c r="G45" s="871"/>
      <c r="H45" s="872"/>
      <c r="I45" s="42"/>
      <c r="J45" s="43"/>
      <c r="K45" s="284"/>
      <c r="L45" s="286"/>
      <c r="M45" s="287"/>
      <c r="N45" s="288"/>
    </row>
    <row r="46" spans="1:14">
      <c r="B46" s="878" t="s">
        <v>1036</v>
      </c>
      <c r="C46" s="879"/>
      <c r="D46" s="879"/>
      <c r="E46" s="44"/>
      <c r="F46" s="45"/>
      <c r="G46" s="45"/>
      <c r="H46" s="46"/>
      <c r="I46" s="42"/>
      <c r="J46" s="43"/>
      <c r="K46" s="289"/>
      <c r="L46" s="286"/>
      <c r="M46" s="411">
        <v>0.1</v>
      </c>
      <c r="N46" s="354">
        <f>N83*M46</f>
        <v>919.20969370980004</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SUM(N36:N47)</f>
        <v>15051.379273709799</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A53" s="150" t="s">
        <v>383</v>
      </c>
      <c r="B53" s="49" t="str">
        <f>VLOOKUP(A53,MATERIALES!A5:D373,3,FALSE)</f>
        <v>Barras de transferencia de carga (1'')</v>
      </c>
      <c r="C53" s="291"/>
      <c r="D53" s="291"/>
      <c r="E53" s="291"/>
      <c r="F53" s="291"/>
      <c r="G53" s="291"/>
      <c r="H53" s="291"/>
      <c r="I53" s="278"/>
      <c r="J53" s="234" t="s">
        <v>377</v>
      </c>
      <c r="K53" s="292">
        <v>6.1342592592592586</v>
      </c>
      <c r="L53" s="277"/>
      <c r="M53" s="412">
        <f>VLOOKUP(A53,MATERIALES!A5:D396,4,FALSE)</f>
        <v>5961</v>
      </c>
      <c r="N53" s="282">
        <f>K53*M53</f>
        <v>36566.319444444438</v>
      </c>
    </row>
    <row r="54" spans="1:14">
      <c r="A54" s="150" t="s">
        <v>818</v>
      </c>
      <c r="B54" s="49" t="str">
        <f>VLOOKUP(A54,MATERIALES!A6:D373,3,FALSE)</f>
        <v>Aditivo Acelerante de Fraguado</v>
      </c>
      <c r="C54" s="291"/>
      <c r="D54" s="291"/>
      <c r="E54" s="291"/>
      <c r="F54" s="291"/>
      <c r="G54" s="291"/>
      <c r="H54" s="291"/>
      <c r="I54" s="278"/>
      <c r="J54" s="234" t="s">
        <v>377</v>
      </c>
      <c r="K54" s="292">
        <v>1.1200000000000001</v>
      </c>
      <c r="L54" s="277"/>
      <c r="M54" s="412">
        <f>VLOOKUP(A54,MATERIALES!A6:D397,4,FALSE)</f>
        <v>15700</v>
      </c>
      <c r="N54" s="282">
        <f>K54*M54</f>
        <v>17584</v>
      </c>
    </row>
    <row r="55" spans="1:14">
      <c r="A55" s="150" t="s">
        <v>385</v>
      </c>
      <c r="B55" s="49" t="str">
        <f>VLOOKUP(A55,MATERIALES!A6:D373,3,FALSE)</f>
        <v>Barras de unión de 1/2´´</v>
      </c>
      <c r="C55" s="291"/>
      <c r="D55" s="291"/>
      <c r="E55" s="291"/>
      <c r="F55" s="291"/>
      <c r="G55" s="291"/>
      <c r="H55" s="291"/>
      <c r="I55" s="278"/>
      <c r="J55" s="234" t="s">
        <v>377</v>
      </c>
      <c r="K55" s="292">
        <v>0.37037037037037041</v>
      </c>
      <c r="L55" s="277"/>
      <c r="M55" s="412">
        <f>VLOOKUP(A55,MATERIALES!A6:D398,4,FALSE)</f>
        <v>4382</v>
      </c>
      <c r="N55" s="282">
        <f>K55*M55</f>
        <v>1622.962962962963</v>
      </c>
    </row>
    <row r="56" spans="1:14">
      <c r="A56" s="150" t="s">
        <v>420</v>
      </c>
      <c r="B56" s="49" t="str">
        <f>VLOOKUP(A56,MATERIALES!A6:D373,3,FALSE)</f>
        <v>Cintilla De Poliuretano (Sikarod) (Pavimentos De Concreto Hidráulico)</v>
      </c>
      <c r="C56" s="291"/>
      <c r="D56" s="291"/>
      <c r="E56" s="291"/>
      <c r="F56" s="291"/>
      <c r="G56" s="291"/>
      <c r="H56" s="291"/>
      <c r="I56" s="278"/>
      <c r="J56" s="234" t="s">
        <v>144</v>
      </c>
      <c r="K56" s="292">
        <v>1.1111111111111112</v>
      </c>
      <c r="L56" s="277"/>
      <c r="M56" s="412">
        <f>VLOOKUP(A56,MATERIALES!A6:D399,4,FALSE)</f>
        <v>1512</v>
      </c>
      <c r="N56" s="282">
        <f>K56*M56</f>
        <v>1680</v>
      </c>
    </row>
    <row r="57" spans="1:14">
      <c r="A57" s="150" t="s">
        <v>684</v>
      </c>
      <c r="B57" s="903" t="str">
        <f>VLOOKUP(A57,MATERIALES!A7:D373,3,FALSE)</f>
        <v>Sello de silicona o sellador autonivelante</v>
      </c>
      <c r="C57" s="904" t="e">
        <f>VLOOKUP(B57,MATERIALES!B7:E373,3,FALSE)</f>
        <v>#N/A</v>
      </c>
      <c r="D57" s="904" t="e">
        <f>VLOOKUP(C57,MATERIALES!C7:F373,3,FALSE)</f>
        <v>#N/A</v>
      </c>
      <c r="E57" s="904" t="e">
        <f>VLOOKUP(D57,MATERIALES!D7:G373,3,FALSE)</f>
        <v>#N/A</v>
      </c>
      <c r="F57" s="904" t="e">
        <f>VLOOKUP(E57,MATERIALES!E7:H373,3,FALSE)</f>
        <v>#N/A</v>
      </c>
      <c r="G57" s="904" t="e">
        <f>VLOOKUP(F57,MATERIALES!F7:I373,3,FALSE)</f>
        <v>#N/A</v>
      </c>
      <c r="H57" s="904" t="e">
        <f>VLOOKUP(G57,MATERIALES!G7:J373,3,FALSE)</f>
        <v>#N/A</v>
      </c>
      <c r="I57" s="904" t="e">
        <f>VLOOKUP(H57,MATERIALES!H7:K373,3,FALSE)</f>
        <v>#N/A</v>
      </c>
      <c r="J57" s="321" t="s">
        <v>144</v>
      </c>
      <c r="K57" s="50">
        <v>1.1111111111111112</v>
      </c>
      <c r="L57" s="908">
        <f>VLOOKUP(A57,MATERIALES!A4:D373,4,FALSE)</f>
        <v>5203</v>
      </c>
      <c r="M57" s="909"/>
      <c r="N57" s="282">
        <f>K57*L57</f>
        <v>5781.1111111111113</v>
      </c>
    </row>
    <row r="58" spans="1:14">
      <c r="A58" s="150" t="s">
        <v>849</v>
      </c>
      <c r="B58" s="326" t="str">
        <f>VLOOKUP(A58,MATERIALES!A8:D373,3,FALSE)</f>
        <v>Antisol blanco (presentación 20 kg)</v>
      </c>
      <c r="C58" s="327"/>
      <c r="D58" s="327"/>
      <c r="E58" s="327"/>
      <c r="F58" s="327"/>
      <c r="G58" s="327"/>
      <c r="H58" s="327"/>
      <c r="I58" s="327"/>
      <c r="J58" s="321" t="s">
        <v>377</v>
      </c>
      <c r="K58" s="50">
        <v>1.1200000000000001</v>
      </c>
      <c r="L58" s="425"/>
      <c r="M58" s="424">
        <f>VLOOKUP(A58,MATERIALES!A8:D401,4,FALSE)</f>
        <v>5801.25</v>
      </c>
      <c r="N58" s="282">
        <f>K58*M58</f>
        <v>6497.4000000000005</v>
      </c>
    </row>
    <row r="59" spans="1:14">
      <c r="A59" t="s">
        <v>910</v>
      </c>
      <c r="B59" s="326" t="str">
        <f>VLOOKUP(A59,MATERIALES!A9:D373,3,FALSE)</f>
        <v xml:space="preserve">Concreto hidráulico para pavimento MR-43
</v>
      </c>
      <c r="C59" s="327"/>
      <c r="D59" s="327"/>
      <c r="E59" s="327"/>
      <c r="F59" s="327"/>
      <c r="G59" s="327"/>
      <c r="H59" s="327"/>
      <c r="I59" s="327"/>
      <c r="J59" s="321" t="s">
        <v>388</v>
      </c>
      <c r="K59" s="50">
        <v>1.01</v>
      </c>
      <c r="L59" s="425"/>
      <c r="M59" s="424">
        <f>VLOOKUP(A59,MATERIALES!A9:D402,4,FALSE)</f>
        <v>666291</v>
      </c>
      <c r="N59" s="282">
        <f>K59*M59</f>
        <v>672953.91</v>
      </c>
    </row>
    <row r="60" spans="1:14" ht="15" thickBot="1">
      <c r="B60" s="319"/>
      <c r="C60" s="320"/>
      <c r="D60" s="320"/>
      <c r="E60" s="320"/>
      <c r="F60" s="320"/>
      <c r="G60" s="320"/>
      <c r="H60" s="320"/>
      <c r="I60" s="320"/>
      <c r="J60" s="132"/>
      <c r="K60" s="132"/>
      <c r="L60" s="335"/>
      <c r="M60" s="334"/>
      <c r="N60" s="133"/>
    </row>
    <row r="61" spans="1:14" ht="15" thickBot="1">
      <c r="B61" s="821" t="s">
        <v>1037</v>
      </c>
      <c r="C61" s="822"/>
      <c r="D61" s="822"/>
      <c r="E61" s="822"/>
      <c r="F61" s="822"/>
      <c r="G61" s="822"/>
      <c r="H61" s="822"/>
      <c r="I61" s="822"/>
      <c r="J61" s="822"/>
      <c r="K61" s="822"/>
      <c r="L61" s="822"/>
      <c r="M61" s="823"/>
      <c r="N61" s="404">
        <f>SUM(N53:N60)</f>
        <v>742685.70351851848</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3" t="s">
        <v>1041</v>
      </c>
      <c r="C65" s="324"/>
      <c r="D65" s="324"/>
      <c r="E65" s="324"/>
      <c r="F65" s="324"/>
      <c r="G65" s="324"/>
      <c r="H65" s="79" t="s">
        <v>1029</v>
      </c>
      <c r="I65" s="80" t="s">
        <v>1042</v>
      </c>
      <c r="J65" s="81" t="s">
        <v>1043</v>
      </c>
      <c r="K65" s="79" t="s">
        <v>1044</v>
      </c>
      <c r="L65" s="907" t="s">
        <v>1045</v>
      </c>
      <c r="M65" s="886"/>
      <c r="N65" s="82" t="s">
        <v>1035</v>
      </c>
    </row>
    <row r="66" spans="1:15">
      <c r="A66" t="s">
        <v>1323</v>
      </c>
      <c r="B66" s="52" t="str">
        <f>VLOOKUP(A66,TRANSPORTE!A5:D117,3,FALSE)</f>
        <v>Transporte de concreto</v>
      </c>
      <c r="C66" s="327"/>
      <c r="D66" s="327"/>
      <c r="E66" s="327"/>
      <c r="F66" s="327"/>
      <c r="G66" s="327"/>
      <c r="H66" s="321" t="s">
        <v>1552</v>
      </c>
      <c r="I66" s="289">
        <v>1.01</v>
      </c>
      <c r="J66" s="296">
        <v>1</v>
      </c>
      <c r="K66" s="289">
        <f>I66*J66</f>
        <v>1.01</v>
      </c>
      <c r="L66" s="908">
        <f>VLOOKUP(A66,TRANSPORTE!A5:D117,4,FALSE)</f>
        <v>958</v>
      </c>
      <c r="M66" s="909"/>
      <c r="N66" s="297">
        <f>K66*L66</f>
        <v>967.58</v>
      </c>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c r="B69" s="52"/>
      <c r="C69" s="53"/>
      <c r="D69" s="53"/>
      <c r="E69" s="53"/>
      <c r="F69" s="53"/>
      <c r="G69" s="53"/>
      <c r="H69" s="298"/>
      <c r="I69" s="289"/>
      <c r="J69" s="289"/>
      <c r="K69" s="289"/>
      <c r="L69" s="299"/>
      <c r="M69" s="300"/>
      <c r="N69" s="301"/>
    </row>
    <row r="70" spans="1:15">
      <c r="B70" s="52"/>
      <c r="C70" s="53"/>
      <c r="D70" s="53"/>
      <c r="E70" s="53"/>
      <c r="F70" s="53"/>
      <c r="G70" s="53"/>
      <c r="H70" s="298"/>
      <c r="I70" s="289"/>
      <c r="J70" s="289"/>
      <c r="K70" s="289"/>
      <c r="L70" s="299"/>
      <c r="M70" s="300"/>
      <c r="N70" s="301"/>
    </row>
    <row r="71" spans="1:15" ht="15" thickBot="1">
      <c r="B71" s="319"/>
      <c r="C71" s="320"/>
      <c r="D71" s="320"/>
      <c r="E71" s="320"/>
      <c r="F71" s="320"/>
      <c r="G71" s="320"/>
      <c r="H71" s="54"/>
      <c r="I71" s="132"/>
      <c r="J71" s="132"/>
      <c r="K71" s="132"/>
      <c r="L71" s="899"/>
      <c r="M71" s="900"/>
      <c r="N71" s="133"/>
    </row>
    <row r="72" spans="1:15" ht="15" thickBot="1">
      <c r="B72" s="910" t="s">
        <v>1037</v>
      </c>
      <c r="C72" s="864"/>
      <c r="D72" s="864"/>
      <c r="E72" s="864"/>
      <c r="F72" s="864"/>
      <c r="G72" s="864"/>
      <c r="H72" s="864"/>
      <c r="I72" s="864"/>
      <c r="J72" s="864"/>
      <c r="K72" s="864"/>
      <c r="L72" s="864"/>
      <c r="M72" s="865"/>
      <c r="N72" s="110">
        <f>N66+N67+N68+N69+N70</f>
        <v>967.58</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60" t="s">
        <v>1047</v>
      </c>
      <c r="C76" s="861"/>
      <c r="D76" s="861"/>
      <c r="E76" s="861"/>
      <c r="F76" s="861"/>
      <c r="G76" s="861"/>
      <c r="H76" s="861"/>
      <c r="I76" s="79" t="s">
        <v>1048</v>
      </c>
      <c r="J76" s="81" t="s">
        <v>1494</v>
      </c>
      <c r="K76" s="80" t="s">
        <v>1050</v>
      </c>
      <c r="L76" s="862" t="s">
        <v>1034</v>
      </c>
      <c r="M76" s="863"/>
      <c r="N76" s="104" t="s">
        <v>1035</v>
      </c>
    </row>
    <row r="77" spans="1:15">
      <c r="A77" s="151" t="s">
        <v>17</v>
      </c>
      <c r="B77" s="55" t="str">
        <f>VLOOKUP(A77,'MANO DE OBRA'!A8:D68,3,FALSE)</f>
        <v>Obrero (7)</v>
      </c>
      <c r="C77" s="53"/>
      <c r="D77" s="53"/>
      <c r="E77" s="53"/>
      <c r="F77" s="53"/>
      <c r="G77" s="53"/>
      <c r="H77" s="53"/>
      <c r="I77" s="302">
        <f>K77/J77*100</f>
        <v>193227.262942</v>
      </c>
      <c r="J77" s="303">
        <v>185</v>
      </c>
      <c r="K77" s="304">
        <f>VLOOKUP(A77,'MANO DE OBRA'!A8:D99,4,FALSE)</f>
        <v>357470.43644269998</v>
      </c>
      <c r="L77" s="56"/>
      <c r="M77" s="305">
        <v>50</v>
      </c>
      <c r="N77" s="405">
        <f>K77/M77</f>
        <v>7149.4087288539995</v>
      </c>
      <c r="O77" s="112"/>
    </row>
    <row r="78" spans="1:15">
      <c r="A78" s="151" t="s">
        <v>30</v>
      </c>
      <c r="B78" s="55" t="str">
        <f>VLOOKUP(A78,'MANO DE OBRA'!A8:D69,3,FALSE)</f>
        <v>Oficial</v>
      </c>
      <c r="C78" s="53"/>
      <c r="D78" s="53"/>
      <c r="E78" s="53"/>
      <c r="F78" s="53"/>
      <c r="G78" s="53"/>
      <c r="H78" s="53"/>
      <c r="I78" s="302">
        <f>K78/J78*100</f>
        <v>55207.789411999998</v>
      </c>
      <c r="J78" s="303">
        <v>185</v>
      </c>
      <c r="K78" s="304">
        <f>VLOOKUP(A78,'MANO DE OBRA'!A8:D100,4,FALSE)</f>
        <v>102134.4104122</v>
      </c>
      <c r="L78" s="56"/>
      <c r="M78" s="309">
        <v>50</v>
      </c>
      <c r="N78" s="405">
        <f>K78/M78</f>
        <v>2042.688208244</v>
      </c>
    </row>
    <row r="79" spans="1:15">
      <c r="B79" s="55"/>
      <c r="C79" s="53"/>
      <c r="D79" s="53"/>
      <c r="E79" s="53"/>
      <c r="F79" s="53"/>
      <c r="G79" s="53"/>
      <c r="H79" s="53"/>
      <c r="I79" s="289"/>
      <c r="J79" s="307"/>
      <c r="K79" s="308"/>
      <c r="L79" s="56"/>
      <c r="M79" s="310"/>
      <c r="N79" s="306"/>
    </row>
    <row r="80" spans="1:15">
      <c r="B80" s="55"/>
      <c r="C80" s="53"/>
      <c r="D80" s="53"/>
      <c r="E80" s="53"/>
      <c r="F80" s="53"/>
      <c r="G80" s="53"/>
      <c r="H80" s="53"/>
      <c r="I80" s="289"/>
      <c r="J80" s="307"/>
      <c r="K80" s="308"/>
      <c r="L80" s="328"/>
      <c r="M80" s="310"/>
      <c r="N80" s="306"/>
    </row>
    <row r="81" spans="1:14">
      <c r="B81" s="55"/>
      <c r="C81" s="53"/>
      <c r="D81" s="53"/>
      <c r="E81" s="53"/>
      <c r="F81" s="53"/>
      <c r="G81" s="53"/>
      <c r="H81" s="53"/>
      <c r="I81" s="289"/>
      <c r="J81" s="307"/>
      <c r="K81" s="308"/>
      <c r="L81" s="328"/>
      <c r="M81" s="310"/>
      <c r="N81" s="306"/>
    </row>
    <row r="82" spans="1:14" ht="15" thickBot="1">
      <c r="B82" s="897"/>
      <c r="C82" s="898"/>
      <c r="D82" s="898"/>
      <c r="E82" s="898"/>
      <c r="F82" s="898"/>
      <c r="G82" s="898"/>
      <c r="H82" s="898"/>
      <c r="I82" s="132"/>
      <c r="J82" s="132"/>
      <c r="K82" s="132"/>
      <c r="L82" s="911"/>
      <c r="M82" s="911"/>
      <c r="N82" s="51"/>
    </row>
    <row r="83" spans="1:14" ht="15" thickBot="1">
      <c r="B83" s="910" t="s">
        <v>1037</v>
      </c>
      <c r="C83" s="864"/>
      <c r="D83" s="864"/>
      <c r="E83" s="864"/>
      <c r="F83" s="864"/>
      <c r="G83" s="864"/>
      <c r="H83" s="864"/>
      <c r="I83" s="864"/>
      <c r="J83" s="864"/>
      <c r="K83" s="864"/>
      <c r="L83" s="864"/>
      <c r="M83" s="865"/>
      <c r="N83" s="311">
        <f>SUM(N77:N82)</f>
        <v>9192.0969370980001</v>
      </c>
    </row>
    <row r="84" spans="1:14" ht="15" thickBot="1">
      <c r="B84" s="39"/>
      <c r="C84" s="40"/>
      <c r="D84" s="40"/>
      <c r="E84" s="40"/>
      <c r="F84" s="40"/>
      <c r="G84" s="40"/>
      <c r="H84" s="40"/>
      <c r="I84" s="40"/>
      <c r="J84" s="40"/>
      <c r="K84" s="40"/>
      <c r="L84" s="40"/>
      <c r="M84" s="40"/>
      <c r="N84" s="41"/>
    </row>
    <row r="85" spans="1:14" ht="15" thickBot="1">
      <c r="B85" s="821" t="s">
        <v>1051</v>
      </c>
      <c r="C85" s="822"/>
      <c r="D85" s="822"/>
      <c r="E85" s="822"/>
      <c r="F85" s="822"/>
      <c r="G85" s="822"/>
      <c r="H85" s="822"/>
      <c r="I85" s="822"/>
      <c r="J85" s="822"/>
      <c r="K85" s="822"/>
      <c r="L85" s="822"/>
      <c r="M85" s="823"/>
      <c r="N85" s="105">
        <f>N48+N61+N72+N83</f>
        <v>767896.75972932624</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6" t="s">
        <v>1053</v>
      </c>
      <c r="C89" s="867"/>
      <c r="D89" s="867"/>
      <c r="E89" s="867"/>
      <c r="F89" s="867"/>
      <c r="G89" s="867"/>
      <c r="H89" s="867"/>
      <c r="I89" s="324"/>
      <c r="J89" s="344"/>
      <c r="K89" s="312" t="s">
        <v>1054</v>
      </c>
      <c r="L89" s="868" t="s">
        <v>1055</v>
      </c>
      <c r="M89" s="869"/>
      <c r="N89" s="313"/>
    </row>
    <row r="90" spans="1:14">
      <c r="B90" s="854" t="s">
        <v>1056</v>
      </c>
      <c r="C90" s="855"/>
      <c r="D90" s="855"/>
      <c r="E90" s="855"/>
      <c r="F90" s="855"/>
      <c r="G90" s="855"/>
      <c r="H90" s="855"/>
      <c r="I90" s="93"/>
      <c r="J90" s="94"/>
      <c r="K90" s="314">
        <v>0.2</v>
      </c>
      <c r="L90" s="856">
        <f>N85*K90</f>
        <v>153579.35194586526</v>
      </c>
      <c r="M90" s="857"/>
      <c r="N90" s="57"/>
    </row>
    <row r="91" spans="1:14">
      <c r="B91" s="95" t="s">
        <v>1057</v>
      </c>
      <c r="C91" s="96"/>
      <c r="D91" s="96"/>
      <c r="E91" s="96"/>
      <c r="F91" s="96"/>
      <c r="G91" s="96"/>
      <c r="H91" s="96"/>
      <c r="I91" s="93"/>
      <c r="J91" s="94"/>
      <c r="K91" s="314">
        <v>0.05</v>
      </c>
      <c r="L91" s="856">
        <f>N85*K91</f>
        <v>38394.837986466315</v>
      </c>
      <c r="M91" s="857"/>
      <c r="N91" s="57"/>
    </row>
    <row r="92" spans="1:14" ht="15" thickBot="1">
      <c r="B92" s="97" t="s">
        <v>1058</v>
      </c>
      <c r="C92" s="98"/>
      <c r="D92" s="98"/>
      <c r="E92" s="98"/>
      <c r="F92" s="98"/>
      <c r="G92" s="98"/>
      <c r="H92" s="98"/>
      <c r="I92" s="99"/>
      <c r="J92" s="100"/>
      <c r="K92" s="315">
        <v>0.05</v>
      </c>
      <c r="L92" s="858">
        <f>N85*K92</f>
        <v>38394.837986466315</v>
      </c>
      <c r="M92" s="859"/>
      <c r="N92" s="57"/>
    </row>
    <row r="93" spans="1:14" ht="15" thickBot="1">
      <c r="B93" s="821" t="s">
        <v>1037</v>
      </c>
      <c r="C93" s="822"/>
      <c r="D93" s="822"/>
      <c r="E93" s="822"/>
      <c r="F93" s="822"/>
      <c r="G93" s="822"/>
      <c r="H93" s="822"/>
      <c r="I93" s="822"/>
      <c r="J93" s="822"/>
      <c r="K93" s="822"/>
      <c r="L93" s="822"/>
      <c r="M93" s="823"/>
      <c r="N93" s="58">
        <f>L90+L91+L92</f>
        <v>230369.02791879786</v>
      </c>
    </row>
    <row r="94" spans="1:14" ht="15" thickBot="1">
      <c r="B94" s="39"/>
      <c r="C94" s="40"/>
      <c r="D94" s="40"/>
      <c r="E94" s="40"/>
      <c r="F94" s="40"/>
      <c r="G94" s="40"/>
      <c r="H94" s="40"/>
      <c r="I94" s="40"/>
      <c r="J94" s="40"/>
      <c r="K94" s="40"/>
      <c r="L94" s="40"/>
      <c r="M94" s="40"/>
      <c r="N94" s="41"/>
    </row>
    <row r="95" spans="1:14" ht="15" thickBot="1">
      <c r="A95" t="s">
        <v>2122</v>
      </c>
      <c r="B95" s="821" t="s">
        <v>1059</v>
      </c>
      <c r="C95" s="822"/>
      <c r="D95" s="822"/>
      <c r="E95" s="822"/>
      <c r="F95" s="822"/>
      <c r="G95" s="822"/>
      <c r="H95" s="822"/>
      <c r="I95" s="822"/>
      <c r="J95" s="822"/>
      <c r="K95" s="822"/>
      <c r="L95" s="822"/>
      <c r="M95" s="823"/>
      <c r="N95" s="196">
        <f>N85+N93</f>
        <v>998265.78764812415</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7" t="s">
        <v>2322</v>
      </c>
      <c r="C105" s="238"/>
      <c r="D105" s="238"/>
      <c r="E105" s="238"/>
      <c r="F105" s="238"/>
      <c r="G105" s="238"/>
      <c r="H105" s="238"/>
      <c r="I105" s="238"/>
      <c r="J105" s="238"/>
      <c r="K105" s="238"/>
      <c r="L105" s="238"/>
      <c r="M105" s="238"/>
      <c r="N105" s="239"/>
    </row>
    <row r="106" spans="2:14">
      <c r="B106" s="240"/>
      <c r="C106" s="241"/>
      <c r="D106" s="241"/>
      <c r="E106" s="241"/>
      <c r="F106" s="241"/>
      <c r="G106" s="241"/>
      <c r="H106" s="241"/>
      <c r="I106" s="241"/>
      <c r="J106" s="241"/>
      <c r="K106" s="241"/>
      <c r="L106" s="241"/>
      <c r="M106" s="241"/>
      <c r="N106" s="242"/>
    </row>
    <row r="107" spans="2:14">
      <c r="B107" s="240"/>
      <c r="C107" s="241"/>
      <c r="D107" s="241"/>
      <c r="E107" s="241"/>
      <c r="F107" s="241"/>
      <c r="G107" s="241"/>
      <c r="H107" s="241"/>
      <c r="I107" s="241"/>
      <c r="J107" s="241"/>
      <c r="K107" s="241"/>
      <c r="L107" s="241"/>
      <c r="M107" s="241"/>
      <c r="N107" s="242"/>
    </row>
    <row r="108" spans="2:14">
      <c r="B108" s="240"/>
      <c r="C108" s="241"/>
      <c r="D108" s="241"/>
      <c r="E108" s="241"/>
      <c r="F108" s="241"/>
      <c r="G108" s="241"/>
      <c r="H108" s="241"/>
      <c r="I108" s="241"/>
      <c r="J108" s="241"/>
      <c r="K108" s="241"/>
      <c r="L108" s="241"/>
      <c r="M108" s="241"/>
      <c r="N108" s="242"/>
    </row>
    <row r="109" spans="2:14" ht="15" thickBot="1">
      <c r="B109" s="243"/>
      <c r="C109" s="244"/>
      <c r="D109" s="244"/>
      <c r="E109" s="244"/>
      <c r="F109" s="244"/>
      <c r="G109" s="244"/>
      <c r="H109" s="244"/>
      <c r="I109" s="244"/>
      <c r="J109" s="244"/>
      <c r="K109" s="244"/>
      <c r="L109" s="244"/>
      <c r="M109" s="244"/>
      <c r="N109" s="245"/>
    </row>
    <row r="110" spans="2:14">
      <c r="B110" s="246"/>
      <c r="C110" s="247"/>
      <c r="D110" s="247"/>
      <c r="E110" s="247"/>
      <c r="F110" s="247"/>
      <c r="G110" s="247"/>
      <c r="H110" s="247"/>
      <c r="I110" s="247"/>
      <c r="J110" s="247"/>
      <c r="K110" s="247"/>
      <c r="L110" s="247"/>
      <c r="M110" s="247"/>
      <c r="N110" s="248"/>
    </row>
    <row r="111" spans="2:14">
      <c r="B111" s="232" t="s">
        <v>2323</v>
      </c>
      <c r="C111" s="37"/>
      <c r="D111" s="37"/>
      <c r="E111" s="37"/>
      <c r="F111" s="37"/>
      <c r="G111" s="37"/>
      <c r="H111" s="37"/>
      <c r="I111" s="37"/>
      <c r="J111" s="37"/>
      <c r="K111" s="37"/>
      <c r="L111" s="37"/>
      <c r="M111" s="37"/>
      <c r="N111" s="38"/>
    </row>
    <row r="112" spans="2:14" ht="15" customHeight="1">
      <c r="B112" s="824" t="s">
        <v>2324</v>
      </c>
      <c r="C112" s="825"/>
      <c r="D112" s="825"/>
      <c r="E112" s="825"/>
      <c r="F112" s="825"/>
      <c r="G112" s="825"/>
      <c r="H112" s="825"/>
      <c r="I112" s="825"/>
      <c r="J112" s="825"/>
      <c r="K112" s="825"/>
      <c r="L112" s="825"/>
      <c r="M112" s="825"/>
      <c r="N112" s="826"/>
    </row>
    <row r="113" spans="2:14" ht="15" customHeight="1">
      <c r="B113" s="824"/>
      <c r="C113" s="825"/>
      <c r="D113" s="825"/>
      <c r="E113" s="825"/>
      <c r="F113" s="825"/>
      <c r="G113" s="825"/>
      <c r="H113" s="825"/>
      <c r="I113" s="825"/>
      <c r="J113" s="825"/>
      <c r="K113" s="825"/>
      <c r="L113" s="825"/>
      <c r="M113" s="825"/>
      <c r="N113" s="826"/>
    </row>
    <row r="114" spans="2:14" ht="30" customHeight="1">
      <c r="B114" s="827" t="s">
        <v>2325</v>
      </c>
      <c r="C114" s="828"/>
      <c r="D114" s="828"/>
      <c r="E114" s="828"/>
      <c r="F114" s="828"/>
      <c r="G114" s="828"/>
      <c r="H114" s="828"/>
      <c r="I114" s="828"/>
      <c r="J114" s="828"/>
      <c r="K114" s="828"/>
      <c r="L114" s="828"/>
      <c r="M114" s="828"/>
      <c r="N114" s="829"/>
    </row>
    <row r="115" spans="2:14">
      <c r="B115" s="827"/>
      <c r="C115" s="828"/>
      <c r="D115" s="828"/>
      <c r="E115" s="828"/>
      <c r="F115" s="828"/>
      <c r="G115" s="828"/>
      <c r="H115" s="828"/>
      <c r="I115" s="828"/>
      <c r="J115" s="828"/>
      <c r="K115" s="828"/>
      <c r="L115" s="828"/>
      <c r="M115" s="828"/>
      <c r="N115" s="829"/>
    </row>
    <row r="116" spans="2:14">
      <c r="B116" s="341"/>
      <c r="C116" s="342"/>
      <c r="D116" s="342"/>
      <c r="E116" s="342"/>
      <c r="F116" s="342"/>
      <c r="G116" s="342"/>
      <c r="H116" s="342"/>
      <c r="I116" s="342"/>
      <c r="J116" s="342"/>
      <c r="K116" s="342"/>
      <c r="L116" s="342"/>
      <c r="M116" s="342"/>
      <c r="N116" s="343"/>
    </row>
    <row r="117" spans="2:14">
      <c r="B117" s="341"/>
      <c r="C117" s="342"/>
      <c r="D117" s="342"/>
      <c r="E117" s="342"/>
      <c r="F117" s="342"/>
      <c r="G117" s="342"/>
      <c r="H117" s="342"/>
      <c r="I117" s="342"/>
      <c r="J117" s="342"/>
      <c r="K117" s="342"/>
      <c r="L117" s="342"/>
      <c r="M117" s="342"/>
      <c r="N117" s="343"/>
    </row>
    <row r="118" spans="2:14">
      <c r="B118" s="341"/>
      <c r="C118" s="342"/>
      <c r="D118" s="342"/>
      <c r="E118" s="342"/>
      <c r="F118" s="342"/>
      <c r="G118" s="342"/>
      <c r="H118" s="342"/>
      <c r="I118" s="342"/>
      <c r="J118" s="342"/>
      <c r="K118" s="342"/>
      <c r="L118" s="342"/>
      <c r="M118" s="342"/>
      <c r="N118" s="343"/>
    </row>
    <row r="119" spans="2:14">
      <c r="B119" s="232"/>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7"/>
      <c r="K125" s="887"/>
      <c r="L125" s="887"/>
      <c r="M125" s="887"/>
      <c r="N125" s="888"/>
    </row>
    <row r="126" spans="2:14" ht="15.75" customHeight="1" thickBot="1">
      <c r="B126" s="271" t="s">
        <v>2327</v>
      </c>
      <c r="C126" s="403"/>
      <c r="D126" s="403"/>
      <c r="E126" s="63"/>
      <c r="F126" s="63"/>
      <c r="G126" s="63"/>
      <c r="H126" s="63"/>
      <c r="I126" s="63"/>
      <c r="J126" s="889"/>
      <c r="K126" s="889"/>
      <c r="L126" s="889"/>
      <c r="M126" s="889"/>
      <c r="N126" s="890"/>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29.25" customHeight="1" thickBot="1">
      <c r="A31" s="163" t="s">
        <v>1929</v>
      </c>
      <c r="B31" s="86" t="s">
        <v>1177</v>
      </c>
      <c r="C31" s="963" t="s">
        <v>1709</v>
      </c>
      <c r="D31" s="964"/>
      <c r="E31" s="964"/>
      <c r="F31" s="964"/>
      <c r="G31" s="964"/>
      <c r="H31" s="964"/>
      <c r="I31" s="964"/>
      <c r="J31" s="964"/>
      <c r="K31" s="478"/>
      <c r="L31" s="316" t="s">
        <v>377</v>
      </c>
      <c r="M31" s="213"/>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1"/>
      <c r="F40" s="871"/>
      <c r="G40" s="871"/>
      <c r="H40" s="872"/>
      <c r="I40" s="42"/>
      <c r="J40" s="43"/>
      <c r="K40" s="279"/>
      <c r="L40" s="286"/>
      <c r="M40" s="287"/>
      <c r="N40" s="282"/>
    </row>
    <row r="41" spans="1:14">
      <c r="B41" s="330"/>
      <c r="C41" s="331"/>
      <c r="D41" s="331"/>
      <c r="E41" s="331"/>
      <c r="F41" s="333"/>
      <c r="G41" s="333"/>
      <c r="H41" s="131"/>
      <c r="I41" s="42"/>
      <c r="J41" s="43"/>
      <c r="K41" s="284"/>
      <c r="L41" s="286"/>
      <c r="M41" s="287"/>
      <c r="N41" s="288"/>
    </row>
    <row r="42" spans="1:14">
      <c r="B42" s="878"/>
      <c r="C42" s="879"/>
      <c r="D42" s="879"/>
      <c r="E42" s="44"/>
      <c r="F42" s="45"/>
      <c r="G42" s="45"/>
      <c r="H42" s="46"/>
      <c r="I42" s="42"/>
      <c r="J42" s="43"/>
      <c r="K42" s="289"/>
      <c r="L42" s="286"/>
      <c r="M42" s="411"/>
      <c r="N42" s="354"/>
    </row>
    <row r="43" spans="1:14" ht="15" thickBot="1">
      <c r="B43" s="870"/>
      <c r="C43" s="871"/>
      <c r="D43" s="871"/>
      <c r="E43" s="871"/>
      <c r="F43" s="871"/>
      <c r="G43" s="871"/>
      <c r="H43" s="872"/>
      <c r="I43" s="880"/>
      <c r="J43" s="881"/>
      <c r="K43" s="47"/>
      <c r="L43" s="882"/>
      <c r="M43" s="883"/>
      <c r="N43" s="111"/>
    </row>
    <row r="44" spans="1:14" ht="15" thickBot="1">
      <c r="B44" s="821" t="s">
        <v>1037</v>
      </c>
      <c r="C44" s="822"/>
      <c r="D44" s="822"/>
      <c r="E44" s="822"/>
      <c r="F44" s="822"/>
      <c r="G44" s="822"/>
      <c r="H44" s="822"/>
      <c r="I44" s="822"/>
      <c r="J44" s="822"/>
      <c r="K44" s="822"/>
      <c r="L44" s="822"/>
      <c r="M44" s="823"/>
      <c r="N44" s="404"/>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6" t="s">
        <v>1028</v>
      </c>
      <c r="C48" s="867"/>
      <c r="D48" s="867"/>
      <c r="E48" s="867"/>
      <c r="F48" s="867"/>
      <c r="G48" s="867"/>
      <c r="H48" s="867"/>
      <c r="I48" s="901"/>
      <c r="J48" s="325" t="s">
        <v>1029</v>
      </c>
      <c r="K48" s="91" t="s">
        <v>1030</v>
      </c>
      <c r="L48" s="902" t="s">
        <v>1039</v>
      </c>
      <c r="M48" s="901"/>
      <c r="N48" s="92" t="s">
        <v>1035</v>
      </c>
    </row>
    <row r="49" spans="1:14">
      <c r="A49" t="s">
        <v>896</v>
      </c>
      <c r="B49" s="49" t="str">
        <f>VLOOKUP(A49,MATERIALES!A4:D373,3,FALSE)</f>
        <v>Cemento Porthland Norma ASTM C150 Tipo _______</v>
      </c>
      <c r="C49" s="291"/>
      <c r="D49" s="291"/>
      <c r="E49" s="291"/>
      <c r="F49" s="291"/>
      <c r="G49" s="291"/>
      <c r="H49" s="291"/>
      <c r="I49" s="278"/>
      <c r="J49" s="426" t="str">
        <f>VLOOKUP(A49,MATERIALES!A5:D641,2,FALSE)</f>
        <v>kg</v>
      </c>
      <c r="K49" s="292">
        <v>1</v>
      </c>
      <c r="L49" s="277"/>
      <c r="M49" s="412">
        <f>VLOOKUP(A49,MATERIALES!A5:D396,4,FALSE)</f>
        <v>953</v>
      </c>
      <c r="N49" s="282">
        <f>K49*M49</f>
        <v>953</v>
      </c>
    </row>
    <row r="50" spans="1:14">
      <c r="A50" s="150"/>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SUM(N49:N53)</f>
        <v>953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321"/>
      <c r="I60" s="289"/>
      <c r="J60" s="296"/>
      <c r="K60" s="289"/>
      <c r="L60" s="908"/>
      <c r="M60" s="909"/>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302"/>
      <c r="J72" s="303"/>
      <c r="K72" s="304"/>
      <c r="L72" s="56"/>
      <c r="M72" s="310"/>
      <c r="N72" s="405"/>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910" t="s">
        <v>1037</v>
      </c>
      <c r="C76" s="864"/>
      <c r="D76" s="864"/>
      <c r="E76" s="864"/>
      <c r="F76" s="864"/>
      <c r="G76" s="864"/>
      <c r="H76" s="864"/>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N44+N54+N65+N76</f>
        <v>953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190.60000000000002</v>
      </c>
      <c r="M83" s="857"/>
      <c r="N83" s="57"/>
    </row>
    <row r="84" spans="1:14">
      <c r="B84" s="95" t="s">
        <v>1057</v>
      </c>
      <c r="C84" s="96"/>
      <c r="D84" s="96"/>
      <c r="E84" s="96"/>
      <c r="F84" s="96"/>
      <c r="G84" s="96"/>
      <c r="H84" s="96"/>
      <c r="I84" s="93"/>
      <c r="J84" s="94"/>
      <c r="K84" s="314">
        <v>0.05</v>
      </c>
      <c r="L84" s="856">
        <f>N78*K84</f>
        <v>47.650000000000006</v>
      </c>
      <c r="M84" s="857"/>
      <c r="N84" s="57"/>
    </row>
    <row r="85" spans="1:14" ht="15" thickBot="1">
      <c r="B85" s="97" t="s">
        <v>1058</v>
      </c>
      <c r="C85" s="98"/>
      <c r="D85" s="98"/>
      <c r="E85" s="98"/>
      <c r="F85" s="98"/>
      <c r="G85" s="98"/>
      <c r="H85" s="98"/>
      <c r="I85" s="99"/>
      <c r="J85" s="100"/>
      <c r="K85" s="315">
        <v>0.05</v>
      </c>
      <c r="L85" s="858">
        <f>N78*K85</f>
        <v>47.650000000000006</v>
      </c>
      <c r="M85" s="859"/>
      <c r="N85" s="57"/>
    </row>
    <row r="86" spans="1:14" ht="15" thickBot="1">
      <c r="B86" s="821" t="s">
        <v>1037</v>
      </c>
      <c r="C86" s="822"/>
      <c r="D86" s="822"/>
      <c r="E86" s="822"/>
      <c r="F86" s="822"/>
      <c r="G86" s="822"/>
      <c r="H86" s="822"/>
      <c r="I86" s="822"/>
      <c r="J86" s="822"/>
      <c r="K86" s="822"/>
      <c r="L86" s="822"/>
      <c r="M86" s="823"/>
      <c r="N86" s="58">
        <f>L83+L84+L85</f>
        <v>285.90000000000003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1238.9000000000001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4" t="s">
        <v>2324</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29.25" customHeight="1">
      <c r="B107" s="827" t="s">
        <v>2325</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7"/>
      <c r="K118" s="887"/>
      <c r="L118" s="887"/>
      <c r="M118" s="887"/>
      <c r="N118" s="888"/>
    </row>
    <row r="119" spans="2:14" ht="15.75" customHeight="1" thickBot="1">
      <c r="B119" s="271" t="s">
        <v>2327</v>
      </c>
      <c r="C119" s="403"/>
      <c r="D119" s="403"/>
      <c r="E119" s="63"/>
      <c r="F119" s="63"/>
      <c r="G119" s="63"/>
      <c r="H119" s="63"/>
      <c r="I119" s="63"/>
      <c r="J119" s="889"/>
      <c r="K119" s="889"/>
      <c r="L119" s="889"/>
      <c r="M119" s="889"/>
      <c r="N119" s="890"/>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29.25" customHeight="1" thickBot="1">
      <c r="A31" t="s">
        <v>1929</v>
      </c>
      <c r="B31" s="86" t="s">
        <v>1710</v>
      </c>
      <c r="C31" s="963" t="s">
        <v>2146</v>
      </c>
      <c r="D31" s="964"/>
      <c r="E31" s="964"/>
      <c r="F31" s="964"/>
      <c r="G31" s="964"/>
      <c r="H31" s="964"/>
      <c r="I31" s="964"/>
      <c r="J31" s="964"/>
      <c r="K31" s="47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1"/>
      <c r="F40" s="871"/>
      <c r="G40" s="871"/>
      <c r="H40" s="872"/>
      <c r="I40" s="42"/>
      <c r="J40" s="43"/>
      <c r="K40" s="279"/>
      <c r="L40" s="286"/>
      <c r="M40" s="287"/>
      <c r="N40" s="282"/>
    </row>
    <row r="41" spans="1:14">
      <c r="B41" s="330"/>
      <c r="C41" s="331"/>
      <c r="D41" s="331"/>
      <c r="E41" s="331"/>
      <c r="F41" s="333"/>
      <c r="G41" s="333"/>
      <c r="H41" s="131"/>
      <c r="I41" s="42"/>
      <c r="J41" s="43"/>
      <c r="K41" s="284"/>
      <c r="L41" s="286"/>
      <c r="M41" s="287"/>
      <c r="N41" s="288"/>
    </row>
    <row r="42" spans="1:14">
      <c r="B42" s="878"/>
      <c r="C42" s="879"/>
      <c r="D42" s="879"/>
      <c r="E42" s="44"/>
      <c r="F42" s="45"/>
      <c r="G42" s="45"/>
      <c r="H42" s="46"/>
      <c r="I42" s="42"/>
      <c r="J42" s="43"/>
      <c r="K42" s="289"/>
      <c r="L42" s="286"/>
      <c r="M42" s="411"/>
      <c r="N42" s="354"/>
    </row>
    <row r="43" spans="1:14" ht="15" thickBot="1">
      <c r="B43" s="870"/>
      <c r="C43" s="871"/>
      <c r="D43" s="871"/>
      <c r="E43" s="871"/>
      <c r="F43" s="871"/>
      <c r="G43" s="871"/>
      <c r="H43" s="872"/>
      <c r="I43" s="880"/>
      <c r="J43" s="881"/>
      <c r="K43" s="47"/>
      <c r="L43" s="882"/>
      <c r="M43" s="883"/>
      <c r="N43" s="111"/>
    </row>
    <row r="44" spans="1:14" ht="15" thickBot="1">
      <c r="B44" s="821" t="s">
        <v>1037</v>
      </c>
      <c r="C44" s="822"/>
      <c r="D44" s="822"/>
      <c r="E44" s="822"/>
      <c r="F44" s="822"/>
      <c r="G44" s="822"/>
      <c r="H44" s="822"/>
      <c r="I44" s="822"/>
      <c r="J44" s="822"/>
      <c r="K44" s="822"/>
      <c r="L44" s="822"/>
      <c r="M44" s="823"/>
      <c r="N44" s="404"/>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6" t="s">
        <v>1028</v>
      </c>
      <c r="C48" s="867"/>
      <c r="D48" s="867"/>
      <c r="E48" s="867"/>
      <c r="F48" s="867"/>
      <c r="G48" s="867"/>
      <c r="H48" s="867"/>
      <c r="I48" s="901"/>
      <c r="J48" s="325" t="s">
        <v>1029</v>
      </c>
      <c r="K48" s="91" t="s">
        <v>1030</v>
      </c>
      <c r="L48" s="902" t="s">
        <v>1039</v>
      </c>
      <c r="M48" s="901"/>
      <c r="N48" s="92" t="s">
        <v>1035</v>
      </c>
    </row>
    <row r="49" spans="1:14">
      <c r="A49" t="s">
        <v>898</v>
      </c>
      <c r="B49" s="49" t="str">
        <f>VLOOKUP(A49,MATERIALES!A4:D373,3,FALSE)</f>
        <v>Cemento Hidráulico adicionado, Norma ASTM C595 Tipo _______</v>
      </c>
      <c r="C49" s="291"/>
      <c r="D49" s="291"/>
      <c r="E49" s="291"/>
      <c r="F49" s="291"/>
      <c r="G49" s="291"/>
      <c r="H49" s="291"/>
      <c r="I49" s="278"/>
      <c r="J49" s="426" t="str">
        <f>VLOOKUP(A49,MATERIALES!A5:D641,2,FALSE)</f>
        <v>kg</v>
      </c>
      <c r="K49" s="292">
        <v>1</v>
      </c>
      <c r="L49" s="277"/>
      <c r="M49" s="412">
        <f>VLOOKUP(A49,MATERIALES!A5:D396,4,FALSE)</f>
        <v>1154</v>
      </c>
      <c r="N49" s="282">
        <f>K49*M49</f>
        <v>1154</v>
      </c>
    </row>
    <row r="50" spans="1:14">
      <c r="A50" s="150"/>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SUM(N49:N53)</f>
        <v>1154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321"/>
      <c r="I60" s="289"/>
      <c r="J60" s="296"/>
      <c r="K60" s="289"/>
      <c r="L60" s="908"/>
      <c r="M60" s="909"/>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302"/>
      <c r="J72" s="303"/>
      <c r="K72" s="304"/>
      <c r="L72" s="56"/>
      <c r="M72" s="310"/>
      <c r="N72" s="405"/>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910" t="s">
        <v>1037</v>
      </c>
      <c r="C76" s="864"/>
      <c r="D76" s="864"/>
      <c r="E76" s="864"/>
      <c r="F76" s="864"/>
      <c r="G76" s="864"/>
      <c r="H76" s="864"/>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N44+N54+N65+N76</f>
        <v>1154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230.8</v>
      </c>
      <c r="M83" s="857"/>
      <c r="N83" s="57"/>
    </row>
    <row r="84" spans="1:14">
      <c r="B84" s="95" t="s">
        <v>1057</v>
      </c>
      <c r="C84" s="96"/>
      <c r="D84" s="96"/>
      <c r="E84" s="96"/>
      <c r="F84" s="96"/>
      <c r="G84" s="96"/>
      <c r="H84" s="96"/>
      <c r="I84" s="93"/>
      <c r="J84" s="94"/>
      <c r="K84" s="314">
        <v>0.05</v>
      </c>
      <c r="L84" s="856">
        <f>N78*K84</f>
        <v>57.7</v>
      </c>
      <c r="M84" s="857"/>
      <c r="N84" s="57"/>
    </row>
    <row r="85" spans="1:14" ht="15" thickBot="1">
      <c r="B85" s="97" t="s">
        <v>1058</v>
      </c>
      <c r="C85" s="98"/>
      <c r="D85" s="98"/>
      <c r="E85" s="98"/>
      <c r="F85" s="98"/>
      <c r="G85" s="98"/>
      <c r="H85" s="98"/>
      <c r="I85" s="99"/>
      <c r="J85" s="100"/>
      <c r="K85" s="315">
        <v>0.05</v>
      </c>
      <c r="L85" s="858">
        <f>N78*K85</f>
        <v>57.7</v>
      </c>
      <c r="M85" s="859"/>
      <c r="N85" s="57"/>
    </row>
    <row r="86" spans="1:14" ht="15" thickBot="1">
      <c r="B86" s="821" t="s">
        <v>1037</v>
      </c>
      <c r="C86" s="822"/>
      <c r="D86" s="822"/>
      <c r="E86" s="822"/>
      <c r="F86" s="822"/>
      <c r="G86" s="822"/>
      <c r="H86" s="822"/>
      <c r="I86" s="822"/>
      <c r="J86" s="822"/>
      <c r="K86" s="822"/>
      <c r="L86" s="822"/>
      <c r="M86" s="823"/>
      <c r="N86" s="58">
        <f>L83+L84+L85</f>
        <v>346.2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1500.2</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5" t="s">
        <v>2324</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2325</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1"/>
      <c r="K118" s="971"/>
      <c r="L118" s="971"/>
      <c r="M118" s="971"/>
      <c r="N118" s="972"/>
    </row>
    <row r="119" spans="2:14" ht="15" thickBot="1">
      <c r="B119" s="429" t="s">
        <v>2327</v>
      </c>
      <c r="C119" s="430"/>
      <c r="D119" s="430"/>
      <c r="E119" s="269"/>
      <c r="F119" s="269"/>
      <c r="G119" s="269"/>
      <c r="H119" s="269"/>
      <c r="I119" s="269"/>
      <c r="J119" s="973"/>
      <c r="K119" s="973"/>
      <c r="L119" s="973"/>
      <c r="M119" s="973"/>
      <c r="N119" s="974"/>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41.25" customHeight="1" thickBot="1">
      <c r="A31" t="s">
        <v>1929</v>
      </c>
      <c r="B31" s="86" t="s">
        <v>1711</v>
      </c>
      <c r="C31" s="963" t="s">
        <v>2147</v>
      </c>
      <c r="D31" s="964"/>
      <c r="E31" s="964"/>
      <c r="F31" s="964"/>
      <c r="G31" s="964"/>
      <c r="H31" s="964"/>
      <c r="I31" s="964"/>
      <c r="J31" s="964"/>
      <c r="K31" s="478"/>
      <c r="L31" s="316" t="s">
        <v>377</v>
      </c>
      <c r="M31" s="213"/>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281"/>
      <c r="N36" s="282"/>
    </row>
    <row r="37" spans="1:14">
      <c r="A37" s="119"/>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2"/>
    </row>
    <row r="39" spans="1:14">
      <c r="B39" s="870"/>
      <c r="C39" s="871"/>
      <c r="D39" s="871"/>
      <c r="E39" s="871"/>
      <c r="F39" s="871"/>
      <c r="G39" s="871"/>
      <c r="H39" s="872"/>
      <c r="I39" s="873"/>
      <c r="J39" s="874"/>
      <c r="K39" s="279"/>
      <c r="L39" s="875"/>
      <c r="M39" s="876"/>
      <c r="N39" s="282"/>
    </row>
    <row r="40" spans="1:14">
      <c r="B40" s="870"/>
      <c r="C40" s="871"/>
      <c r="D40" s="871"/>
      <c r="E40" s="871"/>
      <c r="F40" s="871"/>
      <c r="G40" s="871"/>
      <c r="H40" s="872"/>
      <c r="I40" s="42"/>
      <c r="J40" s="43"/>
      <c r="K40" s="279"/>
      <c r="L40" s="286"/>
      <c r="M40" s="287"/>
      <c r="N40" s="282"/>
    </row>
    <row r="41" spans="1:14">
      <c r="B41" s="330"/>
      <c r="C41" s="331"/>
      <c r="D41" s="331"/>
      <c r="E41" s="331"/>
      <c r="F41" s="333"/>
      <c r="G41" s="333"/>
      <c r="H41" s="131"/>
      <c r="I41" s="42"/>
      <c r="J41" s="43"/>
      <c r="K41" s="284"/>
      <c r="L41" s="286"/>
      <c r="M41" s="287"/>
      <c r="N41" s="288"/>
    </row>
    <row r="42" spans="1:14">
      <c r="B42" s="878"/>
      <c r="C42" s="879"/>
      <c r="D42" s="879"/>
      <c r="E42" s="44"/>
      <c r="F42" s="45"/>
      <c r="G42" s="45"/>
      <c r="H42" s="46"/>
      <c r="I42" s="42"/>
      <c r="J42" s="43"/>
      <c r="K42" s="289"/>
      <c r="L42" s="286"/>
      <c r="M42" s="411"/>
      <c r="N42" s="354"/>
    </row>
    <row r="43" spans="1:14" ht="15" thickBot="1">
      <c r="B43" s="870"/>
      <c r="C43" s="871"/>
      <c r="D43" s="871"/>
      <c r="E43" s="871"/>
      <c r="F43" s="871"/>
      <c r="G43" s="871"/>
      <c r="H43" s="872"/>
      <c r="I43" s="880"/>
      <c r="J43" s="881"/>
      <c r="K43" s="47"/>
      <c r="L43" s="882"/>
      <c r="M43" s="883"/>
      <c r="N43" s="111"/>
    </row>
    <row r="44" spans="1:14" ht="15" thickBot="1">
      <c r="B44" s="821" t="s">
        <v>1037</v>
      </c>
      <c r="C44" s="822"/>
      <c r="D44" s="822"/>
      <c r="E44" s="822"/>
      <c r="F44" s="822"/>
      <c r="G44" s="822"/>
      <c r="H44" s="822"/>
      <c r="I44" s="822"/>
      <c r="J44" s="822"/>
      <c r="K44" s="822"/>
      <c r="L44" s="822"/>
      <c r="M44" s="823"/>
      <c r="N44" s="404"/>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6" t="s">
        <v>1028</v>
      </c>
      <c r="C48" s="867"/>
      <c r="D48" s="867"/>
      <c r="E48" s="867"/>
      <c r="F48" s="867"/>
      <c r="G48" s="867"/>
      <c r="H48" s="867"/>
      <c r="I48" s="901"/>
      <c r="J48" s="325" t="s">
        <v>1029</v>
      </c>
      <c r="K48" s="91" t="s">
        <v>1030</v>
      </c>
      <c r="L48" s="902" t="s">
        <v>1039</v>
      </c>
      <c r="M48" s="901"/>
      <c r="N48" s="92" t="s">
        <v>1035</v>
      </c>
    </row>
    <row r="49" spans="1:14">
      <c r="A49" t="s">
        <v>875</v>
      </c>
      <c r="B49" s="49" t="str">
        <f>VLOOKUP(A49,MATERIALES!A4:D373,3,FALSE)</f>
        <v xml:space="preserve">Cemento gris
</v>
      </c>
      <c r="C49" s="291"/>
      <c r="D49" s="291"/>
      <c r="E49" s="291"/>
      <c r="F49" s="291"/>
      <c r="G49" s="291"/>
      <c r="H49" s="291"/>
      <c r="I49" s="278"/>
      <c r="J49" s="426" t="str">
        <f>VLOOKUP(A49,MATERIALES!A5:D641,2,FALSE)</f>
        <v>kg</v>
      </c>
      <c r="K49" s="292">
        <v>1</v>
      </c>
      <c r="L49" s="277"/>
      <c r="M49" s="412">
        <f>VLOOKUP(A49,MATERIALES!A5:D396,4,FALSE)</f>
        <v>480</v>
      </c>
      <c r="N49" s="282">
        <f>K49*M49</f>
        <v>480</v>
      </c>
    </row>
    <row r="50" spans="1:14">
      <c r="A50" s="150"/>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3"/>
      <c r="C53" s="904"/>
      <c r="D53" s="904"/>
      <c r="E53" s="904"/>
      <c r="F53" s="904"/>
      <c r="G53" s="904"/>
      <c r="H53" s="904"/>
      <c r="I53" s="874"/>
      <c r="J53" s="48"/>
      <c r="K53" s="50"/>
      <c r="L53" s="905"/>
      <c r="M53" s="906"/>
      <c r="N53" s="51"/>
    </row>
    <row r="54" spans="1:14" ht="15" thickBot="1">
      <c r="B54" s="821" t="s">
        <v>1037</v>
      </c>
      <c r="C54" s="822"/>
      <c r="D54" s="822"/>
      <c r="E54" s="822"/>
      <c r="F54" s="822"/>
      <c r="G54" s="822"/>
      <c r="H54" s="822"/>
      <c r="I54" s="822"/>
      <c r="J54" s="822"/>
      <c r="K54" s="822"/>
      <c r="L54" s="822"/>
      <c r="M54" s="823"/>
      <c r="N54" s="404">
        <f>SUM(N49:N53)</f>
        <v>480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321"/>
      <c r="I60" s="289"/>
      <c r="J60" s="296"/>
      <c r="K60" s="289"/>
      <c r="L60" s="908"/>
      <c r="M60" s="909"/>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2:15" ht="15" thickBot="1">
      <c r="B65" s="910" t="s">
        <v>1037</v>
      </c>
      <c r="C65" s="864"/>
      <c r="D65" s="864"/>
      <c r="E65" s="864"/>
      <c r="F65" s="864"/>
      <c r="G65" s="864"/>
      <c r="H65" s="864"/>
      <c r="I65" s="864"/>
      <c r="J65" s="864"/>
      <c r="K65" s="864"/>
      <c r="L65" s="864"/>
      <c r="M65" s="86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302"/>
      <c r="J72" s="303"/>
      <c r="K72" s="304"/>
      <c r="L72" s="56"/>
      <c r="M72" s="310"/>
      <c r="N72" s="405"/>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7"/>
      <c r="C75" s="898"/>
      <c r="D75" s="898"/>
      <c r="E75" s="898"/>
      <c r="F75" s="898"/>
      <c r="G75" s="898"/>
      <c r="H75" s="898"/>
      <c r="I75" s="132"/>
      <c r="J75" s="132"/>
      <c r="K75" s="132"/>
      <c r="L75" s="911"/>
      <c r="M75" s="911"/>
      <c r="N75" s="51"/>
    </row>
    <row r="76" spans="2:15" ht="15" thickBot="1">
      <c r="B76" s="910" t="s">
        <v>1037</v>
      </c>
      <c r="C76" s="864"/>
      <c r="D76" s="864"/>
      <c r="E76" s="864"/>
      <c r="F76" s="864"/>
      <c r="G76" s="864"/>
      <c r="H76" s="864"/>
      <c r="I76" s="864"/>
      <c r="J76" s="864"/>
      <c r="K76" s="864"/>
      <c r="L76" s="864"/>
      <c r="M76" s="865"/>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N44+N54+N65+N76</f>
        <v>480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96</v>
      </c>
      <c r="M83" s="857"/>
      <c r="N83" s="57"/>
    </row>
    <row r="84" spans="1:14">
      <c r="B84" s="95" t="s">
        <v>1057</v>
      </c>
      <c r="C84" s="96"/>
      <c r="D84" s="96"/>
      <c r="E84" s="96"/>
      <c r="F84" s="96"/>
      <c r="G84" s="96"/>
      <c r="H84" s="96"/>
      <c r="I84" s="93"/>
      <c r="J84" s="94"/>
      <c r="K84" s="314">
        <v>0.05</v>
      </c>
      <c r="L84" s="856">
        <f>N78*K84</f>
        <v>24</v>
      </c>
      <c r="M84" s="857"/>
      <c r="N84" s="57"/>
    </row>
    <row r="85" spans="1:14" ht="15" thickBot="1">
      <c r="B85" s="97" t="s">
        <v>1058</v>
      </c>
      <c r="C85" s="98"/>
      <c r="D85" s="98"/>
      <c r="E85" s="98"/>
      <c r="F85" s="98"/>
      <c r="G85" s="98"/>
      <c r="H85" s="98"/>
      <c r="I85" s="99"/>
      <c r="J85" s="100"/>
      <c r="K85" s="315">
        <v>0.05</v>
      </c>
      <c r="L85" s="858">
        <f>N78*K85</f>
        <v>24</v>
      </c>
      <c r="M85" s="859"/>
      <c r="N85" s="57"/>
    </row>
    <row r="86" spans="1:14" ht="15" thickBot="1">
      <c r="B86" s="821" t="s">
        <v>1037</v>
      </c>
      <c r="C86" s="822"/>
      <c r="D86" s="822"/>
      <c r="E86" s="822"/>
      <c r="F86" s="822"/>
      <c r="G86" s="822"/>
      <c r="H86" s="822"/>
      <c r="I86" s="822"/>
      <c r="J86" s="822"/>
      <c r="K86" s="822"/>
      <c r="L86" s="822"/>
      <c r="M86" s="823"/>
      <c r="N86" s="58">
        <f>L83+L84+L85</f>
        <v>144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624</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5" t="s">
        <v>2324</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2325</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1"/>
      <c r="K118" s="971"/>
      <c r="L118" s="971"/>
      <c r="M118" s="971"/>
      <c r="N118" s="972"/>
    </row>
    <row r="119" spans="2:14" ht="15" thickBot="1">
      <c r="B119" s="429" t="s">
        <v>2327</v>
      </c>
      <c r="C119" s="430"/>
      <c r="D119" s="430"/>
      <c r="E119" s="269"/>
      <c r="F119" s="269"/>
      <c r="G119" s="269"/>
      <c r="H119" s="269"/>
      <c r="I119" s="269"/>
      <c r="J119" s="973"/>
      <c r="K119" s="973"/>
      <c r="L119" s="973"/>
      <c r="M119" s="973"/>
      <c r="N119" s="974"/>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86" t="s">
        <v>1712</v>
      </c>
      <c r="C31" s="87" t="s">
        <v>1713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112</v>
      </c>
      <c r="B36" s="870" t="str">
        <f>VLOOKUP(A36,EQUIPOS!A6:D154,3,FALSE)</f>
        <v xml:space="preserve">Aspersor manual
</v>
      </c>
      <c r="C36" s="871"/>
      <c r="D36" s="871"/>
      <c r="E36" s="871"/>
      <c r="F36" s="871"/>
      <c r="G36" s="871"/>
      <c r="H36" s="872"/>
      <c r="I36" s="277"/>
      <c r="J36" s="278"/>
      <c r="K36" s="279">
        <f>VLOOKUP(A36,EQUIPOS!A6:D163,4,FALSE)</f>
        <v>3717.2129999999997</v>
      </c>
      <c r="L36" s="280"/>
      <c r="M36" s="281">
        <v>30</v>
      </c>
      <c r="N36" s="282">
        <f>K36/M36</f>
        <v>123.90709999999999</v>
      </c>
    </row>
    <row r="37" spans="1:14">
      <c r="A37" t="s">
        <v>363</v>
      </c>
      <c r="B37" s="870" t="str">
        <f>VLOOKUP(A37,EQUIPOS!A7:D154,3,FALSE)</f>
        <v>Vibrador de concreto, Motor de 3 hp a 18.000 rpm Mangueras de 4 mt</v>
      </c>
      <c r="C37" s="871"/>
      <c r="D37" s="871"/>
      <c r="E37" s="871"/>
      <c r="F37" s="871"/>
      <c r="G37" s="871"/>
      <c r="H37" s="872"/>
      <c r="I37" s="277"/>
      <c r="J37" s="278"/>
      <c r="K37" s="279">
        <f>VLOOKUP(A37,EQUIPOS!A7:D164,4,FALSE)</f>
        <v>9390.7139999999999</v>
      </c>
      <c r="L37" s="280"/>
      <c r="M37" s="281">
        <v>30</v>
      </c>
      <c r="N37" s="282">
        <f>K37/M37</f>
        <v>313.02379999999999</v>
      </c>
    </row>
    <row r="38" spans="1:14">
      <c r="A38" t="s">
        <v>228</v>
      </c>
      <c r="B38" s="870" t="str">
        <f>VLOOKUP(A38,EQUIPOS!A8:D154,3,FALSE)</f>
        <v xml:space="preserve">Formaleta metálica (concreto hidráulico)
</v>
      </c>
      <c r="C38" s="871"/>
      <c r="D38" s="871"/>
      <c r="E38" s="871"/>
      <c r="F38" s="871"/>
      <c r="G38" s="871"/>
      <c r="H38" s="872"/>
      <c r="I38" s="873"/>
      <c r="J38" s="874"/>
      <c r="K38" s="279">
        <f>VLOOKUP(A38,EQUIPOS!A8:D165,4,FALSE)</f>
        <v>4985.0789999999997</v>
      </c>
      <c r="L38" s="875">
        <v>0.33329999999999999</v>
      </c>
      <c r="M38" s="876"/>
      <c r="N38" s="282">
        <f>K38/L38</f>
        <v>14956.732673267326</v>
      </c>
    </row>
    <row r="39" spans="1:14">
      <c r="B39" s="870"/>
      <c r="C39" s="871"/>
      <c r="D39" s="871"/>
      <c r="E39" s="871"/>
      <c r="F39" s="871"/>
      <c r="G39" s="871"/>
      <c r="H39" s="872"/>
      <c r="I39" s="42"/>
      <c r="J39" s="43"/>
      <c r="K39" s="279"/>
      <c r="L39" s="286"/>
      <c r="M39" s="287"/>
      <c r="N39" s="282"/>
    </row>
    <row r="40" spans="1:14">
      <c r="B40" s="330"/>
      <c r="C40" s="331"/>
      <c r="D40" s="331"/>
      <c r="E40" s="333"/>
      <c r="F40" s="333"/>
      <c r="G40" s="333"/>
      <c r="H40" s="131"/>
      <c r="I40" s="42"/>
      <c r="J40" s="43"/>
      <c r="K40" s="284"/>
      <c r="L40" s="286"/>
      <c r="M40" s="287"/>
      <c r="N40" s="288"/>
    </row>
    <row r="41" spans="1:14">
      <c r="B41" s="878" t="s">
        <v>1036</v>
      </c>
      <c r="C41" s="879"/>
      <c r="D41" s="879"/>
      <c r="E41" s="44"/>
      <c r="F41" s="45"/>
      <c r="G41" s="45"/>
      <c r="H41" s="46"/>
      <c r="I41" s="42"/>
      <c r="J41" s="43"/>
      <c r="K41" s="289"/>
      <c r="L41" s="286"/>
      <c r="M41" s="411">
        <v>0.1</v>
      </c>
      <c r="N41" s="354">
        <f>N72*M41</f>
        <v>212.78002169208332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15606.44359495941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t="s">
        <v>910</v>
      </c>
      <c r="B48" s="49" t="str">
        <f>VLOOKUP(A48,MATERIALES!A5:D373,3,FALSE)</f>
        <v xml:space="preserve">Concreto hidráulico para pavimento MR-43
</v>
      </c>
      <c r="C48" s="291"/>
      <c r="D48" s="291"/>
      <c r="E48" s="291"/>
      <c r="F48" s="291"/>
      <c r="G48" s="291"/>
      <c r="H48" s="291"/>
      <c r="I48" s="278"/>
      <c r="J48" s="234" t="str">
        <f>VLOOKUP(A48,MATERIALES!A4:D640,2,FALSE)</f>
        <v>m3</v>
      </c>
      <c r="K48" s="292">
        <v>1.01</v>
      </c>
      <c r="L48" s="277"/>
      <c r="M48" s="412">
        <f>VLOOKUP(A48,MATERIALES!A5:D396,4,FALSE)</f>
        <v>666291</v>
      </c>
      <c r="N48" s="282">
        <f>K48*M48</f>
        <v>672953.91</v>
      </c>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ht="15" thickBot="1">
      <c r="B51" s="903"/>
      <c r="C51" s="904"/>
      <c r="D51" s="904"/>
      <c r="E51" s="904"/>
      <c r="F51" s="904"/>
      <c r="G51" s="904"/>
      <c r="H51" s="904"/>
      <c r="I51" s="874"/>
      <c r="J51" s="48"/>
      <c r="K51" s="50"/>
      <c r="L51" s="905"/>
      <c r="M51" s="906"/>
      <c r="N51" s="51"/>
    </row>
    <row r="52" spans="1:14" ht="15" thickBot="1">
      <c r="B52" s="821" t="s">
        <v>1037</v>
      </c>
      <c r="C52" s="822"/>
      <c r="D52" s="822"/>
      <c r="E52" s="822"/>
      <c r="F52" s="822"/>
      <c r="G52" s="822"/>
      <c r="H52" s="822"/>
      <c r="I52" s="822"/>
      <c r="J52" s="822"/>
      <c r="K52" s="822"/>
      <c r="L52" s="822"/>
      <c r="M52" s="823"/>
      <c r="N52" s="404">
        <f>SUM(N48:N51)</f>
        <v>672953.91</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 thickBot="1">
      <c r="B55" s="74"/>
      <c r="C55" s="67"/>
      <c r="D55" s="67"/>
      <c r="E55" s="67"/>
      <c r="F55" s="67"/>
      <c r="G55" s="67"/>
      <c r="H55" s="67"/>
      <c r="I55" s="67"/>
      <c r="J55" s="67"/>
      <c r="K55" s="67"/>
      <c r="L55" s="67"/>
      <c r="M55" s="67"/>
      <c r="N55" s="69"/>
    </row>
    <row r="56" spans="1:14" ht="26.4">
      <c r="B56" s="323" t="s">
        <v>1041</v>
      </c>
      <c r="C56" s="324"/>
      <c r="D56" s="324"/>
      <c r="E56" s="324"/>
      <c r="F56" s="324"/>
      <c r="G56" s="324"/>
      <c r="H56" s="79" t="s">
        <v>1029</v>
      </c>
      <c r="I56" s="80" t="s">
        <v>1042</v>
      </c>
      <c r="J56" s="81" t="s">
        <v>1043</v>
      </c>
      <c r="K56" s="79" t="s">
        <v>1044</v>
      </c>
      <c r="L56" s="907" t="s">
        <v>1045</v>
      </c>
      <c r="M56" s="886"/>
      <c r="N56" s="82" t="s">
        <v>1035</v>
      </c>
    </row>
    <row r="57" spans="1:14">
      <c r="A57" t="s">
        <v>1474</v>
      </c>
      <c r="B57" s="52" t="str">
        <f>VLOOKUP(A57,TRANSPORTE!A5:D117,3,FALSE)</f>
        <v xml:space="preserve">Transporte de Concreto </v>
      </c>
      <c r="C57" s="327"/>
      <c r="D57" s="327"/>
      <c r="E57" s="327"/>
      <c r="F57" s="327"/>
      <c r="G57" s="327"/>
      <c r="H57" s="321" t="s">
        <v>1552</v>
      </c>
      <c r="I57" s="289">
        <v>1.01</v>
      </c>
      <c r="J57" s="296">
        <v>1</v>
      </c>
      <c r="K57" s="289">
        <f>I57*J57</f>
        <v>1.01</v>
      </c>
      <c r="L57" s="908">
        <f>VLOOKUP(A57,TRANSPORTE!A5:D117,4,FALSE)</f>
        <v>958</v>
      </c>
      <c r="M57" s="909"/>
      <c r="N57" s="297">
        <f>K57*L57</f>
        <v>967.58</v>
      </c>
    </row>
    <row r="58" spans="1:14">
      <c r="B58" s="52"/>
      <c r="C58" s="53"/>
      <c r="D58" s="53"/>
      <c r="E58" s="53"/>
      <c r="F58" s="53"/>
      <c r="G58" s="53"/>
      <c r="H58" s="298"/>
      <c r="I58" s="289"/>
      <c r="J58" s="289"/>
      <c r="K58" s="289"/>
      <c r="L58" s="299"/>
      <c r="M58" s="300"/>
      <c r="N58" s="301"/>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ht="15" thickBot="1">
      <c r="B61" s="457"/>
      <c r="C61" s="458"/>
      <c r="D61" s="458"/>
      <c r="E61" s="458"/>
      <c r="F61" s="458"/>
      <c r="G61" s="458"/>
      <c r="H61" s="54"/>
      <c r="I61" s="132"/>
      <c r="J61" s="132"/>
      <c r="K61" s="132"/>
      <c r="L61" s="899"/>
      <c r="M61" s="900"/>
      <c r="N61" s="133"/>
    </row>
    <row r="62" spans="1:14" ht="15" thickBot="1">
      <c r="B62" s="910" t="s">
        <v>1037</v>
      </c>
      <c r="C62" s="864"/>
      <c r="D62" s="864"/>
      <c r="E62" s="864"/>
      <c r="F62" s="864"/>
      <c r="G62" s="864"/>
      <c r="H62" s="864"/>
      <c r="I62" s="864"/>
      <c r="J62" s="864"/>
      <c r="K62" s="864"/>
      <c r="L62" s="864"/>
      <c r="M62" s="865"/>
      <c r="N62" s="110">
        <f>SUM(N57:N61)</f>
        <v>967.58</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60" t="s">
        <v>1047</v>
      </c>
      <c r="C66" s="861"/>
      <c r="D66" s="861"/>
      <c r="E66" s="861"/>
      <c r="F66" s="861"/>
      <c r="G66" s="861"/>
      <c r="H66" s="861"/>
      <c r="I66" s="79" t="s">
        <v>1048</v>
      </c>
      <c r="J66" s="81" t="s">
        <v>1494</v>
      </c>
      <c r="K66" s="80" t="s">
        <v>1050</v>
      </c>
      <c r="L66" s="862" t="s">
        <v>1034</v>
      </c>
      <c r="M66" s="863"/>
      <c r="N66" s="104" t="s">
        <v>1035</v>
      </c>
    </row>
    <row r="67" spans="1:15">
      <c r="A67" t="s">
        <v>19</v>
      </c>
      <c r="B67" s="55" t="str">
        <f>VLOOKUP(A67,'MANO DE OBRA'!A8:D68,3,FALSE)</f>
        <v>Obrero (8)</v>
      </c>
      <c r="C67" s="53"/>
      <c r="D67" s="53"/>
      <c r="E67" s="53"/>
      <c r="F67" s="53"/>
      <c r="G67" s="53"/>
      <c r="H67" s="53"/>
      <c r="I67" s="302">
        <f>K67/J67*100</f>
        <v>220831.15764799999</v>
      </c>
      <c r="J67" s="303">
        <v>185</v>
      </c>
      <c r="K67" s="304">
        <f>VLOOKUP(A67,'MANO DE OBRA'!A8:D99,4,FALSE)</f>
        <v>408537.6416488</v>
      </c>
      <c r="L67" s="56"/>
      <c r="M67" s="305">
        <v>240</v>
      </c>
      <c r="N67" s="405">
        <f>K67/M67</f>
        <v>1702.2401735366666</v>
      </c>
      <c r="O67" s="112"/>
    </row>
    <row r="68" spans="1:15">
      <c r="A68" t="s">
        <v>30</v>
      </c>
      <c r="B68" s="55" t="str">
        <f>VLOOKUP(A68,'MANO DE OBRA'!A8:D69,3,FALSE)</f>
        <v>Oficial</v>
      </c>
      <c r="C68" s="53"/>
      <c r="D68" s="53"/>
      <c r="E68" s="53"/>
      <c r="F68" s="53"/>
      <c r="G68" s="53"/>
      <c r="H68" s="53"/>
      <c r="I68" s="302">
        <f>K68/J68*100</f>
        <v>55207.789411999998</v>
      </c>
      <c r="J68" s="303">
        <v>185</v>
      </c>
      <c r="K68" s="304">
        <f>VLOOKUP(A68,'MANO DE OBRA'!A8:D100,4,FALSE)</f>
        <v>102134.4104122</v>
      </c>
      <c r="L68" s="56"/>
      <c r="M68" s="309">
        <v>240</v>
      </c>
      <c r="N68" s="405">
        <f>K68/M68</f>
        <v>425.56004338416665</v>
      </c>
    </row>
    <row r="69" spans="1:15">
      <c r="B69" s="55"/>
      <c r="C69" s="53"/>
      <c r="D69" s="53"/>
      <c r="E69" s="53"/>
      <c r="F69" s="53"/>
      <c r="G69" s="53"/>
      <c r="H69" s="53"/>
      <c r="I69" s="289"/>
      <c r="J69" s="307"/>
      <c r="K69" s="308"/>
      <c r="L69" s="328"/>
      <c r="M69" s="310"/>
      <c r="N69" s="306"/>
    </row>
    <row r="70" spans="1:15">
      <c r="B70" s="55"/>
      <c r="C70" s="53"/>
      <c r="D70" s="53"/>
      <c r="E70" s="53"/>
      <c r="F70" s="53"/>
      <c r="G70" s="53"/>
      <c r="H70" s="53"/>
      <c r="I70" s="289"/>
      <c r="J70" s="307"/>
      <c r="K70" s="308"/>
      <c r="L70" s="328"/>
      <c r="M70" s="310"/>
      <c r="N70" s="306"/>
    </row>
    <row r="71" spans="1:15" ht="15" thickBot="1">
      <c r="B71" s="897"/>
      <c r="C71" s="898"/>
      <c r="D71" s="898"/>
      <c r="E71" s="898"/>
      <c r="F71" s="898"/>
      <c r="G71" s="898"/>
      <c r="H71" s="898"/>
      <c r="I71" s="132"/>
      <c r="J71" s="132"/>
      <c r="K71" s="132"/>
      <c r="L71" s="911"/>
      <c r="M71" s="911"/>
      <c r="N71" s="51"/>
    </row>
    <row r="72" spans="1:15" ht="15" thickBot="1">
      <c r="B72" s="910" t="s">
        <v>1037</v>
      </c>
      <c r="C72" s="864"/>
      <c r="D72" s="864"/>
      <c r="E72" s="864"/>
      <c r="F72" s="864"/>
      <c r="G72" s="864"/>
      <c r="H72" s="864"/>
      <c r="I72" s="864"/>
      <c r="J72" s="864"/>
      <c r="K72" s="864"/>
      <c r="L72" s="864"/>
      <c r="M72" s="865"/>
      <c r="N72" s="311">
        <f>SUM(N67:N71)</f>
        <v>2127.800216920833</v>
      </c>
    </row>
    <row r="73" spans="1:15" ht="15" thickBot="1">
      <c r="B73" s="39"/>
      <c r="C73" s="40"/>
      <c r="D73" s="40"/>
      <c r="E73" s="40"/>
      <c r="F73" s="40"/>
      <c r="G73" s="40"/>
      <c r="H73" s="40"/>
      <c r="I73" s="40"/>
      <c r="J73" s="40"/>
      <c r="K73" s="40"/>
      <c r="L73" s="40"/>
      <c r="M73" s="40"/>
      <c r="N73" s="41"/>
    </row>
    <row r="74" spans="1:15" ht="15" thickBot="1">
      <c r="B74" s="821" t="s">
        <v>1051</v>
      </c>
      <c r="C74" s="822"/>
      <c r="D74" s="822"/>
      <c r="E74" s="822"/>
      <c r="F74" s="822"/>
      <c r="G74" s="822"/>
      <c r="H74" s="822"/>
      <c r="I74" s="822"/>
      <c r="J74" s="822"/>
      <c r="K74" s="822"/>
      <c r="L74" s="822"/>
      <c r="M74" s="823"/>
      <c r="N74" s="105">
        <f>N43+N52+N62+N72</f>
        <v>691655.73381188023</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66" t="s">
        <v>1053</v>
      </c>
      <c r="C78" s="867"/>
      <c r="D78" s="867"/>
      <c r="E78" s="867"/>
      <c r="F78" s="867"/>
      <c r="G78" s="867"/>
      <c r="H78" s="867"/>
      <c r="I78" s="324"/>
      <c r="J78" s="344"/>
      <c r="K78" s="312" t="s">
        <v>1054</v>
      </c>
      <c r="L78" s="868" t="s">
        <v>1055</v>
      </c>
      <c r="M78" s="869"/>
      <c r="N78" s="313"/>
    </row>
    <row r="79" spans="1:15">
      <c r="B79" s="854" t="s">
        <v>1056</v>
      </c>
      <c r="C79" s="855"/>
      <c r="D79" s="855"/>
      <c r="E79" s="855"/>
      <c r="F79" s="855"/>
      <c r="G79" s="855"/>
      <c r="H79" s="855"/>
      <c r="I79" s="93"/>
      <c r="J79" s="94"/>
      <c r="K79" s="314">
        <v>0.2</v>
      </c>
      <c r="L79" s="856">
        <f>N74*K79</f>
        <v>138331.14676237604</v>
      </c>
      <c r="M79" s="857"/>
      <c r="N79" s="57"/>
    </row>
    <row r="80" spans="1:15">
      <c r="B80" s="95" t="s">
        <v>1057</v>
      </c>
      <c r="C80" s="96"/>
      <c r="D80" s="96"/>
      <c r="E80" s="96"/>
      <c r="F80" s="96"/>
      <c r="G80" s="96"/>
      <c r="H80" s="96"/>
      <c r="I80" s="93"/>
      <c r="J80" s="94"/>
      <c r="K80" s="314">
        <v>0.05</v>
      </c>
      <c r="L80" s="856">
        <f>N74*K80</f>
        <v>34582.78669059401</v>
      </c>
      <c r="M80" s="857"/>
      <c r="N80" s="57"/>
    </row>
    <row r="81" spans="1:14" ht="15" thickBot="1">
      <c r="B81" s="97" t="s">
        <v>1058</v>
      </c>
      <c r="C81" s="98"/>
      <c r="D81" s="98"/>
      <c r="E81" s="98"/>
      <c r="F81" s="98"/>
      <c r="G81" s="98"/>
      <c r="H81" s="98"/>
      <c r="I81" s="99"/>
      <c r="J81" s="100"/>
      <c r="K81" s="315">
        <v>0.05</v>
      </c>
      <c r="L81" s="858">
        <f>N74*K81</f>
        <v>34582.78669059401</v>
      </c>
      <c r="M81" s="859"/>
      <c r="N81" s="57"/>
    </row>
    <row r="82" spans="1:14" ht="15" thickBot="1">
      <c r="B82" s="821" t="s">
        <v>1037</v>
      </c>
      <c r="C82" s="822"/>
      <c r="D82" s="822"/>
      <c r="E82" s="822"/>
      <c r="F82" s="822"/>
      <c r="G82" s="822"/>
      <c r="H82" s="822"/>
      <c r="I82" s="822"/>
      <c r="J82" s="822"/>
      <c r="K82" s="822"/>
      <c r="L82" s="822"/>
      <c r="M82" s="823"/>
      <c r="N82" s="58">
        <f>L79+L80+L81</f>
        <v>207496.72014356407</v>
      </c>
    </row>
    <row r="83" spans="1:14" ht="15" thickBot="1">
      <c r="B83" s="39"/>
      <c r="C83" s="40"/>
      <c r="D83" s="40"/>
      <c r="E83" s="40"/>
      <c r="F83" s="40"/>
      <c r="G83" s="40"/>
      <c r="H83" s="40"/>
      <c r="I83" s="40"/>
      <c r="J83" s="40"/>
      <c r="K83" s="40"/>
      <c r="L83" s="40"/>
      <c r="M83" s="40"/>
      <c r="N83" s="41"/>
    </row>
    <row r="84" spans="1:14" ht="15" thickBot="1">
      <c r="A84" t="s">
        <v>2122</v>
      </c>
      <c r="B84" s="821" t="s">
        <v>1059</v>
      </c>
      <c r="C84" s="822"/>
      <c r="D84" s="822"/>
      <c r="E84" s="822"/>
      <c r="F84" s="822"/>
      <c r="G84" s="822"/>
      <c r="H84" s="822"/>
      <c r="I84" s="822"/>
      <c r="J84" s="822"/>
      <c r="K84" s="822"/>
      <c r="L84" s="822"/>
      <c r="M84" s="823"/>
      <c r="N84" s="196">
        <f>N74+N82</f>
        <v>899152.45395544427</v>
      </c>
    </row>
    <row r="85" spans="1:14">
      <c r="B85" s="249"/>
      <c r="C85" s="250"/>
      <c r="D85" s="250"/>
      <c r="E85" s="250"/>
      <c r="F85" s="250"/>
      <c r="G85" s="250"/>
      <c r="H85" s="250"/>
      <c r="I85" s="250"/>
      <c r="J85" s="250"/>
      <c r="K85" s="250"/>
      <c r="L85" s="250"/>
      <c r="M85" s="250"/>
      <c r="N85" s="251"/>
    </row>
    <row r="86" spans="1:14">
      <c r="B86" s="252"/>
      <c r="C86" s="253"/>
      <c r="D86" s="253"/>
      <c r="E86" s="253"/>
      <c r="F86" s="253"/>
      <c r="G86" s="253"/>
      <c r="H86" s="253"/>
      <c r="I86" s="253"/>
      <c r="J86" s="253"/>
      <c r="K86" s="253"/>
      <c r="L86" s="253"/>
      <c r="M86" s="253"/>
      <c r="N86" s="254"/>
    </row>
    <row r="87" spans="1:14">
      <c r="B87" s="252"/>
      <c r="C87" s="253"/>
      <c r="D87" s="253"/>
      <c r="E87" s="253"/>
      <c r="F87" s="253"/>
      <c r="G87" s="253"/>
      <c r="H87" s="253"/>
      <c r="I87" s="253"/>
      <c r="J87" s="253"/>
      <c r="K87" s="253"/>
      <c r="L87" s="253"/>
      <c r="M87" s="253"/>
      <c r="N87" s="254"/>
    </row>
    <row r="88" spans="1:14">
      <c r="B88" s="252"/>
      <c r="C88" s="253"/>
      <c r="D88" s="253"/>
      <c r="E88" s="253"/>
      <c r="F88" s="253"/>
      <c r="G88" s="253"/>
      <c r="H88" s="253"/>
      <c r="I88" s="253"/>
      <c r="J88" s="253"/>
      <c r="K88" s="253"/>
      <c r="L88" s="253"/>
      <c r="M88" s="253"/>
      <c r="N88" s="254"/>
    </row>
    <row r="89" spans="1:14">
      <c r="B89" s="252"/>
      <c r="C89" s="253"/>
      <c r="D89" s="253"/>
      <c r="E89" s="427" t="s">
        <v>1060</v>
      </c>
      <c r="F89" s="427"/>
      <c r="G89" s="427"/>
      <c r="H89" s="427"/>
      <c r="I89" s="427"/>
      <c r="J89" s="427"/>
      <c r="K89" s="253"/>
      <c r="L89" s="253"/>
      <c r="M89" s="253"/>
      <c r="N89" s="254"/>
    </row>
    <row r="90" spans="1:14">
      <c r="B90" s="252"/>
      <c r="C90" s="253"/>
      <c r="D90" s="253"/>
      <c r="E90" s="253" t="s">
        <v>1061</v>
      </c>
      <c r="F90" s="253"/>
      <c r="G90" s="253"/>
      <c r="H90" s="253"/>
      <c r="I90" s="253"/>
      <c r="J90" s="253"/>
      <c r="K90" s="253"/>
      <c r="L90" s="253"/>
      <c r="M90" s="253"/>
      <c r="N90" s="254"/>
    </row>
    <row r="91" spans="1:14">
      <c r="B91" s="252"/>
      <c r="C91" s="253"/>
      <c r="D91" s="253"/>
      <c r="E91" s="253" t="s">
        <v>1062</v>
      </c>
      <c r="F91" s="253"/>
      <c r="G91" s="253"/>
      <c r="H91" s="253"/>
      <c r="I91" s="253"/>
      <c r="J91" s="253"/>
      <c r="K91" s="253"/>
      <c r="L91" s="253"/>
      <c r="M91" s="253"/>
      <c r="N91" s="254"/>
    </row>
    <row r="92" spans="1:14">
      <c r="B92" s="252"/>
      <c r="C92" s="253"/>
      <c r="D92" s="253"/>
      <c r="E92" s="253" t="s">
        <v>1063</v>
      </c>
      <c r="F92" s="253"/>
      <c r="G92" s="253"/>
      <c r="H92" s="253"/>
      <c r="I92" s="253"/>
      <c r="J92" s="253"/>
      <c r="K92" s="253"/>
      <c r="L92" s="253"/>
      <c r="M92" s="253"/>
      <c r="N92" s="254"/>
    </row>
    <row r="93" spans="1:14" ht="15" thickBot="1">
      <c r="B93" s="252"/>
      <c r="C93" s="253"/>
      <c r="D93" s="253"/>
      <c r="E93" s="253"/>
      <c r="F93" s="253" t="s">
        <v>1064</v>
      </c>
      <c r="G93" s="253"/>
      <c r="H93" s="253"/>
      <c r="I93" s="253"/>
      <c r="J93" s="253"/>
      <c r="K93" s="253"/>
      <c r="L93" s="253"/>
      <c r="M93" s="253"/>
      <c r="N93" s="254"/>
    </row>
    <row r="94" spans="1:14">
      <c r="B94" s="237" t="s">
        <v>2322</v>
      </c>
      <c r="C94" s="238"/>
      <c r="D94" s="238"/>
      <c r="E94" s="238"/>
      <c r="F94" s="238"/>
      <c r="G94" s="238"/>
      <c r="H94" s="238"/>
      <c r="I94" s="238"/>
      <c r="J94" s="238"/>
      <c r="K94" s="238"/>
      <c r="L94" s="238"/>
      <c r="M94" s="238"/>
      <c r="N94" s="239"/>
    </row>
    <row r="95" spans="1:14">
      <c r="B95" s="255"/>
      <c r="C95" s="256"/>
      <c r="D95" s="256"/>
      <c r="E95" s="256"/>
      <c r="F95" s="256"/>
      <c r="G95" s="256"/>
      <c r="H95" s="256"/>
      <c r="I95" s="256"/>
      <c r="J95" s="256"/>
      <c r="K95" s="256"/>
      <c r="L95" s="256"/>
      <c r="M95" s="256"/>
      <c r="N95" s="257"/>
    </row>
    <row r="96" spans="1:14">
      <c r="B96" s="255"/>
      <c r="C96" s="256"/>
      <c r="D96" s="256"/>
      <c r="E96" s="256"/>
      <c r="F96" s="256"/>
      <c r="G96" s="256"/>
      <c r="H96" s="256"/>
      <c r="I96" s="256"/>
      <c r="J96" s="256"/>
      <c r="K96" s="256"/>
      <c r="L96" s="256"/>
      <c r="M96" s="256"/>
      <c r="N96" s="257"/>
    </row>
    <row r="97" spans="2:14">
      <c r="B97" s="255"/>
      <c r="C97" s="256"/>
      <c r="D97" s="256"/>
      <c r="E97" s="256"/>
      <c r="F97" s="256"/>
      <c r="G97" s="256"/>
      <c r="H97" s="256"/>
      <c r="I97" s="256"/>
      <c r="J97" s="256"/>
      <c r="K97" s="256"/>
      <c r="L97" s="256"/>
      <c r="M97" s="256"/>
      <c r="N97" s="257"/>
    </row>
    <row r="98" spans="2:14" ht="15" thickBot="1">
      <c r="B98" s="258"/>
      <c r="C98" s="259"/>
      <c r="D98" s="259"/>
      <c r="E98" s="259"/>
      <c r="F98" s="259"/>
      <c r="G98" s="259"/>
      <c r="H98" s="259"/>
      <c r="I98" s="259"/>
      <c r="J98" s="259"/>
      <c r="K98" s="259"/>
      <c r="L98" s="259"/>
      <c r="M98" s="259"/>
      <c r="N98" s="260"/>
    </row>
    <row r="99" spans="2:14">
      <c r="B99" s="261"/>
      <c r="C99" s="262"/>
      <c r="D99" s="262"/>
      <c r="E99" s="262"/>
      <c r="F99" s="262"/>
      <c r="G99" s="262"/>
      <c r="H99" s="262"/>
      <c r="I99" s="262"/>
      <c r="J99" s="262"/>
      <c r="K99" s="262"/>
      <c r="L99" s="262"/>
      <c r="M99" s="262"/>
      <c r="N99" s="263"/>
    </row>
    <row r="100" spans="2:14">
      <c r="B100" s="264" t="s">
        <v>2323</v>
      </c>
      <c r="C100" s="265"/>
      <c r="D100" s="265"/>
      <c r="E100" s="265"/>
      <c r="F100" s="265"/>
      <c r="G100" s="265"/>
      <c r="H100" s="265"/>
      <c r="I100" s="265"/>
      <c r="J100" s="265"/>
      <c r="K100" s="265"/>
      <c r="L100" s="265"/>
      <c r="M100" s="265"/>
      <c r="N100" s="266"/>
    </row>
    <row r="101" spans="2:14" ht="15" customHeight="1">
      <c r="B101" s="965" t="s">
        <v>2324</v>
      </c>
      <c r="C101" s="966"/>
      <c r="D101" s="966"/>
      <c r="E101" s="966"/>
      <c r="F101" s="966"/>
      <c r="G101" s="966"/>
      <c r="H101" s="966"/>
      <c r="I101" s="966"/>
      <c r="J101" s="966"/>
      <c r="K101" s="966"/>
      <c r="L101" s="966"/>
      <c r="M101" s="966"/>
      <c r="N101" s="967"/>
    </row>
    <row r="102" spans="2:14" ht="15" customHeight="1">
      <c r="B102" s="965"/>
      <c r="C102" s="966"/>
      <c r="D102" s="966"/>
      <c r="E102" s="966"/>
      <c r="F102" s="966"/>
      <c r="G102" s="966"/>
      <c r="H102" s="966"/>
      <c r="I102" s="966"/>
      <c r="J102" s="966"/>
      <c r="K102" s="966"/>
      <c r="L102" s="966"/>
      <c r="M102" s="966"/>
      <c r="N102" s="967"/>
    </row>
    <row r="103" spans="2:14" ht="30" customHeight="1">
      <c r="B103" s="968" t="s">
        <v>2325</v>
      </c>
      <c r="C103" s="969"/>
      <c r="D103" s="969"/>
      <c r="E103" s="969"/>
      <c r="F103" s="969"/>
      <c r="G103" s="969"/>
      <c r="H103" s="969"/>
      <c r="I103" s="969"/>
      <c r="J103" s="969"/>
      <c r="K103" s="969"/>
      <c r="L103" s="969"/>
      <c r="M103" s="969"/>
      <c r="N103" s="970"/>
    </row>
    <row r="104" spans="2:14">
      <c r="B104" s="968"/>
      <c r="C104" s="969"/>
      <c r="D104" s="969"/>
      <c r="E104" s="969"/>
      <c r="F104" s="969"/>
      <c r="G104" s="969"/>
      <c r="H104" s="969"/>
      <c r="I104" s="969"/>
      <c r="J104" s="969"/>
      <c r="K104" s="969"/>
      <c r="L104" s="969"/>
      <c r="M104" s="969"/>
      <c r="N104" s="970"/>
    </row>
    <row r="105" spans="2:14">
      <c r="B105" s="349"/>
      <c r="C105" s="350"/>
      <c r="D105" s="350"/>
      <c r="E105" s="350"/>
      <c r="F105" s="350"/>
      <c r="G105" s="350"/>
      <c r="H105" s="350"/>
      <c r="I105" s="350"/>
      <c r="J105" s="350"/>
      <c r="K105" s="350"/>
      <c r="L105" s="350"/>
      <c r="M105" s="350"/>
      <c r="N105" s="351"/>
    </row>
    <row r="106" spans="2:14">
      <c r="B106" s="349"/>
      <c r="C106" s="350"/>
      <c r="D106" s="350"/>
      <c r="E106" s="350"/>
      <c r="F106" s="350"/>
      <c r="G106" s="350"/>
      <c r="H106" s="350"/>
      <c r="I106" s="350"/>
      <c r="J106" s="350"/>
      <c r="K106" s="350"/>
      <c r="L106" s="350"/>
      <c r="M106" s="350"/>
      <c r="N106" s="351"/>
    </row>
    <row r="107" spans="2:14">
      <c r="B107" s="349"/>
      <c r="C107" s="350"/>
      <c r="D107" s="350"/>
      <c r="E107" s="350"/>
      <c r="F107" s="350"/>
      <c r="G107" s="350"/>
      <c r="H107" s="350"/>
      <c r="I107" s="350"/>
      <c r="J107" s="350"/>
      <c r="K107" s="350"/>
      <c r="L107" s="350"/>
      <c r="M107" s="350"/>
      <c r="N107" s="351"/>
    </row>
    <row r="108" spans="2:14">
      <c r="B108" s="264"/>
      <c r="C108" s="265"/>
      <c r="D108" s="265"/>
      <c r="E108" s="265"/>
      <c r="F108" s="265"/>
      <c r="G108" s="265"/>
      <c r="H108" s="265"/>
      <c r="I108" s="265"/>
      <c r="J108" s="265"/>
      <c r="K108" s="265"/>
      <c r="L108" s="265"/>
      <c r="M108" s="265"/>
      <c r="N108" s="266"/>
    </row>
    <row r="109" spans="2:14">
      <c r="B109" s="252"/>
      <c r="C109" s="253"/>
      <c r="D109" s="253"/>
      <c r="E109" s="253" t="s">
        <v>1060</v>
      </c>
      <c r="F109" s="427"/>
      <c r="G109" s="427"/>
      <c r="H109" s="253"/>
      <c r="I109" s="253"/>
      <c r="J109" s="253"/>
      <c r="K109" s="253"/>
      <c r="L109" s="253"/>
      <c r="M109" s="253"/>
      <c r="N109" s="254"/>
    </row>
    <row r="110" spans="2:14">
      <c r="B110" s="252"/>
      <c r="C110" s="253"/>
      <c r="D110" s="253"/>
      <c r="E110" s="428" t="s">
        <v>1061</v>
      </c>
      <c r="F110" s="253"/>
      <c r="G110" s="253"/>
      <c r="H110" s="428"/>
      <c r="I110" s="428"/>
      <c r="J110" s="428"/>
      <c r="K110" s="253"/>
      <c r="L110" s="253"/>
      <c r="M110" s="253"/>
      <c r="N110" s="254"/>
    </row>
    <row r="111" spans="2:14">
      <c r="B111" s="252"/>
      <c r="C111" s="253"/>
      <c r="D111" s="253"/>
      <c r="E111" s="267" t="s">
        <v>1065</v>
      </c>
      <c r="F111" s="253"/>
      <c r="G111" s="253"/>
      <c r="H111" s="267"/>
      <c r="I111" s="267"/>
      <c r="J111" s="267"/>
      <c r="K111" s="253"/>
      <c r="L111" s="253"/>
      <c r="M111" s="253"/>
      <c r="N111" s="254"/>
    </row>
    <row r="112" spans="2:14">
      <c r="B112" s="268"/>
      <c r="C112" s="265"/>
      <c r="D112" s="265"/>
      <c r="E112" s="253" t="s">
        <v>1063</v>
      </c>
      <c r="F112" s="253"/>
      <c r="G112" s="253"/>
      <c r="H112" s="253"/>
      <c r="I112" s="253"/>
      <c r="J112" s="253"/>
      <c r="K112" s="265"/>
      <c r="L112" s="265"/>
      <c r="M112" s="265"/>
      <c r="N112" s="266"/>
    </row>
    <row r="113" spans="2:14">
      <c r="B113" s="268"/>
      <c r="C113" s="265"/>
      <c r="D113" s="265"/>
      <c r="E113" s="265"/>
      <c r="F113" s="253"/>
      <c r="G113" s="253"/>
      <c r="H113" s="253"/>
      <c r="I113" s="253"/>
      <c r="J113" s="253"/>
      <c r="K113" s="265"/>
      <c r="L113" s="265"/>
      <c r="M113" s="265"/>
      <c r="N113" s="266"/>
    </row>
    <row r="114" spans="2:14">
      <c r="B114" s="268" t="s">
        <v>2326</v>
      </c>
      <c r="C114" s="267"/>
      <c r="D114" s="267"/>
      <c r="E114" s="253"/>
      <c r="F114" s="253"/>
      <c r="G114" s="253"/>
      <c r="H114" s="253"/>
      <c r="I114" s="253"/>
      <c r="J114" s="971"/>
      <c r="K114" s="971"/>
      <c r="L114" s="971"/>
      <c r="M114" s="971"/>
      <c r="N114" s="972"/>
    </row>
    <row r="115" spans="2:14" ht="15" thickBot="1">
      <c r="B115" s="429" t="s">
        <v>2327</v>
      </c>
      <c r="C115" s="430"/>
      <c r="D115" s="430"/>
      <c r="E115" s="269"/>
      <c r="F115" s="269"/>
      <c r="G115" s="269"/>
      <c r="H115" s="269"/>
      <c r="I115" s="269"/>
      <c r="J115" s="973"/>
      <c r="K115" s="973"/>
      <c r="L115" s="973"/>
      <c r="M115" s="973"/>
      <c r="N115" s="974"/>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1178</v>
      </c>
      <c r="C31" s="87" t="s">
        <v>1714</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160</v>
      </c>
      <c r="B36" s="870" t="str">
        <f>VLOOKUP(A36,EQUIPOS!A6:D154,3,FALSE)</f>
        <v>COMPACTADOR MANUAL VIBRATORIO (RANA) con motor de 6 HP</v>
      </c>
      <c r="C36" s="871"/>
      <c r="D36" s="871"/>
      <c r="E36" s="871"/>
      <c r="F36" s="871"/>
      <c r="G36" s="871"/>
      <c r="H36" s="872"/>
      <c r="I36" s="277"/>
      <c r="J36" s="278"/>
      <c r="K36" s="279">
        <f>VLOOKUP(A36,EQUIPOS!A6:D163,4,FALSE)</f>
        <v>9284.3940000000002</v>
      </c>
      <c r="L36" s="280"/>
      <c r="M36" s="281">
        <v>37.5</v>
      </c>
      <c r="N36" s="282">
        <f>K36/M36</f>
        <v>247.58384000000001</v>
      </c>
    </row>
    <row r="37" spans="1:14">
      <c r="B37" s="870"/>
      <c r="C37" s="871"/>
      <c r="D37" s="871"/>
      <c r="E37" s="877"/>
      <c r="F37" s="871"/>
      <c r="G37" s="871"/>
      <c r="H37" s="872"/>
      <c r="I37" s="42"/>
      <c r="J37" s="43"/>
      <c r="K37" s="284"/>
      <c r="L37" s="286"/>
      <c r="M37" s="287"/>
      <c r="N37" s="288"/>
    </row>
    <row r="38" spans="1:14">
      <c r="B38" s="878" t="s">
        <v>1036</v>
      </c>
      <c r="C38" s="879"/>
      <c r="D38" s="879"/>
      <c r="E38" s="44"/>
      <c r="F38" s="45"/>
      <c r="G38" s="45"/>
      <c r="H38" s="46"/>
      <c r="I38" s="42"/>
      <c r="J38" s="43"/>
      <c r="K38" s="289"/>
      <c r="L38" s="286"/>
      <c r="M38" s="479">
        <v>0.1</v>
      </c>
      <c r="N38" s="354">
        <f>N72*M38</f>
        <v>1021.344104122</v>
      </c>
    </row>
    <row r="39" spans="1:14" ht="15" thickBot="1">
      <c r="B39" s="870"/>
      <c r="C39" s="871"/>
      <c r="D39" s="871"/>
      <c r="E39" s="871"/>
      <c r="F39" s="871"/>
      <c r="G39" s="871"/>
      <c r="H39" s="872"/>
      <c r="I39" s="880"/>
      <c r="J39" s="881"/>
      <c r="K39" s="47"/>
      <c r="L39" s="882"/>
      <c r="M39" s="883"/>
      <c r="N39" s="111"/>
    </row>
    <row r="40" spans="1:14" ht="15" thickBot="1">
      <c r="B40" s="821" t="s">
        <v>1037</v>
      </c>
      <c r="C40" s="822"/>
      <c r="D40" s="822"/>
      <c r="E40" s="822"/>
      <c r="F40" s="822"/>
      <c r="G40" s="822"/>
      <c r="H40" s="822"/>
      <c r="I40" s="822"/>
      <c r="J40" s="822"/>
      <c r="K40" s="822"/>
      <c r="L40" s="822"/>
      <c r="M40" s="823"/>
      <c r="N40" s="404">
        <f>SUM(N36:N39)</f>
        <v>1268.9279441220001</v>
      </c>
    </row>
    <row r="41" spans="1:14">
      <c r="B41" s="290"/>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 thickBot="1">
      <c r="B43" s="73"/>
      <c r="C43" s="68"/>
      <c r="D43" s="68"/>
      <c r="E43" s="68"/>
      <c r="F43" s="68"/>
      <c r="G43" s="68"/>
      <c r="H43" s="68"/>
      <c r="I43" s="68"/>
      <c r="J43" s="67"/>
      <c r="K43" s="67"/>
      <c r="L43" s="67"/>
      <c r="M43" s="67"/>
      <c r="N43" s="69"/>
    </row>
    <row r="44" spans="1:14">
      <c r="B44" s="866" t="s">
        <v>1028</v>
      </c>
      <c r="C44" s="867"/>
      <c r="D44" s="867"/>
      <c r="E44" s="867"/>
      <c r="F44" s="867"/>
      <c r="G44" s="867"/>
      <c r="H44" s="867"/>
      <c r="I44" s="901"/>
      <c r="J44" s="325" t="s">
        <v>1029</v>
      </c>
      <c r="K44" s="91" t="s">
        <v>1030</v>
      </c>
      <c r="L44" s="902" t="s">
        <v>1039</v>
      </c>
      <c r="M44" s="901"/>
      <c r="N44" s="92" t="s">
        <v>1035</v>
      </c>
    </row>
    <row r="45" spans="1:14">
      <c r="A45" s="150" t="s">
        <v>822</v>
      </c>
      <c r="B45" s="49" t="str">
        <f>VLOOKUP(A45,MATERIALES!A5:D373,3,FALSE)</f>
        <v>Adoquín e=8cm</v>
      </c>
      <c r="C45" s="291"/>
      <c r="D45" s="291"/>
      <c r="E45" s="291"/>
      <c r="F45" s="291"/>
      <c r="G45" s="291"/>
      <c r="H45" s="291"/>
      <c r="I45" s="278"/>
      <c r="J45" s="234" t="str">
        <f>VLOOKUP(A45,MATERIALES!A1:D637,2,FALSE)</f>
        <v>m2</v>
      </c>
      <c r="K45" s="292">
        <v>1.03</v>
      </c>
      <c r="L45" s="277"/>
      <c r="M45" s="412">
        <f>VLOOKUP(A45,MATERIALES!A5:D396,4,FALSE)</f>
        <v>56465</v>
      </c>
      <c r="N45" s="282">
        <f>K45*M45</f>
        <v>58158.950000000004</v>
      </c>
    </row>
    <row r="46" spans="1:14">
      <c r="A46" s="150" t="s">
        <v>868</v>
      </c>
      <c r="B46" s="49" t="str">
        <f>VLOOKUP(A46,MATERIALES!A6:D373,3,FALSE)</f>
        <v>Arena de sello (fina)</v>
      </c>
      <c r="C46" s="291"/>
      <c r="D46" s="291"/>
      <c r="E46" s="291"/>
      <c r="F46" s="291"/>
      <c r="G46" s="291"/>
      <c r="H46" s="291"/>
      <c r="I46" s="278"/>
      <c r="J46" s="234" t="str">
        <f>VLOOKUP(A46,MATERIALES!A2:D638,2,FALSE)</f>
        <v>m3</v>
      </c>
      <c r="K46" s="292">
        <v>0.01</v>
      </c>
      <c r="L46" s="277"/>
      <c r="M46" s="412">
        <f>VLOOKUP(A46,MATERIALES!A6:D397,4,FALSE)</f>
        <v>62556</v>
      </c>
      <c r="N46" s="282">
        <f>K46*M46</f>
        <v>625.56000000000006</v>
      </c>
    </row>
    <row r="47" spans="1:14">
      <c r="A47" s="150" t="s">
        <v>871</v>
      </c>
      <c r="B47" s="49" t="str">
        <f>VLOOKUP(A47,MATERIALES!A6:D373,3,FALSE)</f>
        <v>Arena de soporte (media)</v>
      </c>
      <c r="C47" s="291"/>
      <c r="D47" s="291"/>
      <c r="E47" s="291"/>
      <c r="F47" s="291"/>
      <c r="G47" s="291"/>
      <c r="H47" s="291"/>
      <c r="I47" s="278"/>
      <c r="J47" s="234" t="str">
        <f>VLOOKUP(A47,MATERIALES!A3:D639,2,FALSE)</f>
        <v>m3</v>
      </c>
      <c r="K47" s="292">
        <v>0.05</v>
      </c>
      <c r="L47" s="277"/>
      <c r="M47" s="412">
        <f>VLOOKUP(A47,MATERIALES!A6:D398,4,FALSE)</f>
        <v>63074</v>
      </c>
      <c r="N47" s="282">
        <f>K47*M47</f>
        <v>3153.7000000000003</v>
      </c>
    </row>
    <row r="48" spans="1:14">
      <c r="A48" t="s">
        <v>904</v>
      </c>
      <c r="B48" s="49" t="str">
        <f>VLOOKUP(A48,MATERIALES!A6:D373,3,FALSE)</f>
        <v>Concreto Resistencia  21 (Mpa)</v>
      </c>
      <c r="C48" s="327"/>
      <c r="D48" s="327"/>
      <c r="E48" s="327"/>
      <c r="F48" s="327"/>
      <c r="G48" s="327"/>
      <c r="H48" s="327"/>
      <c r="I48" s="327"/>
      <c r="J48" s="321" t="str">
        <f>VLOOKUP(A48,MATERIALES!A4:D640,2,FALSE)</f>
        <v>m3</v>
      </c>
      <c r="K48" s="50">
        <v>0.01</v>
      </c>
      <c r="L48" s="328"/>
      <c r="M48" s="412">
        <f>VLOOKUP(A48,MATERIALES!A6:D399,4,FALSE)</f>
        <v>497072</v>
      </c>
      <c r="N48" s="282">
        <f>K48*M48</f>
        <v>4970.72</v>
      </c>
    </row>
    <row r="49" spans="1:14" ht="15" thickBot="1">
      <c r="B49" s="319"/>
      <c r="C49" s="320"/>
      <c r="D49" s="320"/>
      <c r="E49" s="320"/>
      <c r="F49" s="320"/>
      <c r="G49" s="320"/>
      <c r="H49" s="320"/>
      <c r="I49" s="320"/>
      <c r="J49" s="132"/>
      <c r="K49" s="132"/>
      <c r="L49" s="335"/>
      <c r="M49" s="334"/>
      <c r="N49" s="133"/>
    </row>
    <row r="50" spans="1:14" ht="15" thickBot="1">
      <c r="B50" s="821" t="s">
        <v>1037</v>
      </c>
      <c r="C50" s="822"/>
      <c r="D50" s="822"/>
      <c r="E50" s="822"/>
      <c r="F50" s="822"/>
      <c r="G50" s="822"/>
      <c r="H50" s="822"/>
      <c r="I50" s="822"/>
      <c r="J50" s="822"/>
      <c r="K50" s="822"/>
      <c r="L50" s="822"/>
      <c r="M50" s="823"/>
      <c r="N50" s="404">
        <f>SUM(N45:N49)</f>
        <v>66908.929999999993</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 thickBot="1">
      <c r="B53" s="74"/>
      <c r="C53" s="67"/>
      <c r="D53" s="67"/>
      <c r="E53" s="67"/>
      <c r="F53" s="67"/>
      <c r="G53" s="67"/>
      <c r="H53" s="67"/>
      <c r="I53" s="67"/>
      <c r="J53" s="67"/>
      <c r="K53" s="67"/>
      <c r="L53" s="67"/>
      <c r="M53" s="67"/>
      <c r="N53" s="69"/>
    </row>
    <row r="54" spans="1:14" ht="26.4">
      <c r="B54" s="323" t="s">
        <v>1041</v>
      </c>
      <c r="C54" s="324"/>
      <c r="D54" s="324"/>
      <c r="E54" s="324"/>
      <c r="F54" s="324"/>
      <c r="G54" s="324"/>
      <c r="H54" s="79" t="s">
        <v>1029</v>
      </c>
      <c r="I54" s="80" t="s">
        <v>1042</v>
      </c>
      <c r="J54" s="81" t="s">
        <v>1043</v>
      </c>
      <c r="K54" s="79" t="s">
        <v>1044</v>
      </c>
      <c r="L54" s="907" t="s">
        <v>1045</v>
      </c>
      <c r="M54" s="886"/>
      <c r="N54" s="82" t="s">
        <v>1035</v>
      </c>
    </row>
    <row r="55" spans="1:14">
      <c r="A55" t="s">
        <v>1715</v>
      </c>
      <c r="B55" s="52" t="str">
        <f>VLOOKUP(A55,TRANSPORTE!A5:D117,3,FALSE)</f>
        <v>Transporte de Adoquín e=8cm</v>
      </c>
      <c r="C55" s="327"/>
      <c r="D55" s="327"/>
      <c r="E55" s="327"/>
      <c r="F55" s="327"/>
      <c r="G55" s="327"/>
      <c r="H55" s="321" t="s">
        <v>1552</v>
      </c>
      <c r="I55" s="289">
        <v>0.92</v>
      </c>
      <c r="J55" s="296">
        <v>1</v>
      </c>
      <c r="K55" s="289">
        <f>I55*J55</f>
        <v>0.92</v>
      </c>
      <c r="L55" s="908">
        <f>VLOOKUP(A55,TRANSPORTE!A5:D117,4,FALSE)</f>
        <v>1780</v>
      </c>
      <c r="M55" s="909"/>
      <c r="N55" s="297">
        <f>K55*L55</f>
        <v>1637.6000000000001</v>
      </c>
    </row>
    <row r="56" spans="1:14">
      <c r="A56" t="s">
        <v>1311</v>
      </c>
      <c r="B56" s="52" t="str">
        <f>VLOOKUP(A56,TRANSPORTE!A6:D117,3,FALSE)</f>
        <v>Transporte de Arena</v>
      </c>
      <c r="C56" s="53"/>
      <c r="D56" s="53"/>
      <c r="E56" s="53"/>
      <c r="F56" s="53"/>
      <c r="G56" s="53"/>
      <c r="H56" s="321" t="s">
        <v>1552</v>
      </c>
      <c r="I56" s="289">
        <v>0.01</v>
      </c>
      <c r="J56" s="296">
        <v>1</v>
      </c>
      <c r="K56" s="289">
        <f>I56*J56</f>
        <v>0.01</v>
      </c>
      <c r="L56" s="908">
        <f>VLOOKUP(A56,TRANSPORTE!A6:D117,4,FALSE)</f>
        <v>958</v>
      </c>
      <c r="M56" s="909"/>
      <c r="N56" s="297">
        <f>K56*L56</f>
        <v>9.58</v>
      </c>
    </row>
    <row r="57" spans="1:14">
      <c r="A57" t="s">
        <v>1311</v>
      </c>
      <c r="B57" s="52" t="str">
        <f>VLOOKUP(A57,TRANSPORTE!A6:D117,3,FALSE)</f>
        <v>Transporte de Arena</v>
      </c>
      <c r="C57" s="53"/>
      <c r="D57" s="53"/>
      <c r="E57" s="53"/>
      <c r="F57" s="53"/>
      <c r="G57" s="53"/>
      <c r="H57" s="321" t="s">
        <v>1552</v>
      </c>
      <c r="I57" s="289">
        <v>0.05</v>
      </c>
      <c r="J57" s="296">
        <v>1</v>
      </c>
      <c r="K57" s="289">
        <f>I57*J57</f>
        <v>0.05</v>
      </c>
      <c r="L57" s="908">
        <f>VLOOKUP(A57,TRANSPORTE!A6:D118,4,FALSE)</f>
        <v>958</v>
      </c>
      <c r="M57" s="909"/>
      <c r="N57" s="297">
        <f>K57*L57</f>
        <v>47.900000000000006</v>
      </c>
    </row>
    <row r="58" spans="1:14">
      <c r="B58" s="52"/>
      <c r="C58" s="53"/>
      <c r="D58" s="53"/>
      <c r="E58" s="53"/>
      <c r="F58" s="53"/>
      <c r="G58" s="53"/>
      <c r="H58" s="321"/>
      <c r="I58" s="289"/>
      <c r="J58" s="296"/>
      <c r="K58" s="289"/>
      <c r="L58" s="908"/>
      <c r="M58" s="909"/>
      <c r="N58" s="297"/>
    </row>
    <row r="59" spans="1:14">
      <c r="B59" s="52"/>
      <c r="C59" s="53"/>
      <c r="D59" s="53"/>
      <c r="E59" s="53"/>
      <c r="F59" s="53"/>
      <c r="G59" s="53"/>
      <c r="H59" s="298"/>
      <c r="I59" s="289"/>
      <c r="J59" s="289"/>
      <c r="K59" s="289"/>
      <c r="L59" s="299"/>
      <c r="M59" s="300"/>
      <c r="N59" s="301"/>
    </row>
    <row r="60" spans="1:14" ht="15" thickBot="1">
      <c r="B60" s="319"/>
      <c r="C60" s="320"/>
      <c r="D60" s="320"/>
      <c r="E60" s="320"/>
      <c r="F60" s="320"/>
      <c r="G60" s="320"/>
      <c r="H60" s="54"/>
      <c r="I60" s="132"/>
      <c r="J60" s="132"/>
      <c r="K60" s="132"/>
      <c r="L60" s="899"/>
      <c r="M60" s="900"/>
      <c r="N60" s="133"/>
    </row>
    <row r="61" spans="1:14" ht="15" thickBot="1">
      <c r="B61" s="910" t="s">
        <v>1037</v>
      </c>
      <c r="C61" s="864"/>
      <c r="D61" s="864"/>
      <c r="E61" s="864"/>
      <c r="F61" s="864"/>
      <c r="G61" s="864"/>
      <c r="H61" s="864"/>
      <c r="I61" s="864"/>
      <c r="J61" s="864"/>
      <c r="K61" s="864"/>
      <c r="L61" s="864"/>
      <c r="M61" s="865"/>
      <c r="N61" s="110">
        <f>N55+N56+N57+N58+N59</f>
        <v>1695.0800000000002</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860" t="s">
        <v>1047</v>
      </c>
      <c r="C65" s="861"/>
      <c r="D65" s="861"/>
      <c r="E65" s="861"/>
      <c r="F65" s="861"/>
      <c r="G65" s="861"/>
      <c r="H65" s="861"/>
      <c r="I65" s="79" t="s">
        <v>1048</v>
      </c>
      <c r="J65" s="81" t="s">
        <v>1494</v>
      </c>
      <c r="K65" s="80" t="s">
        <v>1050</v>
      </c>
      <c r="L65" s="862" t="s">
        <v>1034</v>
      </c>
      <c r="M65" s="863"/>
      <c r="N65" s="104" t="s">
        <v>1035</v>
      </c>
    </row>
    <row r="66" spans="1:15">
      <c r="A66" s="151" t="s">
        <v>19</v>
      </c>
      <c r="B66" s="55" t="str">
        <f>VLOOKUP(A66,'MANO DE OBRA'!A8:D68,3,FALSE)</f>
        <v>Obrero (8)</v>
      </c>
      <c r="C66" s="53"/>
      <c r="D66" s="53"/>
      <c r="E66" s="53"/>
      <c r="F66" s="53"/>
      <c r="G66" s="53"/>
      <c r="H66" s="53"/>
      <c r="I66" s="302">
        <f>K66/J66*100</f>
        <v>220831.15764799999</v>
      </c>
      <c r="J66" s="303">
        <v>185</v>
      </c>
      <c r="K66" s="304">
        <f>VLOOKUP(A66,'MANO DE OBRA'!A8:D99,4,FALSE)</f>
        <v>408537.6416488</v>
      </c>
      <c r="L66" s="56"/>
      <c r="M66" s="305">
        <v>50</v>
      </c>
      <c r="N66" s="405">
        <f>K66/M66</f>
        <v>8170.7528329759998</v>
      </c>
      <c r="O66" s="112"/>
    </row>
    <row r="67" spans="1:15">
      <c r="A67" s="151" t="s">
        <v>30</v>
      </c>
      <c r="B67" s="55" t="str">
        <f>VLOOKUP(A67,'MANO DE OBRA'!A8:D69,3,FALSE)</f>
        <v>Oficial</v>
      </c>
      <c r="C67" s="53"/>
      <c r="D67" s="53"/>
      <c r="E67" s="53"/>
      <c r="F67" s="53"/>
      <c r="G67" s="53"/>
      <c r="H67" s="53"/>
      <c r="I67" s="302">
        <f>K67/J67*100</f>
        <v>55207.789411999998</v>
      </c>
      <c r="J67" s="303">
        <v>185</v>
      </c>
      <c r="K67" s="304">
        <f>VLOOKUP(A67,'MANO DE OBRA'!A8:D100,4,FALSE)</f>
        <v>102134.4104122</v>
      </c>
      <c r="L67" s="56"/>
      <c r="M67" s="309">
        <v>50</v>
      </c>
      <c r="N67" s="405">
        <f>K67/M67</f>
        <v>2042.688208244</v>
      </c>
    </row>
    <row r="68" spans="1:15">
      <c r="B68" s="55"/>
      <c r="C68" s="53"/>
      <c r="D68" s="53"/>
      <c r="E68" s="53"/>
      <c r="F68" s="53"/>
      <c r="G68" s="53"/>
      <c r="H68" s="53"/>
      <c r="I68" s="289"/>
      <c r="J68" s="307"/>
      <c r="K68" s="308"/>
      <c r="L68" s="56"/>
      <c r="M68" s="310"/>
      <c r="N68" s="306"/>
    </row>
    <row r="69" spans="1:15">
      <c r="B69" s="55"/>
      <c r="C69" s="53"/>
      <c r="D69" s="53"/>
      <c r="E69" s="53"/>
      <c r="F69" s="53"/>
      <c r="G69" s="53"/>
      <c r="H69" s="53"/>
      <c r="I69" s="289"/>
      <c r="J69" s="307"/>
      <c r="K69" s="308"/>
      <c r="L69" s="328"/>
      <c r="M69" s="310"/>
      <c r="N69" s="306"/>
    </row>
    <row r="70" spans="1:15">
      <c r="B70" s="55"/>
      <c r="C70" s="53"/>
      <c r="D70" s="53"/>
      <c r="E70" s="53"/>
      <c r="F70" s="53"/>
      <c r="G70" s="53"/>
      <c r="H70" s="53"/>
      <c r="I70" s="289"/>
      <c r="J70" s="307"/>
      <c r="K70" s="308"/>
      <c r="L70" s="328"/>
      <c r="M70" s="310"/>
      <c r="N70" s="306"/>
    </row>
    <row r="71" spans="1:15" ht="15" thickBot="1">
      <c r="B71" s="897"/>
      <c r="C71" s="898"/>
      <c r="D71" s="898"/>
      <c r="E71" s="898"/>
      <c r="F71" s="898"/>
      <c r="G71" s="898"/>
      <c r="H71" s="898"/>
      <c r="I71" s="132"/>
      <c r="J71" s="132"/>
      <c r="K71" s="132"/>
      <c r="L71" s="911"/>
      <c r="M71" s="911"/>
      <c r="N71" s="51"/>
    </row>
    <row r="72" spans="1:15" ht="15" thickBot="1">
      <c r="B72" s="910" t="s">
        <v>1037</v>
      </c>
      <c r="C72" s="864"/>
      <c r="D72" s="864"/>
      <c r="E72" s="864"/>
      <c r="F72" s="864"/>
      <c r="G72" s="864"/>
      <c r="H72" s="864"/>
      <c r="I72" s="864"/>
      <c r="J72" s="864"/>
      <c r="K72" s="864"/>
      <c r="L72" s="864"/>
      <c r="M72" s="865"/>
      <c r="N72" s="311">
        <f>SUM(N66:N71)</f>
        <v>10213.44104122</v>
      </c>
    </row>
    <row r="73" spans="1:15" ht="15" thickBot="1">
      <c r="B73" s="39"/>
      <c r="C73" s="40"/>
      <c r="D73" s="40"/>
      <c r="E73" s="40"/>
      <c r="F73" s="40"/>
      <c r="G73" s="40"/>
      <c r="H73" s="40"/>
      <c r="I73" s="40"/>
      <c r="J73" s="40"/>
      <c r="K73" s="40"/>
      <c r="L73" s="40"/>
      <c r="M73" s="40"/>
      <c r="N73" s="41"/>
    </row>
    <row r="74" spans="1:15" ht="15" thickBot="1">
      <c r="B74" s="821" t="s">
        <v>1051</v>
      </c>
      <c r="C74" s="822"/>
      <c r="D74" s="822"/>
      <c r="E74" s="822"/>
      <c r="F74" s="822"/>
      <c r="G74" s="822"/>
      <c r="H74" s="822"/>
      <c r="I74" s="822"/>
      <c r="J74" s="822"/>
      <c r="K74" s="822"/>
      <c r="L74" s="822"/>
      <c r="M74" s="823"/>
      <c r="N74" s="105">
        <f>N40+N50+N61+N72</f>
        <v>80086.378985341988</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66" t="s">
        <v>1053</v>
      </c>
      <c r="C78" s="867"/>
      <c r="D78" s="867"/>
      <c r="E78" s="867"/>
      <c r="F78" s="867"/>
      <c r="G78" s="867"/>
      <c r="H78" s="867"/>
      <c r="I78" s="324"/>
      <c r="J78" s="344"/>
      <c r="K78" s="312" t="s">
        <v>1054</v>
      </c>
      <c r="L78" s="868" t="s">
        <v>1055</v>
      </c>
      <c r="M78" s="869"/>
      <c r="N78" s="313"/>
    </row>
    <row r="79" spans="1:15">
      <c r="B79" s="854" t="s">
        <v>1056</v>
      </c>
      <c r="C79" s="855"/>
      <c r="D79" s="855"/>
      <c r="E79" s="855"/>
      <c r="F79" s="855"/>
      <c r="G79" s="855"/>
      <c r="H79" s="855"/>
      <c r="I79" s="93"/>
      <c r="J79" s="94"/>
      <c r="K79" s="314">
        <v>0.2</v>
      </c>
      <c r="L79" s="856">
        <f>N74*K79</f>
        <v>16017.275797068398</v>
      </c>
      <c r="M79" s="857"/>
      <c r="N79" s="57"/>
    </row>
    <row r="80" spans="1:15">
      <c r="B80" s="95" t="s">
        <v>1057</v>
      </c>
      <c r="C80" s="96"/>
      <c r="D80" s="96"/>
      <c r="E80" s="96"/>
      <c r="F80" s="96"/>
      <c r="G80" s="96"/>
      <c r="H80" s="96"/>
      <c r="I80" s="93"/>
      <c r="J80" s="94"/>
      <c r="K80" s="314">
        <v>0.05</v>
      </c>
      <c r="L80" s="856">
        <f>N74*K80</f>
        <v>4004.3189492670995</v>
      </c>
      <c r="M80" s="857"/>
      <c r="N80" s="57"/>
    </row>
    <row r="81" spans="1:14" ht="15" thickBot="1">
      <c r="B81" s="97" t="s">
        <v>1058</v>
      </c>
      <c r="C81" s="98"/>
      <c r="D81" s="98"/>
      <c r="E81" s="98"/>
      <c r="F81" s="98"/>
      <c r="G81" s="98"/>
      <c r="H81" s="98"/>
      <c r="I81" s="99"/>
      <c r="J81" s="100"/>
      <c r="K81" s="315">
        <v>0.05</v>
      </c>
      <c r="L81" s="858">
        <f>N74*K81</f>
        <v>4004.3189492670995</v>
      </c>
      <c r="M81" s="859"/>
      <c r="N81" s="57"/>
    </row>
    <row r="82" spans="1:14" ht="15" thickBot="1">
      <c r="B82" s="821" t="s">
        <v>1037</v>
      </c>
      <c r="C82" s="822"/>
      <c r="D82" s="822"/>
      <c r="E82" s="822"/>
      <c r="F82" s="822"/>
      <c r="G82" s="822"/>
      <c r="H82" s="822"/>
      <c r="I82" s="822"/>
      <c r="J82" s="822"/>
      <c r="K82" s="822"/>
      <c r="L82" s="822"/>
      <c r="M82" s="823"/>
      <c r="N82" s="58">
        <f>L79+L80+L81</f>
        <v>24025.913695602598</v>
      </c>
    </row>
    <row r="83" spans="1:14" ht="15" thickBot="1">
      <c r="B83" s="39"/>
      <c r="C83" s="40"/>
      <c r="D83" s="40"/>
      <c r="E83" s="40"/>
      <c r="F83" s="40"/>
      <c r="G83" s="40"/>
      <c r="H83" s="40"/>
      <c r="I83" s="40"/>
      <c r="J83" s="40"/>
      <c r="K83" s="40"/>
      <c r="L83" s="40"/>
      <c r="M83" s="40"/>
      <c r="N83" s="41"/>
    </row>
    <row r="84" spans="1:14" ht="15" thickBot="1">
      <c r="A84" t="s">
        <v>2122</v>
      </c>
      <c r="B84" s="821" t="s">
        <v>1059</v>
      </c>
      <c r="C84" s="822"/>
      <c r="D84" s="822"/>
      <c r="E84" s="822"/>
      <c r="F84" s="822"/>
      <c r="G84" s="822"/>
      <c r="H84" s="822"/>
      <c r="I84" s="822"/>
      <c r="J84" s="822"/>
      <c r="K84" s="822"/>
      <c r="L84" s="822"/>
      <c r="M84" s="823"/>
      <c r="N84" s="196">
        <f>N74+N82</f>
        <v>104112.29268094458</v>
      </c>
    </row>
    <row r="85" spans="1:14">
      <c r="B85" s="249"/>
      <c r="C85" s="250"/>
      <c r="D85" s="250"/>
      <c r="E85" s="250"/>
      <c r="F85" s="250"/>
      <c r="G85" s="250"/>
      <c r="H85" s="250"/>
      <c r="I85" s="250"/>
      <c r="J85" s="250"/>
      <c r="K85" s="250"/>
      <c r="L85" s="250"/>
      <c r="M85" s="250"/>
      <c r="N85" s="251"/>
    </row>
    <row r="86" spans="1:14">
      <c r="B86" s="252"/>
      <c r="C86" s="253"/>
      <c r="D86" s="253"/>
      <c r="E86" s="253"/>
      <c r="F86" s="253"/>
      <c r="G86" s="253"/>
      <c r="H86" s="253"/>
      <c r="I86" s="253"/>
      <c r="J86" s="253"/>
      <c r="K86" s="253"/>
      <c r="L86" s="253"/>
      <c r="M86" s="253"/>
      <c r="N86" s="254"/>
    </row>
    <row r="87" spans="1:14">
      <c r="B87" s="252"/>
      <c r="C87" s="253"/>
      <c r="D87" s="253"/>
      <c r="E87" s="253"/>
      <c r="F87" s="253"/>
      <c r="G87" s="253"/>
      <c r="H87" s="253"/>
      <c r="I87" s="253"/>
      <c r="J87" s="253"/>
      <c r="K87" s="253"/>
      <c r="L87" s="253"/>
      <c r="M87" s="253"/>
      <c r="N87" s="254"/>
    </row>
    <row r="88" spans="1:14">
      <c r="B88" s="252"/>
      <c r="C88" s="253"/>
      <c r="D88" s="253"/>
      <c r="E88" s="253"/>
      <c r="F88" s="253"/>
      <c r="G88" s="253"/>
      <c r="H88" s="253"/>
      <c r="I88" s="253"/>
      <c r="J88" s="253"/>
      <c r="K88" s="253"/>
      <c r="L88" s="253"/>
      <c r="M88" s="253"/>
      <c r="N88" s="254"/>
    </row>
    <row r="89" spans="1:14">
      <c r="B89" s="252"/>
      <c r="C89" s="253"/>
      <c r="D89" s="253"/>
      <c r="E89" s="427" t="s">
        <v>1060</v>
      </c>
      <c r="F89" s="427"/>
      <c r="G89" s="427"/>
      <c r="H89" s="427"/>
      <c r="I89" s="427"/>
      <c r="J89" s="427"/>
      <c r="K89" s="253"/>
      <c r="L89" s="253"/>
      <c r="M89" s="253"/>
      <c r="N89" s="254"/>
    </row>
    <row r="90" spans="1:14">
      <c r="B90" s="252"/>
      <c r="C90" s="253"/>
      <c r="D90" s="253"/>
      <c r="E90" s="253" t="s">
        <v>1061</v>
      </c>
      <c r="F90" s="253"/>
      <c r="G90" s="253"/>
      <c r="H90" s="253"/>
      <c r="I90" s="253"/>
      <c r="J90" s="253"/>
      <c r="K90" s="253"/>
      <c r="L90" s="253"/>
      <c r="M90" s="253"/>
      <c r="N90" s="254"/>
    </row>
    <row r="91" spans="1:14">
      <c r="B91" s="252"/>
      <c r="C91" s="253"/>
      <c r="D91" s="253"/>
      <c r="E91" s="253" t="s">
        <v>1062</v>
      </c>
      <c r="F91" s="253"/>
      <c r="G91" s="253"/>
      <c r="H91" s="253"/>
      <c r="I91" s="253"/>
      <c r="J91" s="253"/>
      <c r="K91" s="253"/>
      <c r="L91" s="253"/>
      <c r="M91" s="253"/>
      <c r="N91" s="254"/>
    </row>
    <row r="92" spans="1:14">
      <c r="B92" s="252"/>
      <c r="C92" s="253"/>
      <c r="D92" s="253"/>
      <c r="E92" s="253" t="s">
        <v>1063</v>
      </c>
      <c r="F92" s="253"/>
      <c r="G92" s="253"/>
      <c r="H92" s="253"/>
      <c r="I92" s="253"/>
      <c r="J92" s="253"/>
      <c r="K92" s="253"/>
      <c r="L92" s="253"/>
      <c r="M92" s="253"/>
      <c r="N92" s="254"/>
    </row>
    <row r="93" spans="1:14" ht="15" thickBot="1">
      <c r="B93" s="252"/>
      <c r="C93" s="253"/>
      <c r="D93" s="253"/>
      <c r="E93" s="253"/>
      <c r="F93" s="253" t="s">
        <v>1064</v>
      </c>
      <c r="G93" s="253"/>
      <c r="H93" s="253"/>
      <c r="I93" s="253"/>
      <c r="J93" s="253"/>
      <c r="K93" s="253"/>
      <c r="L93" s="253"/>
      <c r="M93" s="253"/>
      <c r="N93" s="254"/>
    </row>
    <row r="94" spans="1:14">
      <c r="B94" s="237" t="s">
        <v>2322</v>
      </c>
      <c r="C94" s="238"/>
      <c r="D94" s="238"/>
      <c r="E94" s="238"/>
      <c r="F94" s="238"/>
      <c r="G94" s="238"/>
      <c r="H94" s="238"/>
      <c r="I94" s="238"/>
      <c r="J94" s="238"/>
      <c r="K94" s="238"/>
      <c r="L94" s="238"/>
      <c r="M94" s="238"/>
      <c r="N94" s="239"/>
    </row>
    <row r="95" spans="1:14">
      <c r="B95" s="255"/>
      <c r="C95" s="256"/>
      <c r="D95" s="256"/>
      <c r="E95" s="256"/>
      <c r="F95" s="256"/>
      <c r="G95" s="256"/>
      <c r="H95" s="256"/>
      <c r="I95" s="256"/>
      <c r="J95" s="256"/>
      <c r="K95" s="256"/>
      <c r="L95" s="256"/>
      <c r="M95" s="256"/>
      <c r="N95" s="257"/>
    </row>
    <row r="96" spans="1:14">
      <c r="B96" s="255"/>
      <c r="C96" s="256"/>
      <c r="D96" s="256"/>
      <c r="E96" s="256"/>
      <c r="F96" s="256"/>
      <c r="G96" s="256"/>
      <c r="H96" s="256"/>
      <c r="I96" s="256"/>
      <c r="J96" s="256"/>
      <c r="K96" s="256"/>
      <c r="L96" s="256"/>
      <c r="M96" s="256"/>
      <c r="N96" s="257"/>
    </row>
    <row r="97" spans="2:14">
      <c r="B97" s="255"/>
      <c r="C97" s="256"/>
      <c r="D97" s="256"/>
      <c r="E97" s="256"/>
      <c r="F97" s="256"/>
      <c r="G97" s="256"/>
      <c r="H97" s="256"/>
      <c r="I97" s="256"/>
      <c r="J97" s="256"/>
      <c r="K97" s="256"/>
      <c r="L97" s="256"/>
      <c r="M97" s="256"/>
      <c r="N97" s="257"/>
    </row>
    <row r="98" spans="2:14" ht="15" thickBot="1">
      <c r="B98" s="258"/>
      <c r="C98" s="259"/>
      <c r="D98" s="259"/>
      <c r="E98" s="259"/>
      <c r="F98" s="259"/>
      <c r="G98" s="259"/>
      <c r="H98" s="259"/>
      <c r="I98" s="259"/>
      <c r="J98" s="259"/>
      <c r="K98" s="259"/>
      <c r="L98" s="259"/>
      <c r="M98" s="259"/>
      <c r="N98" s="260"/>
    </row>
    <row r="99" spans="2:14">
      <c r="B99" s="261"/>
      <c r="C99" s="262"/>
      <c r="D99" s="262"/>
      <c r="E99" s="262"/>
      <c r="F99" s="262"/>
      <c r="G99" s="262"/>
      <c r="H99" s="262"/>
      <c r="I99" s="262"/>
      <c r="J99" s="262"/>
      <c r="K99" s="262"/>
      <c r="L99" s="262"/>
      <c r="M99" s="262"/>
      <c r="N99" s="263"/>
    </row>
    <row r="100" spans="2:14">
      <c r="B100" s="264" t="s">
        <v>2323</v>
      </c>
      <c r="C100" s="265"/>
      <c r="D100" s="265"/>
      <c r="E100" s="265"/>
      <c r="F100" s="265"/>
      <c r="G100" s="265"/>
      <c r="H100" s="265"/>
      <c r="I100" s="265"/>
      <c r="J100" s="265"/>
      <c r="K100" s="265"/>
      <c r="L100" s="265"/>
      <c r="M100" s="265"/>
      <c r="N100" s="266"/>
    </row>
    <row r="101" spans="2:14" ht="15" customHeight="1">
      <c r="B101" s="965" t="s">
        <v>2324</v>
      </c>
      <c r="C101" s="966"/>
      <c r="D101" s="966"/>
      <c r="E101" s="966"/>
      <c r="F101" s="966"/>
      <c r="G101" s="966"/>
      <c r="H101" s="966"/>
      <c r="I101" s="966"/>
      <c r="J101" s="966"/>
      <c r="K101" s="966"/>
      <c r="L101" s="966"/>
      <c r="M101" s="966"/>
      <c r="N101" s="967"/>
    </row>
    <row r="102" spans="2:14" ht="15" customHeight="1">
      <c r="B102" s="965"/>
      <c r="C102" s="966"/>
      <c r="D102" s="966"/>
      <c r="E102" s="966"/>
      <c r="F102" s="966"/>
      <c r="G102" s="966"/>
      <c r="H102" s="966"/>
      <c r="I102" s="966"/>
      <c r="J102" s="966"/>
      <c r="K102" s="966"/>
      <c r="L102" s="966"/>
      <c r="M102" s="966"/>
      <c r="N102" s="967"/>
    </row>
    <row r="103" spans="2:14" ht="30" customHeight="1">
      <c r="B103" s="968" t="s">
        <v>2325</v>
      </c>
      <c r="C103" s="969"/>
      <c r="D103" s="969"/>
      <c r="E103" s="969"/>
      <c r="F103" s="969"/>
      <c r="G103" s="969"/>
      <c r="H103" s="969"/>
      <c r="I103" s="969"/>
      <c r="J103" s="969"/>
      <c r="K103" s="969"/>
      <c r="L103" s="969"/>
      <c r="M103" s="969"/>
      <c r="N103" s="970"/>
    </row>
    <row r="104" spans="2:14">
      <c r="B104" s="968"/>
      <c r="C104" s="969"/>
      <c r="D104" s="969"/>
      <c r="E104" s="969"/>
      <c r="F104" s="969"/>
      <c r="G104" s="969"/>
      <c r="H104" s="969"/>
      <c r="I104" s="969"/>
      <c r="J104" s="969"/>
      <c r="K104" s="969"/>
      <c r="L104" s="969"/>
      <c r="M104" s="969"/>
      <c r="N104" s="970"/>
    </row>
    <row r="105" spans="2:14">
      <c r="B105" s="349"/>
      <c r="C105" s="350"/>
      <c r="D105" s="350"/>
      <c r="E105" s="350"/>
      <c r="F105" s="350"/>
      <c r="G105" s="350"/>
      <c r="H105" s="350"/>
      <c r="I105" s="350"/>
      <c r="J105" s="350"/>
      <c r="K105" s="350"/>
      <c r="L105" s="350"/>
      <c r="M105" s="350"/>
      <c r="N105" s="351"/>
    </row>
    <row r="106" spans="2:14">
      <c r="B106" s="349"/>
      <c r="C106" s="350"/>
      <c r="D106" s="350"/>
      <c r="E106" s="350"/>
      <c r="F106" s="350"/>
      <c r="G106" s="350"/>
      <c r="H106" s="350"/>
      <c r="I106" s="350"/>
      <c r="J106" s="350"/>
      <c r="K106" s="350"/>
      <c r="L106" s="350"/>
      <c r="M106" s="350"/>
      <c r="N106" s="351"/>
    </row>
    <row r="107" spans="2:14">
      <c r="B107" s="349"/>
      <c r="C107" s="350"/>
      <c r="D107" s="350"/>
      <c r="E107" s="350"/>
      <c r="F107" s="350"/>
      <c r="G107" s="350"/>
      <c r="H107" s="350"/>
      <c r="I107" s="350"/>
      <c r="J107" s="350"/>
      <c r="K107" s="350"/>
      <c r="L107" s="350"/>
      <c r="M107" s="350"/>
      <c r="N107" s="351"/>
    </row>
    <row r="108" spans="2:14">
      <c r="B108" s="264"/>
      <c r="C108" s="265"/>
      <c r="D108" s="265"/>
      <c r="E108" s="265"/>
      <c r="F108" s="265"/>
      <c r="G108" s="265"/>
      <c r="H108" s="265"/>
      <c r="I108" s="265"/>
      <c r="J108" s="265"/>
      <c r="K108" s="265"/>
      <c r="L108" s="265"/>
      <c r="M108" s="265"/>
      <c r="N108" s="266"/>
    </row>
    <row r="109" spans="2:14">
      <c r="B109" s="252"/>
      <c r="C109" s="253"/>
      <c r="D109" s="253"/>
      <c r="E109" s="253" t="s">
        <v>1060</v>
      </c>
      <c r="F109" s="427"/>
      <c r="G109" s="427"/>
      <c r="H109" s="253"/>
      <c r="I109" s="253"/>
      <c r="J109" s="253"/>
      <c r="K109" s="253"/>
      <c r="L109" s="253"/>
      <c r="M109" s="253"/>
      <c r="N109" s="254"/>
    </row>
    <row r="110" spans="2:14">
      <c r="B110" s="252"/>
      <c r="C110" s="253"/>
      <c r="D110" s="253"/>
      <c r="E110" s="428" t="s">
        <v>1061</v>
      </c>
      <c r="F110" s="253"/>
      <c r="G110" s="253"/>
      <c r="H110" s="428"/>
      <c r="I110" s="428"/>
      <c r="J110" s="428"/>
      <c r="K110" s="253"/>
      <c r="L110" s="253"/>
      <c r="M110" s="253"/>
      <c r="N110" s="254"/>
    </row>
    <row r="111" spans="2:14">
      <c r="B111" s="252"/>
      <c r="C111" s="253"/>
      <c r="D111" s="253"/>
      <c r="E111" s="267" t="s">
        <v>1065</v>
      </c>
      <c r="F111" s="253"/>
      <c r="G111" s="253"/>
      <c r="H111" s="267"/>
      <c r="I111" s="267"/>
      <c r="J111" s="267"/>
      <c r="K111" s="253"/>
      <c r="L111" s="253"/>
      <c r="M111" s="253"/>
      <c r="N111" s="254"/>
    </row>
    <row r="112" spans="2:14">
      <c r="B112" s="268"/>
      <c r="C112" s="265"/>
      <c r="D112" s="265"/>
      <c r="E112" s="253" t="s">
        <v>1063</v>
      </c>
      <c r="F112" s="253"/>
      <c r="G112" s="253"/>
      <c r="H112" s="253"/>
      <c r="I112" s="253"/>
      <c r="J112" s="253"/>
      <c r="K112" s="265"/>
      <c r="L112" s="265"/>
      <c r="M112" s="265"/>
      <c r="N112" s="266"/>
    </row>
    <row r="113" spans="2:14">
      <c r="B113" s="268"/>
      <c r="C113" s="265"/>
      <c r="D113" s="265"/>
      <c r="E113" s="265"/>
      <c r="F113" s="253"/>
      <c r="G113" s="253"/>
      <c r="H113" s="253"/>
      <c r="I113" s="253"/>
      <c r="J113" s="253"/>
      <c r="K113" s="265"/>
      <c r="L113" s="265"/>
      <c r="M113" s="265"/>
      <c r="N113" s="266"/>
    </row>
    <row r="114" spans="2:14">
      <c r="B114" s="268" t="s">
        <v>2326</v>
      </c>
      <c r="C114" s="267"/>
      <c r="D114" s="267"/>
      <c r="E114" s="253"/>
      <c r="F114" s="253"/>
      <c r="G114" s="253"/>
      <c r="H114" s="253"/>
      <c r="I114" s="253"/>
      <c r="J114" s="971"/>
      <c r="K114" s="971"/>
      <c r="L114" s="971"/>
      <c r="M114" s="971"/>
      <c r="N114" s="972"/>
    </row>
    <row r="115" spans="2:14" ht="15" thickBot="1">
      <c r="B115" s="429" t="s">
        <v>2327</v>
      </c>
      <c r="C115" s="430"/>
      <c r="D115" s="430"/>
      <c r="E115" s="269"/>
      <c r="F115" s="269"/>
      <c r="G115" s="269"/>
      <c r="H115" s="269"/>
      <c r="I115" s="269"/>
      <c r="J115" s="973"/>
      <c r="K115" s="973"/>
      <c r="L115" s="973"/>
      <c r="M115" s="973"/>
      <c r="N115" s="974"/>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1716</v>
      </c>
      <c r="C31" s="87" t="s">
        <v>2194</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180</v>
      </c>
      <c r="B36" s="870" t="str">
        <f>VLOOKUP(A36,EQUIPOS!A6:D154,3,FALSE)</f>
        <v>Compresor 120 HP, con martillo.</v>
      </c>
      <c r="C36" s="871"/>
      <c r="D36" s="871"/>
      <c r="E36" s="871"/>
      <c r="F36" s="871"/>
      <c r="G36" s="871"/>
      <c r="H36" s="872"/>
      <c r="I36" s="277"/>
      <c r="J36" s="278"/>
      <c r="K36" s="279">
        <f>VLOOKUP(A36,EQUIPOS!A6:D163,4,FALSE)</f>
        <v>111505.758</v>
      </c>
      <c r="L36" s="280"/>
      <c r="M36" s="281">
        <v>35</v>
      </c>
      <c r="N36" s="282">
        <f>K36/M36</f>
        <v>3185.8788</v>
      </c>
    </row>
    <row r="37" spans="1:14">
      <c r="A37" s="119" t="s">
        <v>312</v>
      </c>
      <c r="B37" s="870" t="str">
        <f>VLOOKUP(A37,EQUIPOS!A7:D154,3,FALSE)</f>
        <v>Retroexcavadora sobre oruga, potencia 138 HP, balde de 1,5 m3.</v>
      </c>
      <c r="C37" s="871"/>
      <c r="D37" s="871"/>
      <c r="E37" s="871"/>
      <c r="F37" s="871"/>
      <c r="G37" s="871"/>
      <c r="H37" s="872"/>
      <c r="I37" s="431"/>
      <c r="J37" s="432"/>
      <c r="K37" s="279">
        <f>VLOOKUP(A37,EQUIPOS!A7:D164,4,FALSE)</f>
        <v>256785.39299999998</v>
      </c>
      <c r="L37" s="345"/>
      <c r="M37" s="346">
        <v>35</v>
      </c>
      <c r="N37" s="282">
        <f>K37/M37</f>
        <v>7336.7255142857139</v>
      </c>
    </row>
    <row r="38" spans="1:14">
      <c r="A38" s="119"/>
      <c r="B38" s="330"/>
      <c r="C38" s="331"/>
      <c r="D38" s="331"/>
      <c r="E38" s="333"/>
      <c r="F38" s="331"/>
      <c r="G38" s="331"/>
      <c r="H38" s="332"/>
      <c r="I38" s="338"/>
      <c r="J38" s="340"/>
      <c r="K38" s="279"/>
      <c r="L38" s="433"/>
      <c r="M38" s="434"/>
      <c r="N38" s="282"/>
    </row>
    <row r="39" spans="1:14">
      <c r="B39" s="870"/>
      <c r="C39" s="871"/>
      <c r="D39" s="871"/>
      <c r="E39" s="877"/>
      <c r="F39" s="871"/>
      <c r="G39" s="871"/>
      <c r="H39" s="872"/>
      <c r="I39" s="42"/>
      <c r="J39" s="43"/>
      <c r="K39" s="284"/>
      <c r="L39" s="286"/>
      <c r="M39" s="287"/>
      <c r="N39" s="288"/>
    </row>
    <row r="40" spans="1:14">
      <c r="B40" s="878" t="s">
        <v>1036</v>
      </c>
      <c r="C40" s="879"/>
      <c r="D40" s="879"/>
      <c r="E40" s="44"/>
      <c r="F40" s="45"/>
      <c r="G40" s="45"/>
      <c r="H40" s="46"/>
      <c r="I40" s="42"/>
      <c r="J40" s="43"/>
      <c r="K40" s="289"/>
      <c r="L40" s="286"/>
      <c r="M40" s="411">
        <v>0.01</v>
      </c>
      <c r="N40" s="354">
        <f>N73*M40</f>
        <v>7.2953150294428575</v>
      </c>
    </row>
    <row r="41" spans="1:14" ht="15" thickBot="1">
      <c r="B41" s="870"/>
      <c r="C41" s="871"/>
      <c r="D41" s="871"/>
      <c r="E41" s="871"/>
      <c r="F41" s="871"/>
      <c r="G41" s="871"/>
      <c r="H41" s="872"/>
      <c r="I41" s="880"/>
      <c r="J41" s="881"/>
      <c r="K41" s="47"/>
      <c r="L41" s="882"/>
      <c r="M41" s="883"/>
      <c r="N41" s="111"/>
    </row>
    <row r="42" spans="1:14" ht="15" thickBot="1">
      <c r="B42" s="821" t="s">
        <v>1037</v>
      </c>
      <c r="C42" s="822"/>
      <c r="D42" s="822"/>
      <c r="E42" s="822"/>
      <c r="F42" s="822"/>
      <c r="G42" s="822"/>
      <c r="H42" s="822"/>
      <c r="I42" s="822"/>
      <c r="J42" s="822"/>
      <c r="K42" s="822"/>
      <c r="L42" s="822"/>
      <c r="M42" s="823"/>
      <c r="N42" s="404">
        <f>SUM(N36:N41)</f>
        <v>10529.899629315158</v>
      </c>
    </row>
    <row r="43" spans="1:14">
      <c r="B43" s="290"/>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6" t="s">
        <v>1028</v>
      </c>
      <c r="C46" s="867"/>
      <c r="D46" s="867"/>
      <c r="E46" s="867"/>
      <c r="F46" s="867"/>
      <c r="G46" s="867"/>
      <c r="H46" s="867"/>
      <c r="I46" s="901"/>
      <c r="J46" s="325" t="s">
        <v>1029</v>
      </c>
      <c r="K46" s="91" t="s">
        <v>1030</v>
      </c>
      <c r="L46" s="902" t="s">
        <v>1039</v>
      </c>
      <c r="M46" s="901"/>
      <c r="N46" s="92" t="s">
        <v>1035</v>
      </c>
    </row>
    <row r="47" spans="1:14">
      <c r="A47" s="150" t="s">
        <v>448</v>
      </c>
      <c r="B47" s="49" t="str">
        <f>VLOOKUP(A47,MATERIALES!A5:D373,3,FALSE)</f>
        <v xml:space="preserve">Derechos de explotación y/o disposición de materiales
</v>
      </c>
      <c r="C47" s="291"/>
      <c r="D47" s="291"/>
      <c r="E47" s="291"/>
      <c r="F47" s="291"/>
      <c r="G47" s="291"/>
      <c r="H47" s="291"/>
      <c r="I47" s="278"/>
      <c r="J47" s="234" t="str">
        <f>VLOOKUP(A47,MATERIALES!A3:D639,2,FALSE)</f>
        <v>m3</v>
      </c>
      <c r="K47" s="292">
        <v>1.3</v>
      </c>
      <c r="L47" s="277"/>
      <c r="M47" s="412">
        <f>VLOOKUP(A47,MATERIALES!A5:D396,4,FALSE)</f>
        <v>6456</v>
      </c>
      <c r="N47" s="282">
        <f>K47*M47</f>
        <v>8392.8000000000011</v>
      </c>
    </row>
    <row r="48" spans="1:14">
      <c r="A48" s="215"/>
      <c r="B48" s="330"/>
      <c r="C48" s="435"/>
      <c r="D48" s="435"/>
      <c r="E48" s="435"/>
      <c r="F48" s="435"/>
      <c r="G48" s="435"/>
      <c r="H48" s="435"/>
      <c r="I48" s="432"/>
      <c r="J48" s="321"/>
      <c r="K48" s="407"/>
      <c r="L48" s="431"/>
      <c r="M48" s="436"/>
      <c r="N48" s="283"/>
    </row>
    <row r="49" spans="1:14">
      <c r="A49" s="215"/>
      <c r="B49" s="174"/>
      <c r="C49" s="339"/>
      <c r="D49" s="339"/>
      <c r="E49" s="339"/>
      <c r="F49" s="339"/>
      <c r="G49" s="339"/>
      <c r="H49" s="339"/>
      <c r="I49" s="432"/>
      <c r="J49" s="437"/>
      <c r="K49" s="438"/>
      <c r="L49" s="338"/>
      <c r="M49" s="439"/>
      <c r="N49" s="440"/>
    </row>
    <row r="50" spans="1:14" ht="15" thickBot="1">
      <c r="B50" s="319"/>
      <c r="C50" s="320"/>
      <c r="D50" s="320"/>
      <c r="E50" s="320"/>
      <c r="F50" s="320"/>
      <c r="G50" s="320"/>
      <c r="H50" s="320"/>
      <c r="I50" s="320"/>
      <c r="J50" s="132"/>
      <c r="K50" s="132"/>
      <c r="L50" s="335"/>
      <c r="M50" s="334"/>
      <c r="N50" s="133"/>
    </row>
    <row r="51" spans="1:14" ht="15" thickBot="1">
      <c r="B51" s="821" t="s">
        <v>1037</v>
      </c>
      <c r="C51" s="822"/>
      <c r="D51" s="822"/>
      <c r="E51" s="822"/>
      <c r="F51" s="822"/>
      <c r="G51" s="822"/>
      <c r="H51" s="822"/>
      <c r="I51" s="822"/>
      <c r="J51" s="822"/>
      <c r="K51" s="822"/>
      <c r="L51" s="822"/>
      <c r="M51" s="823"/>
      <c r="N51" s="404">
        <f>SUM(N47:N50)</f>
        <v>8392.8000000000011</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 thickBot="1">
      <c r="B54" s="74"/>
      <c r="C54" s="67"/>
      <c r="D54" s="67"/>
      <c r="E54" s="67"/>
      <c r="F54" s="67"/>
      <c r="G54" s="67"/>
      <c r="H54" s="67"/>
      <c r="I54" s="67"/>
      <c r="J54" s="67"/>
      <c r="K54" s="67"/>
      <c r="L54" s="67"/>
      <c r="M54" s="67"/>
      <c r="N54" s="69"/>
    </row>
    <row r="55" spans="1:14" ht="26.4">
      <c r="B55" s="323" t="s">
        <v>1041</v>
      </c>
      <c r="C55" s="324"/>
      <c r="D55" s="324"/>
      <c r="E55" s="324"/>
      <c r="F55" s="324"/>
      <c r="G55" s="324"/>
      <c r="H55" s="79" t="s">
        <v>1029</v>
      </c>
      <c r="I55" s="80" t="s">
        <v>1042</v>
      </c>
      <c r="J55" s="81" t="s">
        <v>1043</v>
      </c>
      <c r="K55" s="79" t="s">
        <v>1044</v>
      </c>
      <c r="L55" s="907" t="s">
        <v>1045</v>
      </c>
      <c r="M55" s="886"/>
      <c r="N55" s="82" t="s">
        <v>1035</v>
      </c>
    </row>
    <row r="56" spans="1:14">
      <c r="A56" t="s">
        <v>1340</v>
      </c>
      <c r="B56" s="52" t="str">
        <f>VLOOKUP(A56,TRANSPORTE!A5:D117,3,FALSE)</f>
        <v>Transporte de material de excavación</v>
      </c>
      <c r="C56" s="327"/>
      <c r="D56" s="327"/>
      <c r="E56" s="327"/>
      <c r="F56" s="327"/>
      <c r="G56" s="327"/>
      <c r="H56" s="321" t="s">
        <v>1552</v>
      </c>
      <c r="I56" s="289">
        <v>1.3</v>
      </c>
      <c r="J56" s="296">
        <v>1</v>
      </c>
      <c r="K56" s="289">
        <f>I56*J56</f>
        <v>1.3</v>
      </c>
      <c r="L56" s="908">
        <f>VLOOKUP(A56,TRANSPORTE!A5:D117,4,FALSE)</f>
        <v>958</v>
      </c>
      <c r="M56" s="909"/>
      <c r="N56" s="297">
        <f>K56*L56</f>
        <v>1245.4000000000001</v>
      </c>
    </row>
    <row r="57" spans="1:14">
      <c r="B57" s="52"/>
      <c r="C57" s="53"/>
      <c r="D57" s="53"/>
      <c r="E57" s="53"/>
      <c r="F57" s="53"/>
      <c r="G57" s="53"/>
      <c r="H57" s="321"/>
      <c r="I57" s="289"/>
      <c r="J57" s="296"/>
      <c r="K57" s="289"/>
      <c r="L57" s="908"/>
      <c r="M57" s="909"/>
      <c r="N57" s="297"/>
    </row>
    <row r="58" spans="1:14">
      <c r="B58" s="52"/>
      <c r="C58" s="53"/>
      <c r="D58" s="53"/>
      <c r="E58" s="53"/>
      <c r="F58" s="53"/>
      <c r="G58" s="53"/>
      <c r="H58" s="321"/>
      <c r="I58" s="289"/>
      <c r="J58" s="296"/>
      <c r="K58" s="289"/>
      <c r="L58" s="908"/>
      <c r="M58" s="909"/>
      <c r="N58" s="297"/>
    </row>
    <row r="59" spans="1:14">
      <c r="B59" s="52"/>
      <c r="C59" s="53"/>
      <c r="D59" s="53"/>
      <c r="E59" s="53"/>
      <c r="F59" s="53"/>
      <c r="G59" s="53"/>
      <c r="H59" s="321"/>
      <c r="I59" s="289"/>
      <c r="J59" s="296"/>
      <c r="K59" s="289"/>
      <c r="L59" s="908"/>
      <c r="M59" s="909"/>
      <c r="N59" s="297"/>
    </row>
    <row r="60" spans="1:14">
      <c r="B60" s="52"/>
      <c r="C60" s="53"/>
      <c r="D60" s="53"/>
      <c r="E60" s="53"/>
      <c r="F60" s="53"/>
      <c r="G60" s="53"/>
      <c r="H60" s="298"/>
      <c r="I60" s="289"/>
      <c r="J60" s="289"/>
      <c r="K60" s="289"/>
      <c r="L60" s="299"/>
      <c r="M60" s="300"/>
      <c r="N60" s="301"/>
    </row>
    <row r="61" spans="1:14" ht="15" thickBot="1">
      <c r="B61" s="457"/>
      <c r="C61" s="458"/>
      <c r="D61" s="458"/>
      <c r="E61" s="458"/>
      <c r="F61" s="458"/>
      <c r="G61" s="458"/>
      <c r="H61" s="54"/>
      <c r="I61" s="132"/>
      <c r="J61" s="132"/>
      <c r="K61" s="132"/>
      <c r="L61" s="899"/>
      <c r="M61" s="900"/>
      <c r="N61" s="133"/>
    </row>
    <row r="62" spans="1:14" ht="15" thickBot="1">
      <c r="B62" s="910" t="s">
        <v>1037</v>
      </c>
      <c r="C62" s="864"/>
      <c r="D62" s="864"/>
      <c r="E62" s="864"/>
      <c r="F62" s="864"/>
      <c r="G62" s="864"/>
      <c r="H62" s="864"/>
      <c r="I62" s="864"/>
      <c r="J62" s="864"/>
      <c r="K62" s="864"/>
      <c r="L62" s="864"/>
      <c r="M62" s="865"/>
      <c r="N62" s="110">
        <f>N56+N57+N58+N59+N60</f>
        <v>1245.4000000000001</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60" t="s">
        <v>1047</v>
      </c>
      <c r="C66" s="861"/>
      <c r="D66" s="861"/>
      <c r="E66" s="861"/>
      <c r="F66" s="861"/>
      <c r="G66" s="861"/>
      <c r="H66" s="861"/>
      <c r="I66" s="79" t="s">
        <v>1048</v>
      </c>
      <c r="J66" s="81" t="s">
        <v>1494</v>
      </c>
      <c r="K66" s="80" t="s">
        <v>1050</v>
      </c>
      <c r="L66" s="862" t="s">
        <v>1034</v>
      </c>
      <c r="M66" s="863"/>
      <c r="N66" s="104" t="s">
        <v>1035</v>
      </c>
    </row>
    <row r="67" spans="1:15">
      <c r="A67" s="151" t="s">
        <v>7</v>
      </c>
      <c r="B67" s="55" t="str">
        <f>VLOOKUP(A67,'MANO DE OBRA'!A8:D68,3,FALSE)</f>
        <v>Obrero (2)</v>
      </c>
      <c r="C67" s="53"/>
      <c r="D67" s="53"/>
      <c r="E67" s="53"/>
      <c r="F67" s="53"/>
      <c r="G67" s="53"/>
      <c r="H67" s="53"/>
      <c r="I67" s="302">
        <f>K67/J67*100</f>
        <v>55207.789411999998</v>
      </c>
      <c r="J67" s="303">
        <v>185</v>
      </c>
      <c r="K67" s="304">
        <f>VLOOKUP(A67,'MANO DE OBRA'!A8:D99,4,FALSE)</f>
        <v>102134.4104122</v>
      </c>
      <c r="L67" s="56"/>
      <c r="M67" s="441">
        <v>280</v>
      </c>
      <c r="N67" s="405">
        <f>K67/M67</f>
        <v>364.76575147214288</v>
      </c>
      <c r="O67" s="112"/>
    </row>
    <row r="68" spans="1:15">
      <c r="A68" s="151" t="s">
        <v>30</v>
      </c>
      <c r="B68" s="55" t="str">
        <f>VLOOKUP(A68,'MANO DE OBRA'!A8:D69,3,FALSE)</f>
        <v>Oficial</v>
      </c>
      <c r="C68" s="53"/>
      <c r="D68" s="53"/>
      <c r="E68" s="53"/>
      <c r="F68" s="53"/>
      <c r="G68" s="53"/>
      <c r="H68" s="53"/>
      <c r="I68" s="302">
        <f>K68/J68*100</f>
        <v>55207.789411999998</v>
      </c>
      <c r="J68" s="303">
        <v>185</v>
      </c>
      <c r="K68" s="304">
        <f>VLOOKUP(A68,'MANO DE OBRA'!A8:D100,4,FALSE)</f>
        <v>102134.4104122</v>
      </c>
      <c r="L68" s="56"/>
      <c r="M68" s="442">
        <v>280</v>
      </c>
      <c r="N68" s="405">
        <f>K68/M68</f>
        <v>364.76575147214288</v>
      </c>
    </row>
    <row r="69" spans="1:15">
      <c r="B69" s="55"/>
      <c r="C69" s="53"/>
      <c r="D69" s="53"/>
      <c r="E69" s="53"/>
      <c r="F69" s="53"/>
      <c r="G69" s="53"/>
      <c r="H69" s="53"/>
      <c r="I69" s="289"/>
      <c r="J69" s="307"/>
      <c r="K69" s="308"/>
      <c r="L69" s="56"/>
      <c r="M69" s="310"/>
      <c r="N69" s="306"/>
    </row>
    <row r="70" spans="1:15">
      <c r="B70" s="55"/>
      <c r="C70" s="53"/>
      <c r="D70" s="53"/>
      <c r="E70" s="53"/>
      <c r="F70" s="53"/>
      <c r="G70" s="53"/>
      <c r="H70" s="53"/>
      <c r="I70" s="289"/>
      <c r="J70" s="307"/>
      <c r="K70" s="308"/>
      <c r="L70" s="328"/>
      <c r="M70" s="310"/>
      <c r="N70" s="306"/>
    </row>
    <row r="71" spans="1:15">
      <c r="B71" s="55"/>
      <c r="C71" s="53"/>
      <c r="D71" s="53"/>
      <c r="E71" s="53"/>
      <c r="F71" s="53"/>
      <c r="G71" s="53"/>
      <c r="H71" s="53"/>
      <c r="I71" s="289"/>
      <c r="J71" s="307"/>
      <c r="K71" s="308"/>
      <c r="L71" s="328"/>
      <c r="M71" s="310"/>
      <c r="N71" s="306"/>
    </row>
    <row r="72" spans="1:15" ht="15" thickBot="1">
      <c r="B72" s="897"/>
      <c r="C72" s="898"/>
      <c r="D72" s="898"/>
      <c r="E72" s="898"/>
      <c r="F72" s="898"/>
      <c r="G72" s="898"/>
      <c r="H72" s="898"/>
      <c r="I72" s="132"/>
      <c r="J72" s="132"/>
      <c r="K72" s="132"/>
      <c r="L72" s="911"/>
      <c r="M72" s="911"/>
      <c r="N72" s="51"/>
    </row>
    <row r="73" spans="1:15" ht="15" thickBot="1">
      <c r="B73" s="910" t="s">
        <v>1037</v>
      </c>
      <c r="C73" s="864"/>
      <c r="D73" s="864"/>
      <c r="E73" s="864"/>
      <c r="F73" s="864"/>
      <c r="G73" s="864"/>
      <c r="H73" s="864"/>
      <c r="I73" s="864"/>
      <c r="J73" s="864"/>
      <c r="K73" s="864"/>
      <c r="L73" s="864"/>
      <c r="M73" s="865"/>
      <c r="N73" s="311">
        <f>SUM(N67:N72)</f>
        <v>729.53150294428576</v>
      </c>
    </row>
    <row r="74" spans="1:15" ht="15" thickBot="1">
      <c r="B74" s="39"/>
      <c r="C74" s="40"/>
      <c r="D74" s="40"/>
      <c r="E74" s="40"/>
      <c r="F74" s="40"/>
      <c r="G74" s="40"/>
      <c r="H74" s="40"/>
      <c r="I74" s="40"/>
      <c r="J74" s="40"/>
      <c r="K74" s="40"/>
      <c r="L74" s="40"/>
      <c r="M74" s="40"/>
      <c r="N74" s="41"/>
    </row>
    <row r="75" spans="1:15" ht="15" thickBot="1">
      <c r="B75" s="821" t="s">
        <v>1051</v>
      </c>
      <c r="C75" s="822"/>
      <c r="D75" s="822"/>
      <c r="E75" s="822"/>
      <c r="F75" s="822"/>
      <c r="G75" s="822"/>
      <c r="H75" s="822"/>
      <c r="I75" s="822"/>
      <c r="J75" s="822"/>
      <c r="K75" s="822"/>
      <c r="L75" s="822"/>
      <c r="M75" s="823"/>
      <c r="N75" s="105">
        <f>N42+N51+N62+N73</f>
        <v>20897.631132259448</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 thickBot="1">
      <c r="B78" s="74"/>
      <c r="C78" s="67"/>
      <c r="D78" s="67"/>
      <c r="E78" s="67"/>
      <c r="F78" s="67"/>
      <c r="G78" s="67"/>
      <c r="H78" s="67"/>
      <c r="I78" s="67"/>
      <c r="J78" s="67"/>
      <c r="K78" s="67"/>
      <c r="L78" s="67"/>
      <c r="M78" s="67"/>
      <c r="N78" s="69"/>
    </row>
    <row r="79" spans="1:15">
      <c r="B79" s="866" t="s">
        <v>1053</v>
      </c>
      <c r="C79" s="867"/>
      <c r="D79" s="867"/>
      <c r="E79" s="867"/>
      <c r="F79" s="867"/>
      <c r="G79" s="867"/>
      <c r="H79" s="867"/>
      <c r="I79" s="324"/>
      <c r="J79" s="344"/>
      <c r="K79" s="312" t="s">
        <v>1054</v>
      </c>
      <c r="L79" s="868" t="s">
        <v>1055</v>
      </c>
      <c r="M79" s="869"/>
      <c r="N79" s="313"/>
    </row>
    <row r="80" spans="1:15">
      <c r="B80" s="854" t="s">
        <v>1056</v>
      </c>
      <c r="C80" s="855"/>
      <c r="D80" s="855"/>
      <c r="E80" s="855"/>
      <c r="F80" s="855"/>
      <c r="G80" s="855"/>
      <c r="H80" s="855"/>
      <c r="I80" s="93"/>
      <c r="J80" s="94"/>
      <c r="K80" s="314">
        <v>0.2</v>
      </c>
      <c r="L80" s="856">
        <f>N75*K80</f>
        <v>4179.5262264518897</v>
      </c>
      <c r="M80" s="857"/>
      <c r="N80" s="57"/>
    </row>
    <row r="81" spans="1:14">
      <c r="B81" s="95" t="s">
        <v>1057</v>
      </c>
      <c r="C81" s="96"/>
      <c r="D81" s="96"/>
      <c r="E81" s="96"/>
      <c r="F81" s="96"/>
      <c r="G81" s="96"/>
      <c r="H81" s="96"/>
      <c r="I81" s="93"/>
      <c r="J81" s="94"/>
      <c r="K81" s="314">
        <v>0.05</v>
      </c>
      <c r="L81" s="856">
        <f>N75*K81</f>
        <v>1044.8815566129724</v>
      </c>
      <c r="M81" s="857"/>
      <c r="N81" s="57"/>
    </row>
    <row r="82" spans="1:14" ht="15" thickBot="1">
      <c r="B82" s="97" t="s">
        <v>1058</v>
      </c>
      <c r="C82" s="98"/>
      <c r="D82" s="98"/>
      <c r="E82" s="98"/>
      <c r="F82" s="98"/>
      <c r="G82" s="98"/>
      <c r="H82" s="98"/>
      <c r="I82" s="99"/>
      <c r="J82" s="100"/>
      <c r="K82" s="315">
        <v>0.05</v>
      </c>
      <c r="L82" s="858">
        <f>N75*K82</f>
        <v>1044.8815566129724</v>
      </c>
      <c r="M82" s="859"/>
      <c r="N82" s="57"/>
    </row>
    <row r="83" spans="1:14" ht="15" thickBot="1">
      <c r="B83" s="821" t="s">
        <v>1037</v>
      </c>
      <c r="C83" s="822"/>
      <c r="D83" s="822"/>
      <c r="E83" s="822"/>
      <c r="F83" s="822"/>
      <c r="G83" s="822"/>
      <c r="H83" s="822"/>
      <c r="I83" s="822"/>
      <c r="J83" s="822"/>
      <c r="K83" s="822"/>
      <c r="L83" s="822"/>
      <c r="M83" s="823"/>
      <c r="N83" s="58">
        <f>L80+L81+L82</f>
        <v>6269.2893396778345</v>
      </c>
    </row>
    <row r="84" spans="1:14" ht="15" thickBot="1">
      <c r="B84" s="39"/>
      <c r="C84" s="40"/>
      <c r="D84" s="40"/>
      <c r="E84" s="40"/>
      <c r="F84" s="40"/>
      <c r="G84" s="40"/>
      <c r="H84" s="40"/>
      <c r="I84" s="40"/>
      <c r="J84" s="40"/>
      <c r="K84" s="40"/>
      <c r="L84" s="40"/>
      <c r="M84" s="40"/>
      <c r="N84" s="41"/>
    </row>
    <row r="85" spans="1:14" ht="15" thickBot="1">
      <c r="A85" t="s">
        <v>2122</v>
      </c>
      <c r="B85" s="821" t="s">
        <v>1059</v>
      </c>
      <c r="C85" s="822"/>
      <c r="D85" s="822"/>
      <c r="E85" s="822"/>
      <c r="F85" s="822"/>
      <c r="G85" s="822"/>
      <c r="H85" s="822"/>
      <c r="I85" s="822"/>
      <c r="J85" s="822"/>
      <c r="K85" s="822"/>
      <c r="L85" s="822"/>
      <c r="M85" s="823"/>
      <c r="N85" s="196">
        <f>N75+N83</f>
        <v>27166.920471937283</v>
      </c>
    </row>
    <row r="86" spans="1:14">
      <c r="B86" s="249"/>
      <c r="C86" s="250"/>
      <c r="D86" s="250"/>
      <c r="E86" s="250"/>
      <c r="F86" s="250"/>
      <c r="G86" s="250"/>
      <c r="H86" s="250"/>
      <c r="I86" s="250"/>
      <c r="J86" s="250"/>
      <c r="K86" s="250"/>
      <c r="L86" s="250"/>
      <c r="M86" s="250"/>
      <c r="N86" s="251"/>
    </row>
    <row r="87" spans="1:14">
      <c r="B87" s="252"/>
      <c r="C87" s="253"/>
      <c r="D87" s="253"/>
      <c r="E87" s="253"/>
      <c r="F87" s="253"/>
      <c r="G87" s="253"/>
      <c r="H87" s="253"/>
      <c r="I87" s="253"/>
      <c r="J87" s="253"/>
      <c r="K87" s="253"/>
      <c r="L87" s="253"/>
      <c r="M87" s="253"/>
      <c r="N87" s="254"/>
    </row>
    <row r="88" spans="1:14">
      <c r="B88" s="252"/>
      <c r="C88" s="253"/>
      <c r="D88" s="253"/>
      <c r="E88" s="253"/>
      <c r="F88" s="253"/>
      <c r="G88" s="253"/>
      <c r="H88" s="253"/>
      <c r="I88" s="253"/>
      <c r="J88" s="253"/>
      <c r="K88" s="253"/>
      <c r="L88" s="253"/>
      <c r="M88" s="253"/>
      <c r="N88" s="254"/>
    </row>
    <row r="89" spans="1:14">
      <c r="B89" s="252"/>
      <c r="C89" s="253"/>
      <c r="D89" s="253"/>
      <c r="E89" s="253"/>
      <c r="F89" s="253"/>
      <c r="G89" s="253"/>
      <c r="H89" s="253"/>
      <c r="I89" s="253"/>
      <c r="J89" s="253"/>
      <c r="K89" s="253"/>
      <c r="L89" s="253"/>
      <c r="M89" s="253"/>
      <c r="N89" s="254"/>
    </row>
    <row r="90" spans="1:14">
      <c r="B90" s="252"/>
      <c r="C90" s="253"/>
      <c r="D90" s="253"/>
      <c r="E90" s="427" t="s">
        <v>1060</v>
      </c>
      <c r="F90" s="427"/>
      <c r="G90" s="427"/>
      <c r="H90" s="427"/>
      <c r="I90" s="427"/>
      <c r="J90" s="427"/>
      <c r="K90" s="253"/>
      <c r="L90" s="253"/>
      <c r="M90" s="253"/>
      <c r="N90" s="254"/>
    </row>
    <row r="91" spans="1:14">
      <c r="B91" s="252"/>
      <c r="C91" s="253"/>
      <c r="D91" s="253"/>
      <c r="E91" s="253" t="s">
        <v>1061</v>
      </c>
      <c r="F91" s="253"/>
      <c r="G91" s="253"/>
      <c r="H91" s="253"/>
      <c r="I91" s="253"/>
      <c r="J91" s="253"/>
      <c r="K91" s="253"/>
      <c r="L91" s="253"/>
      <c r="M91" s="253"/>
      <c r="N91" s="254"/>
    </row>
    <row r="92" spans="1:14">
      <c r="B92" s="252"/>
      <c r="C92" s="253"/>
      <c r="D92" s="253"/>
      <c r="E92" s="253" t="s">
        <v>1062</v>
      </c>
      <c r="F92" s="253"/>
      <c r="G92" s="253"/>
      <c r="H92" s="253"/>
      <c r="I92" s="253"/>
      <c r="J92" s="253"/>
      <c r="K92" s="253"/>
      <c r="L92" s="253"/>
      <c r="M92" s="253"/>
      <c r="N92" s="254"/>
    </row>
    <row r="93" spans="1:14">
      <c r="B93" s="252"/>
      <c r="C93" s="253"/>
      <c r="D93" s="253"/>
      <c r="E93" s="253" t="s">
        <v>1063</v>
      </c>
      <c r="F93" s="253"/>
      <c r="G93" s="253"/>
      <c r="H93" s="253"/>
      <c r="I93" s="253"/>
      <c r="J93" s="253"/>
      <c r="K93" s="253"/>
      <c r="L93" s="253"/>
      <c r="M93" s="253"/>
      <c r="N93" s="254"/>
    </row>
    <row r="94" spans="1:14" ht="15" thickBot="1">
      <c r="B94" s="252"/>
      <c r="C94" s="253"/>
      <c r="D94" s="253"/>
      <c r="E94" s="253"/>
      <c r="F94" s="253" t="s">
        <v>1064</v>
      </c>
      <c r="G94" s="253"/>
      <c r="H94" s="253"/>
      <c r="I94" s="253"/>
      <c r="J94" s="253"/>
      <c r="K94" s="253"/>
      <c r="L94" s="253"/>
      <c r="M94" s="253"/>
      <c r="N94" s="254"/>
    </row>
    <row r="95" spans="1:14">
      <c r="B95" s="237" t="s">
        <v>2322</v>
      </c>
      <c r="C95" s="238"/>
      <c r="D95" s="238"/>
      <c r="E95" s="238"/>
      <c r="F95" s="238"/>
      <c r="G95" s="238"/>
      <c r="H95" s="238"/>
      <c r="I95" s="238"/>
      <c r="J95" s="238"/>
      <c r="K95" s="238"/>
      <c r="L95" s="238"/>
      <c r="M95" s="238"/>
      <c r="N95" s="239"/>
    </row>
    <row r="96" spans="1:14">
      <c r="B96" s="255"/>
      <c r="C96" s="256"/>
      <c r="D96" s="256"/>
      <c r="E96" s="256"/>
      <c r="F96" s="256"/>
      <c r="G96" s="256"/>
      <c r="H96" s="256"/>
      <c r="I96" s="256"/>
      <c r="J96" s="256"/>
      <c r="K96" s="256"/>
      <c r="L96" s="256"/>
      <c r="M96" s="256"/>
      <c r="N96" s="257"/>
    </row>
    <row r="97" spans="2:14">
      <c r="B97" s="255"/>
      <c r="C97" s="256"/>
      <c r="D97" s="256"/>
      <c r="E97" s="256"/>
      <c r="F97" s="256"/>
      <c r="G97" s="256"/>
      <c r="H97" s="256"/>
      <c r="I97" s="256"/>
      <c r="J97" s="256"/>
      <c r="K97" s="256"/>
      <c r="L97" s="256"/>
      <c r="M97" s="256"/>
      <c r="N97" s="257"/>
    </row>
    <row r="98" spans="2:14">
      <c r="B98" s="255"/>
      <c r="C98" s="256"/>
      <c r="D98" s="256"/>
      <c r="E98" s="256"/>
      <c r="F98" s="256"/>
      <c r="G98" s="256"/>
      <c r="H98" s="256"/>
      <c r="I98" s="256"/>
      <c r="J98" s="256"/>
      <c r="K98" s="256"/>
      <c r="L98" s="256"/>
      <c r="M98" s="256"/>
      <c r="N98" s="257"/>
    </row>
    <row r="99" spans="2:14" ht="15" thickBot="1">
      <c r="B99" s="258"/>
      <c r="C99" s="259"/>
      <c r="D99" s="259"/>
      <c r="E99" s="259"/>
      <c r="F99" s="259"/>
      <c r="G99" s="259"/>
      <c r="H99" s="259"/>
      <c r="I99" s="259"/>
      <c r="J99" s="259"/>
      <c r="K99" s="259"/>
      <c r="L99" s="259"/>
      <c r="M99" s="259"/>
      <c r="N99" s="260"/>
    </row>
    <row r="100" spans="2:14">
      <c r="B100" s="261"/>
      <c r="C100" s="262"/>
      <c r="D100" s="262"/>
      <c r="E100" s="262"/>
      <c r="F100" s="262"/>
      <c r="G100" s="262"/>
      <c r="H100" s="262"/>
      <c r="I100" s="262"/>
      <c r="J100" s="262"/>
      <c r="K100" s="262"/>
      <c r="L100" s="262"/>
      <c r="M100" s="262"/>
      <c r="N100" s="263"/>
    </row>
    <row r="101" spans="2:14">
      <c r="B101" s="264" t="s">
        <v>2323</v>
      </c>
      <c r="C101" s="265"/>
      <c r="D101" s="265"/>
      <c r="E101" s="265"/>
      <c r="F101" s="265"/>
      <c r="G101" s="265"/>
      <c r="H101" s="265"/>
      <c r="I101" s="265"/>
      <c r="J101" s="265"/>
      <c r="K101" s="265"/>
      <c r="L101" s="265"/>
      <c r="M101" s="265"/>
      <c r="N101" s="266"/>
    </row>
    <row r="102" spans="2:14" ht="15" customHeight="1">
      <c r="B102" s="965" t="s">
        <v>2324</v>
      </c>
      <c r="C102" s="966"/>
      <c r="D102" s="966"/>
      <c r="E102" s="966"/>
      <c r="F102" s="966"/>
      <c r="G102" s="966"/>
      <c r="H102" s="966"/>
      <c r="I102" s="966"/>
      <c r="J102" s="966"/>
      <c r="K102" s="966"/>
      <c r="L102" s="966"/>
      <c r="M102" s="966"/>
      <c r="N102" s="967"/>
    </row>
    <row r="103" spans="2:14" ht="15" customHeight="1">
      <c r="B103" s="965"/>
      <c r="C103" s="966"/>
      <c r="D103" s="966"/>
      <c r="E103" s="966"/>
      <c r="F103" s="966"/>
      <c r="G103" s="966"/>
      <c r="H103" s="966"/>
      <c r="I103" s="966"/>
      <c r="J103" s="966"/>
      <c r="K103" s="966"/>
      <c r="L103" s="966"/>
      <c r="M103" s="966"/>
      <c r="N103" s="967"/>
    </row>
    <row r="104" spans="2:14" ht="30" customHeight="1">
      <c r="B104" s="968" t="s">
        <v>2325</v>
      </c>
      <c r="C104" s="969"/>
      <c r="D104" s="969"/>
      <c r="E104" s="969"/>
      <c r="F104" s="969"/>
      <c r="G104" s="969"/>
      <c r="H104" s="969"/>
      <c r="I104" s="969"/>
      <c r="J104" s="969"/>
      <c r="K104" s="969"/>
      <c r="L104" s="969"/>
      <c r="M104" s="969"/>
      <c r="N104" s="970"/>
    </row>
    <row r="105" spans="2:14">
      <c r="B105" s="968"/>
      <c r="C105" s="969"/>
      <c r="D105" s="969"/>
      <c r="E105" s="969"/>
      <c r="F105" s="969"/>
      <c r="G105" s="969"/>
      <c r="H105" s="969"/>
      <c r="I105" s="969"/>
      <c r="J105" s="969"/>
      <c r="K105" s="969"/>
      <c r="L105" s="969"/>
      <c r="M105" s="969"/>
      <c r="N105" s="970"/>
    </row>
    <row r="106" spans="2:14">
      <c r="B106" s="349"/>
      <c r="C106" s="350"/>
      <c r="D106" s="350"/>
      <c r="E106" s="350"/>
      <c r="F106" s="350"/>
      <c r="G106" s="350"/>
      <c r="H106" s="350"/>
      <c r="I106" s="350"/>
      <c r="J106" s="350"/>
      <c r="K106" s="350"/>
      <c r="L106" s="350"/>
      <c r="M106" s="350"/>
      <c r="N106" s="351"/>
    </row>
    <row r="107" spans="2:14">
      <c r="B107" s="349"/>
      <c r="C107" s="350"/>
      <c r="D107" s="350"/>
      <c r="E107" s="350"/>
      <c r="F107" s="350"/>
      <c r="G107" s="350"/>
      <c r="H107" s="350"/>
      <c r="I107" s="350"/>
      <c r="J107" s="350"/>
      <c r="K107" s="350"/>
      <c r="L107" s="350"/>
      <c r="M107" s="350"/>
      <c r="N107" s="351"/>
    </row>
    <row r="108" spans="2:14">
      <c r="B108" s="349"/>
      <c r="C108" s="350"/>
      <c r="D108" s="350"/>
      <c r="E108" s="350"/>
      <c r="F108" s="350"/>
      <c r="G108" s="350"/>
      <c r="H108" s="350"/>
      <c r="I108" s="350"/>
      <c r="J108" s="350"/>
      <c r="K108" s="350"/>
      <c r="L108" s="350"/>
      <c r="M108" s="350"/>
      <c r="N108" s="351"/>
    </row>
    <row r="109" spans="2:14">
      <c r="B109" s="264"/>
      <c r="C109" s="265"/>
      <c r="D109" s="265"/>
      <c r="E109" s="265"/>
      <c r="F109" s="265"/>
      <c r="G109" s="265"/>
      <c r="H109" s="265"/>
      <c r="I109" s="265"/>
      <c r="J109" s="265"/>
      <c r="K109" s="265"/>
      <c r="L109" s="265"/>
      <c r="M109" s="265"/>
      <c r="N109" s="266"/>
    </row>
    <row r="110" spans="2:14">
      <c r="B110" s="252"/>
      <c r="C110" s="253"/>
      <c r="D110" s="253"/>
      <c r="E110" s="253" t="s">
        <v>1060</v>
      </c>
      <c r="F110" s="427"/>
      <c r="G110" s="427"/>
      <c r="H110" s="253"/>
      <c r="I110" s="253"/>
      <c r="J110" s="253"/>
      <c r="K110" s="253"/>
      <c r="L110" s="253"/>
      <c r="M110" s="253"/>
      <c r="N110" s="254"/>
    </row>
    <row r="111" spans="2:14">
      <c r="B111" s="252"/>
      <c r="C111" s="253"/>
      <c r="D111" s="253"/>
      <c r="E111" s="428" t="s">
        <v>1061</v>
      </c>
      <c r="F111" s="253"/>
      <c r="G111" s="253"/>
      <c r="H111" s="428"/>
      <c r="I111" s="428"/>
      <c r="J111" s="428"/>
      <c r="K111" s="253"/>
      <c r="L111" s="253"/>
      <c r="M111" s="253"/>
      <c r="N111" s="254"/>
    </row>
    <row r="112" spans="2:14">
      <c r="B112" s="252"/>
      <c r="C112" s="253"/>
      <c r="D112" s="253"/>
      <c r="E112" s="267" t="s">
        <v>1065</v>
      </c>
      <c r="F112" s="253"/>
      <c r="G112" s="253"/>
      <c r="H112" s="267"/>
      <c r="I112" s="267"/>
      <c r="J112" s="267"/>
      <c r="K112" s="253"/>
      <c r="L112" s="253"/>
      <c r="M112" s="253"/>
      <c r="N112" s="254"/>
    </row>
    <row r="113" spans="2:14">
      <c r="B113" s="268"/>
      <c r="C113" s="265"/>
      <c r="D113" s="265"/>
      <c r="E113" s="253" t="s">
        <v>1063</v>
      </c>
      <c r="F113" s="253"/>
      <c r="G113" s="253"/>
      <c r="H113" s="253"/>
      <c r="I113" s="253"/>
      <c r="J113" s="253"/>
      <c r="K113" s="265"/>
      <c r="L113" s="265"/>
      <c r="M113" s="265"/>
      <c r="N113" s="266"/>
    </row>
    <row r="114" spans="2:14">
      <c r="B114" s="268"/>
      <c r="C114" s="265"/>
      <c r="D114" s="265"/>
      <c r="E114" s="265"/>
      <c r="F114" s="253"/>
      <c r="G114" s="253"/>
      <c r="H114" s="253"/>
      <c r="I114" s="253"/>
      <c r="J114" s="253"/>
      <c r="K114" s="265"/>
      <c r="L114" s="265"/>
      <c r="M114" s="265"/>
      <c r="N114" s="266"/>
    </row>
    <row r="115" spans="2:14">
      <c r="B115" s="268" t="s">
        <v>2326</v>
      </c>
      <c r="C115" s="267"/>
      <c r="D115" s="267"/>
      <c r="E115" s="253"/>
      <c r="F115" s="253"/>
      <c r="G115" s="253"/>
      <c r="H115" s="253"/>
      <c r="I115" s="253"/>
      <c r="J115" s="971"/>
      <c r="K115" s="971"/>
      <c r="L115" s="971"/>
      <c r="M115" s="971"/>
      <c r="N115" s="972"/>
    </row>
    <row r="116" spans="2:14" ht="15" thickBot="1">
      <c r="B116" s="429" t="s">
        <v>2327</v>
      </c>
      <c r="C116" s="430"/>
      <c r="D116" s="430"/>
      <c r="E116" s="269"/>
      <c r="F116" s="269"/>
      <c r="G116" s="269"/>
      <c r="H116" s="269"/>
      <c r="I116" s="269"/>
      <c r="J116" s="973"/>
      <c r="K116" s="973"/>
      <c r="L116" s="973"/>
      <c r="M116" s="973"/>
      <c r="N116" s="974"/>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3.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1717</v>
      </c>
      <c r="C31" s="87" t="s">
        <v>2195</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180</v>
      </c>
      <c r="B36" s="870" t="str">
        <f>VLOOKUP(A36,EQUIPOS!A6:D154,3,FALSE)</f>
        <v>Compresor 120 HP, con martillo.</v>
      </c>
      <c r="C36" s="871"/>
      <c r="D36" s="871"/>
      <c r="E36" s="871"/>
      <c r="F36" s="871"/>
      <c r="G36" s="871"/>
      <c r="H36" s="872"/>
      <c r="I36" s="277"/>
      <c r="J36" s="278"/>
      <c r="K36" s="279">
        <f>VLOOKUP(A36,EQUIPOS!A6:D163,4,FALSE)</f>
        <v>111505.758</v>
      </c>
      <c r="L36" s="280"/>
      <c r="M36" s="281">
        <v>2.5</v>
      </c>
      <c r="N36" s="282">
        <f>K36/M36</f>
        <v>44602.303200000002</v>
      </c>
    </row>
    <row r="37" spans="1:14">
      <c r="A37" s="119" t="s">
        <v>129</v>
      </c>
      <c r="B37" s="870" t="str">
        <f>VLOOKUP(A37,EQUIPOS!A7:D154,3,FALSE)</f>
        <v xml:space="preserve">Buldozer, Potencia al volante de 140 HP, motor de 2200 RPM, longitud de hoja 4,80m. </v>
      </c>
      <c r="C37" s="871"/>
      <c r="D37" s="871"/>
      <c r="E37" s="871"/>
      <c r="F37" s="871"/>
      <c r="G37" s="871"/>
      <c r="H37" s="872"/>
      <c r="I37" s="431"/>
      <c r="J37" s="432"/>
      <c r="K37" s="279">
        <f>VLOOKUP(A37,EQUIPOS!A7:D164,4,FALSE)</f>
        <v>269950.467</v>
      </c>
      <c r="L37" s="345"/>
      <c r="M37" s="346">
        <v>100</v>
      </c>
      <c r="N37" s="282">
        <f>K37/M37</f>
        <v>2699.5046700000003</v>
      </c>
    </row>
    <row r="38" spans="1:14">
      <c r="A38" s="119" t="s">
        <v>312</v>
      </c>
      <c r="B38" s="870" t="str">
        <f>VLOOKUP(A38,EQUIPOS!A8:D154,3,FALSE)</f>
        <v>Retroexcavadora sobre oruga, potencia 138 HP, balde de 1,5 m3.</v>
      </c>
      <c r="C38" s="871"/>
      <c r="D38" s="871"/>
      <c r="E38" s="871"/>
      <c r="F38" s="871"/>
      <c r="G38" s="871"/>
      <c r="H38" s="872"/>
      <c r="I38" s="338"/>
      <c r="J38" s="340"/>
      <c r="K38" s="279">
        <f>VLOOKUP(A38,EQUIPOS!A8:D165,4,FALSE)</f>
        <v>256785.39299999998</v>
      </c>
      <c r="L38" s="433"/>
      <c r="M38" s="434">
        <v>16</v>
      </c>
      <c r="N38" s="282">
        <f>K38/M38</f>
        <v>16049.087062499999</v>
      </c>
    </row>
    <row r="39" spans="1:14">
      <c r="B39" s="870"/>
      <c r="C39" s="871"/>
      <c r="D39" s="871"/>
      <c r="E39" s="877"/>
      <c r="F39" s="871"/>
      <c r="G39" s="871"/>
      <c r="H39" s="872"/>
      <c r="I39" s="42"/>
      <c r="J39" s="43"/>
      <c r="K39" s="284"/>
      <c r="L39" s="286"/>
      <c r="M39" s="287"/>
      <c r="N39" s="288"/>
    </row>
    <row r="40" spans="1:14">
      <c r="B40" s="878" t="s">
        <v>1036</v>
      </c>
      <c r="C40" s="879"/>
      <c r="D40" s="879"/>
      <c r="E40" s="44"/>
      <c r="F40" s="45"/>
      <c r="G40" s="45"/>
      <c r="H40" s="46"/>
      <c r="I40" s="42"/>
      <c r="J40" s="43"/>
      <c r="K40" s="289"/>
      <c r="L40" s="286"/>
      <c r="M40" s="411">
        <v>0.01</v>
      </c>
      <c r="N40" s="354">
        <f>N76*M40</f>
        <v>23.937752440359372</v>
      </c>
    </row>
    <row r="41" spans="1:14" ht="15" thickBot="1">
      <c r="B41" s="870"/>
      <c r="C41" s="871"/>
      <c r="D41" s="871"/>
      <c r="E41" s="871"/>
      <c r="F41" s="871"/>
      <c r="G41" s="871"/>
      <c r="H41" s="872"/>
      <c r="I41" s="880"/>
      <c r="J41" s="881"/>
      <c r="K41" s="47"/>
      <c r="L41" s="882"/>
      <c r="M41" s="883"/>
      <c r="N41" s="111"/>
    </row>
    <row r="42" spans="1:14" ht="15" thickBot="1">
      <c r="B42" s="821" t="s">
        <v>1037</v>
      </c>
      <c r="C42" s="822"/>
      <c r="D42" s="822"/>
      <c r="E42" s="822"/>
      <c r="F42" s="822"/>
      <c r="G42" s="822"/>
      <c r="H42" s="822"/>
      <c r="I42" s="822"/>
      <c r="J42" s="822"/>
      <c r="K42" s="822"/>
      <c r="L42" s="822"/>
      <c r="M42" s="823"/>
      <c r="N42" s="404">
        <f>SUM(N36:N41)</f>
        <v>63374.83268494036</v>
      </c>
    </row>
    <row r="43" spans="1:14">
      <c r="B43" s="290"/>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6" t="s">
        <v>1028</v>
      </c>
      <c r="C46" s="867"/>
      <c r="D46" s="867"/>
      <c r="E46" s="867"/>
      <c r="F46" s="867"/>
      <c r="G46" s="867"/>
      <c r="H46" s="867"/>
      <c r="I46" s="901"/>
      <c r="J46" s="325" t="s">
        <v>1029</v>
      </c>
      <c r="K46" s="91" t="s">
        <v>1030</v>
      </c>
      <c r="L46" s="902" t="s">
        <v>1039</v>
      </c>
      <c r="M46" s="901"/>
      <c r="N46" s="92" t="s">
        <v>1035</v>
      </c>
    </row>
    <row r="47" spans="1:14">
      <c r="A47" s="152" t="s">
        <v>376</v>
      </c>
      <c r="B47" s="49" t="str">
        <f>VLOOKUP(A47,MATERIALES!A5:D373,3,FALSE)</f>
        <v>Anfo</v>
      </c>
      <c r="C47" s="291"/>
      <c r="D47" s="291"/>
      <c r="E47" s="291"/>
      <c r="F47" s="291"/>
      <c r="G47" s="291"/>
      <c r="H47" s="291"/>
      <c r="I47" s="278"/>
      <c r="J47" s="234" t="str">
        <f>VLOOKUP(A47,MATERIALES!A3:D639,2,FALSE)</f>
        <v>kg</v>
      </c>
      <c r="K47" s="292">
        <v>0.3</v>
      </c>
      <c r="L47" s="277"/>
      <c r="M47" s="412">
        <f>VLOOKUP(A47,MATERIALES!A5:D396,4,FALSE)</f>
        <v>6866</v>
      </c>
      <c r="N47" s="282">
        <f>K47*M47</f>
        <v>2059.7999999999997</v>
      </c>
    </row>
    <row r="48" spans="1:14">
      <c r="A48" s="152" t="s">
        <v>427</v>
      </c>
      <c r="B48" s="49" t="str">
        <f>VLOOKUP(A48,MATERIALES!A6:D373,3,FALSE)</f>
        <v>Cordón detonante</v>
      </c>
      <c r="C48" s="435"/>
      <c r="D48" s="435"/>
      <c r="E48" s="435"/>
      <c r="F48" s="435"/>
      <c r="G48" s="435"/>
      <c r="H48" s="435"/>
      <c r="I48" s="435"/>
      <c r="J48" s="321" t="str">
        <f>VLOOKUP(A48,MATERIALES!A4:D640,2,FALSE)</f>
        <v>m</v>
      </c>
      <c r="K48" s="407">
        <v>3</v>
      </c>
      <c r="L48" s="431"/>
      <c r="M48" s="412">
        <f>VLOOKUP(A48,MATERIALES!A6:D397,4,FALSE)</f>
        <v>2936</v>
      </c>
      <c r="N48" s="282">
        <f t="shared" ref="N48:N53" si="0">K48*M48</f>
        <v>8808</v>
      </c>
    </row>
    <row r="49" spans="1:14">
      <c r="A49" s="152" t="s">
        <v>462</v>
      </c>
      <c r="B49" s="49" t="str">
        <f>VLOOKUP(A49,MATERIALES!A6:D373,3,FALSE)</f>
        <v>Explosivos  75% (INDUGEL)</v>
      </c>
      <c r="C49" s="435"/>
      <c r="D49" s="435"/>
      <c r="E49" s="435"/>
      <c r="F49" s="435"/>
      <c r="G49" s="435"/>
      <c r="H49" s="435"/>
      <c r="I49" s="435"/>
      <c r="J49" s="322" t="str">
        <f>VLOOKUP(A49,MATERIALES!A5:D641,2,FALSE)</f>
        <v>lb</v>
      </c>
      <c r="K49" s="407">
        <v>0.25</v>
      </c>
      <c r="L49" s="431"/>
      <c r="M49" s="412">
        <f>VLOOKUP(A49,MATERIALES!A6:D398,4,FALSE)</f>
        <v>12834</v>
      </c>
      <c r="N49" s="282">
        <f t="shared" si="0"/>
        <v>3208.5</v>
      </c>
    </row>
    <row r="50" spans="1:14">
      <c r="A50" s="152" t="s">
        <v>467</v>
      </c>
      <c r="B50" s="49" t="str">
        <f>VLOOKUP(A50,MATERIALES!A6:D373,3,FALSE)</f>
        <v>Fulminantes</v>
      </c>
      <c r="C50" s="435"/>
      <c r="D50" s="435"/>
      <c r="E50" s="435"/>
      <c r="F50" s="435"/>
      <c r="G50" s="435"/>
      <c r="H50" s="435"/>
      <c r="I50" s="435"/>
      <c r="J50" s="322" t="str">
        <f>VLOOKUP(A50,MATERIALES!A6:D642,2,FALSE)</f>
        <v>u</v>
      </c>
      <c r="K50" s="407">
        <v>1</v>
      </c>
      <c r="L50" s="431"/>
      <c r="M50" s="412">
        <f>VLOOKUP(A50,MATERIALES!A6:D399,4,FALSE)</f>
        <v>1406</v>
      </c>
      <c r="N50" s="282">
        <f t="shared" si="0"/>
        <v>1406</v>
      </c>
    </row>
    <row r="51" spans="1:14">
      <c r="A51" s="152" t="s">
        <v>567</v>
      </c>
      <c r="B51" s="49" t="str">
        <f>VLOOKUP(A51,MATERIALES!A7:D373,3,FALSE)</f>
        <v>Mecha Lenta</v>
      </c>
      <c r="C51" s="435"/>
      <c r="D51" s="435"/>
      <c r="E51" s="435"/>
      <c r="F51" s="435"/>
      <c r="G51" s="435"/>
      <c r="H51" s="435"/>
      <c r="I51" s="435"/>
      <c r="J51" s="322" t="str">
        <f>VLOOKUP(A51,MATERIALES!A6:D643,2,FALSE)</f>
        <v>m</v>
      </c>
      <c r="K51" s="407">
        <v>1</v>
      </c>
      <c r="L51" s="431"/>
      <c r="M51" s="412">
        <f>VLOOKUP(A51,MATERIALES!A7:D400,4,FALSE)</f>
        <v>1431</v>
      </c>
      <c r="N51" s="282">
        <f t="shared" si="0"/>
        <v>1431</v>
      </c>
    </row>
    <row r="52" spans="1:14">
      <c r="A52" s="152" t="s">
        <v>918</v>
      </c>
      <c r="B52" s="49" t="str">
        <f>VLOOKUP(A52,MATERIALES!A8:D373,3,FALSE)</f>
        <v xml:space="preserve">Escolta y transporte (una tarifa por cada m3 escoltado y transportado)
</v>
      </c>
      <c r="C52" s="435"/>
      <c r="D52" s="435"/>
      <c r="E52" s="435"/>
      <c r="F52" s="435"/>
      <c r="G52" s="435"/>
      <c r="H52" s="435"/>
      <c r="I52" s="435"/>
      <c r="J52" s="322" t="str">
        <f>VLOOKUP(A52,MATERIALES!A6:D644,2,FALSE)</f>
        <v>kg</v>
      </c>
      <c r="K52" s="407">
        <v>0.45800000000000002</v>
      </c>
      <c r="L52" s="431"/>
      <c r="M52" s="412">
        <f>VLOOKUP(A52,MATERIALES!A8:D401,4,FALSE)</f>
        <v>8051</v>
      </c>
      <c r="N52" s="282">
        <f t="shared" si="0"/>
        <v>3687.3580000000002</v>
      </c>
    </row>
    <row r="53" spans="1:14" ht="15" thickBot="1">
      <c r="A53" t="s">
        <v>448</v>
      </c>
      <c r="B53" s="49" t="str">
        <f>VLOOKUP(A53,MATERIALES!A9:D373,3,FALSE)</f>
        <v xml:space="preserve">Derechos de explotación y/o disposición de materiales
</v>
      </c>
      <c r="C53" s="320"/>
      <c r="D53" s="320"/>
      <c r="E53" s="320"/>
      <c r="F53" s="320"/>
      <c r="G53" s="320"/>
      <c r="H53" s="320"/>
      <c r="I53" s="320"/>
      <c r="J53" s="443" t="str">
        <f>VLOOKUP(A53,MATERIALES!A7:D645,2,FALSE)</f>
        <v>m3</v>
      </c>
      <c r="K53" s="132">
        <v>1.3</v>
      </c>
      <c r="L53" s="335"/>
      <c r="M53" s="412">
        <f>VLOOKUP(A53,MATERIALES!A9:D402,4,FALSE)</f>
        <v>6456</v>
      </c>
      <c r="N53" s="282">
        <f t="shared" si="0"/>
        <v>8392.8000000000011</v>
      </c>
    </row>
    <row r="54" spans="1:14" ht="15" thickBot="1">
      <c r="B54" s="821" t="s">
        <v>1037</v>
      </c>
      <c r="C54" s="822"/>
      <c r="D54" s="822"/>
      <c r="E54" s="822"/>
      <c r="F54" s="822"/>
      <c r="G54" s="822"/>
      <c r="H54" s="822"/>
      <c r="I54" s="822"/>
      <c r="J54" s="822"/>
      <c r="K54" s="822"/>
      <c r="L54" s="822"/>
      <c r="M54" s="823"/>
      <c r="N54" s="404">
        <f>SUM(N47:N53)</f>
        <v>28993.457999999999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1340</v>
      </c>
      <c r="B59" s="52" t="str">
        <f>VLOOKUP(A59,TRANSPORTE!A5:D117,3,FALSE)</f>
        <v>Transporte de material de excavación</v>
      </c>
      <c r="C59" s="327"/>
      <c r="D59" s="327"/>
      <c r="E59" s="327"/>
      <c r="F59" s="327"/>
      <c r="G59" s="327"/>
      <c r="H59" s="321" t="s">
        <v>1552</v>
      </c>
      <c r="I59" s="289">
        <v>1.3</v>
      </c>
      <c r="J59" s="296">
        <v>1</v>
      </c>
      <c r="K59" s="289">
        <f>I59*J59</f>
        <v>1.3</v>
      </c>
      <c r="L59" s="908">
        <f>VLOOKUP(A59,TRANSPORTE!A5:D117,4,FALSE)</f>
        <v>958</v>
      </c>
      <c r="M59" s="909"/>
      <c r="N59" s="297">
        <f>K59*L59</f>
        <v>1245.4000000000001</v>
      </c>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1245.4000000000001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s="153"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444">
        <v>128</v>
      </c>
      <c r="N70" s="405">
        <f>K70/M70</f>
        <v>1595.850162690625</v>
      </c>
      <c r="O70" s="112"/>
    </row>
    <row r="71" spans="1:15">
      <c r="A71" s="153"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442">
        <v>128</v>
      </c>
      <c r="N71" s="405">
        <f>K71/M71</f>
        <v>797.92508134531249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821" t="s">
        <v>1037</v>
      </c>
      <c r="C76" s="822"/>
      <c r="D76" s="822"/>
      <c r="E76" s="822"/>
      <c r="F76" s="822"/>
      <c r="G76" s="822"/>
      <c r="H76" s="822"/>
      <c r="I76" s="864"/>
      <c r="J76" s="864"/>
      <c r="K76" s="864"/>
      <c r="L76" s="864"/>
      <c r="M76" s="865"/>
      <c r="N76" s="311">
        <f>SUM(N70:N75)</f>
        <v>2393.7752440359372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N42+N54+N65+N76</f>
        <v>96007.465928976279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19201.493185795258</v>
      </c>
      <c r="M83" s="857"/>
      <c r="N83" s="57"/>
    </row>
    <row r="84" spans="1:14">
      <c r="B84" s="95" t="s">
        <v>1057</v>
      </c>
      <c r="C84" s="96"/>
      <c r="D84" s="96"/>
      <c r="E84" s="96"/>
      <c r="F84" s="96"/>
      <c r="G84" s="96"/>
      <c r="H84" s="96"/>
      <c r="I84" s="93"/>
      <c r="J84" s="94"/>
      <c r="K84" s="314">
        <v>0.05</v>
      </c>
      <c r="L84" s="856">
        <f>N78*K84</f>
        <v>4800.3732964488145</v>
      </c>
      <c r="M84" s="857"/>
      <c r="N84" s="57"/>
    </row>
    <row r="85" spans="1:14" ht="15" thickBot="1">
      <c r="B85" s="97" t="s">
        <v>1058</v>
      </c>
      <c r="C85" s="98"/>
      <c r="D85" s="98"/>
      <c r="E85" s="98"/>
      <c r="F85" s="98"/>
      <c r="G85" s="98"/>
      <c r="H85" s="98"/>
      <c r="I85" s="99"/>
      <c r="J85" s="100"/>
      <c r="K85" s="315">
        <v>0.05</v>
      </c>
      <c r="L85" s="858">
        <f>N78*K85</f>
        <v>4800.3732964488145</v>
      </c>
      <c r="M85" s="859"/>
      <c r="N85" s="57"/>
    </row>
    <row r="86" spans="1:14" ht="15" thickBot="1">
      <c r="B86" s="821" t="s">
        <v>1037</v>
      </c>
      <c r="C86" s="822"/>
      <c r="D86" s="822"/>
      <c r="E86" s="822"/>
      <c r="F86" s="822"/>
      <c r="G86" s="822"/>
      <c r="H86" s="822"/>
      <c r="I86" s="822"/>
      <c r="J86" s="822"/>
      <c r="K86" s="822"/>
      <c r="L86" s="822"/>
      <c r="M86" s="823"/>
      <c r="N86" s="58">
        <f>L83+L84+L85</f>
        <v>28802.239778692889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124809.70570766917</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5" t="s">
        <v>2324</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2325</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1"/>
      <c r="K118" s="971"/>
      <c r="L118" s="971"/>
      <c r="M118" s="971"/>
      <c r="N118" s="972"/>
    </row>
    <row r="119" spans="2:14" ht="15" thickBot="1">
      <c r="B119" s="429" t="s">
        <v>2327</v>
      </c>
      <c r="C119" s="430"/>
      <c r="D119" s="430"/>
      <c r="E119" s="269"/>
      <c r="F119" s="269"/>
      <c r="G119" s="269"/>
      <c r="H119" s="269"/>
      <c r="I119" s="269"/>
      <c r="J119" s="973"/>
      <c r="K119" s="973"/>
      <c r="L119" s="973"/>
      <c r="M119" s="973"/>
      <c r="N119" s="974"/>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1718</v>
      </c>
      <c r="C31" s="87" t="s">
        <v>2196</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180</v>
      </c>
      <c r="B36" s="870" t="str">
        <f>VLOOKUP(A36,EQUIPOS!A6:D154,3,FALSE)</f>
        <v>Compresor 120 HP, con martillo.</v>
      </c>
      <c r="C36" s="871"/>
      <c r="D36" s="871"/>
      <c r="E36" s="871"/>
      <c r="F36" s="871"/>
      <c r="G36" s="871"/>
      <c r="H36" s="872"/>
      <c r="I36" s="277"/>
      <c r="J36" s="278"/>
      <c r="K36" s="279">
        <f>VLOOKUP(A36,EQUIPOS!A6:D163,4,FALSE)</f>
        <v>111505.758</v>
      </c>
      <c r="L36" s="280"/>
      <c r="M36" s="346">
        <v>2.5</v>
      </c>
      <c r="N36" s="282">
        <f>K36/M36</f>
        <v>44602.303200000002</v>
      </c>
    </row>
    <row r="37" spans="1:14">
      <c r="A37" s="119" t="s">
        <v>129</v>
      </c>
      <c r="B37" s="870" t="str">
        <f>VLOOKUP(A37,EQUIPOS!A7:D154,3,FALSE)</f>
        <v xml:space="preserve">Buldozer, Potencia al volante de 140 HP, motor de 2200 RPM, longitud de hoja 4,80m. </v>
      </c>
      <c r="C37" s="871"/>
      <c r="D37" s="871"/>
      <c r="E37" s="871"/>
      <c r="F37" s="871"/>
      <c r="G37" s="871"/>
      <c r="H37" s="872"/>
      <c r="I37" s="431"/>
      <c r="J37" s="432"/>
      <c r="K37" s="279">
        <f>VLOOKUP(A37,EQUIPOS!A7:D164,4,FALSE)</f>
        <v>269950.467</v>
      </c>
      <c r="L37" s="345"/>
      <c r="M37" s="346">
        <v>100</v>
      </c>
      <c r="N37" s="282">
        <f>K37/M37</f>
        <v>2699.5046700000003</v>
      </c>
    </row>
    <row r="38" spans="1:14">
      <c r="A38" s="119" t="s">
        <v>261</v>
      </c>
      <c r="B38" s="870" t="str">
        <f>VLOOKUP(A38,EQUIPOS!A8:D154,3,FALSE)</f>
        <v xml:space="preserve">Motobomba 3 PULGADAS (incluye operario)
</v>
      </c>
      <c r="C38" s="871"/>
      <c r="D38" s="871"/>
      <c r="E38" s="871"/>
      <c r="F38" s="871"/>
      <c r="G38" s="871"/>
      <c r="H38" s="872"/>
      <c r="I38" s="338"/>
      <c r="J38" s="340"/>
      <c r="K38" s="279">
        <f>VLOOKUP(A38,EQUIPOS!A8:D165,4,FALSE)</f>
        <v>13433.531999999999</v>
      </c>
      <c r="L38" s="433"/>
      <c r="M38" s="434">
        <v>8</v>
      </c>
      <c r="N38" s="282">
        <f>K38/M38</f>
        <v>1679.1914999999999</v>
      </c>
    </row>
    <row r="39" spans="1:14">
      <c r="A39" t="s">
        <v>312</v>
      </c>
      <c r="B39" s="870" t="str">
        <f>VLOOKUP(A39,EQUIPOS!A9:D154,3,FALSE)</f>
        <v>Retroexcavadora sobre oruga, potencia 138 HP, balde de 1,5 m3.</v>
      </c>
      <c r="C39" s="871"/>
      <c r="D39" s="871"/>
      <c r="E39" s="871"/>
      <c r="F39" s="871"/>
      <c r="G39" s="871"/>
      <c r="H39" s="872"/>
      <c r="I39" s="42"/>
      <c r="J39" s="43"/>
      <c r="K39" s="279">
        <f>VLOOKUP(A39,EQUIPOS!A9:D166,4,FALSE)</f>
        <v>256785.39299999998</v>
      </c>
      <c r="L39" s="286"/>
      <c r="M39" s="346">
        <v>8</v>
      </c>
      <c r="N39" s="282">
        <f>K39/M39</f>
        <v>32098.174124999998</v>
      </c>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0.01</v>
      </c>
      <c r="N41" s="354">
        <f>N78*M41</f>
        <v>204.2688208244</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81283.442315824403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52" t="s">
        <v>376</v>
      </c>
      <c r="B48" s="49" t="str">
        <f>VLOOKUP(A48,MATERIALES!A5:D373,3,FALSE)</f>
        <v>Anfo</v>
      </c>
      <c r="C48" s="291"/>
      <c r="D48" s="291"/>
      <c r="E48" s="291"/>
      <c r="F48" s="291"/>
      <c r="G48" s="291"/>
      <c r="H48" s="291"/>
      <c r="I48" s="278"/>
      <c r="J48" s="234" t="str">
        <f>VLOOKUP(A48,MATERIALES!A4:D640,2,FALSE)</f>
        <v>kg</v>
      </c>
      <c r="K48" s="292">
        <v>0.3</v>
      </c>
      <c r="L48" s="277"/>
      <c r="M48" s="412">
        <f>VLOOKUP(A48,MATERIALES!A5:D396,4,FALSE)</f>
        <v>6866</v>
      </c>
      <c r="N48" s="282">
        <f>K48*M48</f>
        <v>2059.7999999999997</v>
      </c>
    </row>
    <row r="49" spans="1:14">
      <c r="A49" s="152" t="s">
        <v>427</v>
      </c>
      <c r="B49" s="49" t="str">
        <f>VLOOKUP(A49,MATERIALES!A6:D373,3,FALSE)</f>
        <v>Cordón detonante</v>
      </c>
      <c r="C49" s="435"/>
      <c r="D49" s="435"/>
      <c r="E49" s="435"/>
      <c r="F49" s="435"/>
      <c r="G49" s="435"/>
      <c r="H49" s="435"/>
      <c r="I49" s="435"/>
      <c r="J49" s="321" t="str">
        <f>VLOOKUP(A49,MATERIALES!A5:D641,2,FALSE)</f>
        <v>m</v>
      </c>
      <c r="K49" s="407">
        <v>3</v>
      </c>
      <c r="L49" s="431"/>
      <c r="M49" s="412">
        <f>VLOOKUP(A49,MATERIALES!A6:D397,4,FALSE)</f>
        <v>2936</v>
      </c>
      <c r="N49" s="282">
        <f t="shared" ref="N49:N54" si="0">K49*M49</f>
        <v>8808</v>
      </c>
    </row>
    <row r="50" spans="1:14">
      <c r="A50" s="152" t="s">
        <v>462</v>
      </c>
      <c r="B50" s="49" t="str">
        <f>VLOOKUP(A50,MATERIALES!A6:D373,3,FALSE)</f>
        <v>Explosivos  75% (INDUGEL)</v>
      </c>
      <c r="C50" s="435"/>
      <c r="D50" s="435"/>
      <c r="E50" s="435"/>
      <c r="F50" s="435"/>
      <c r="G50" s="435"/>
      <c r="H50" s="435"/>
      <c r="I50" s="435"/>
      <c r="J50" s="322" t="str">
        <f>VLOOKUP(A50,MATERIALES!A6:D642,2,FALSE)</f>
        <v>lb</v>
      </c>
      <c r="K50" s="407">
        <v>0.25</v>
      </c>
      <c r="L50" s="431"/>
      <c r="M50" s="412">
        <f>VLOOKUP(A50,MATERIALES!A6:D398,4,FALSE)</f>
        <v>12834</v>
      </c>
      <c r="N50" s="282">
        <f t="shared" si="0"/>
        <v>3208.5</v>
      </c>
    </row>
    <row r="51" spans="1:14">
      <c r="A51" s="152" t="s">
        <v>467</v>
      </c>
      <c r="B51" s="49" t="str">
        <f>VLOOKUP(A51,MATERIALES!A6:D373,3,FALSE)</f>
        <v>Fulminantes</v>
      </c>
      <c r="C51" s="435"/>
      <c r="D51" s="435"/>
      <c r="E51" s="435"/>
      <c r="F51" s="435"/>
      <c r="G51" s="435"/>
      <c r="H51" s="435"/>
      <c r="I51" s="435"/>
      <c r="J51" s="322" t="str">
        <f>VLOOKUP(A51,MATERIALES!A6:D643,2,FALSE)</f>
        <v>u</v>
      </c>
      <c r="K51" s="407">
        <v>1</v>
      </c>
      <c r="L51" s="431"/>
      <c r="M51" s="412">
        <f>VLOOKUP(A51,MATERIALES!A6:D399,4,FALSE)</f>
        <v>1406</v>
      </c>
      <c r="N51" s="282">
        <f t="shared" si="0"/>
        <v>1406</v>
      </c>
    </row>
    <row r="52" spans="1:14">
      <c r="A52" s="152" t="s">
        <v>567</v>
      </c>
      <c r="B52" s="49" t="str">
        <f>VLOOKUP(A52,MATERIALES!A7:D373,3,FALSE)</f>
        <v>Mecha Lenta</v>
      </c>
      <c r="C52" s="435"/>
      <c r="D52" s="435"/>
      <c r="E52" s="435"/>
      <c r="F52" s="435"/>
      <c r="G52" s="435"/>
      <c r="H52" s="435"/>
      <c r="I52" s="435"/>
      <c r="J52" s="322" t="str">
        <f>VLOOKUP(A52,MATERIALES!A6:D644,2,FALSE)</f>
        <v>m</v>
      </c>
      <c r="K52" s="407">
        <v>1</v>
      </c>
      <c r="L52" s="431"/>
      <c r="M52" s="412">
        <f>VLOOKUP(A52,MATERIALES!A7:D400,4,FALSE)</f>
        <v>1431</v>
      </c>
      <c r="N52" s="282">
        <f t="shared" si="0"/>
        <v>1431</v>
      </c>
    </row>
    <row r="53" spans="1:14">
      <c r="A53" s="215" t="s">
        <v>918</v>
      </c>
      <c r="B53" s="49" t="str">
        <f>VLOOKUP(A53,MATERIALES!A7:D373,3,FALSE)</f>
        <v xml:space="preserve">Escolta y transporte (una tarifa por cada m3 escoltado y transportado)
</v>
      </c>
      <c r="C53" s="435"/>
      <c r="D53" s="435"/>
      <c r="E53" s="435"/>
      <c r="F53" s="435"/>
      <c r="G53" s="435"/>
      <c r="H53" s="435"/>
      <c r="I53" s="435"/>
      <c r="J53" s="322" t="str">
        <f>VLOOKUP(A53,MATERIALES!A6:D644,2,FALSE)</f>
        <v>kg</v>
      </c>
      <c r="K53" s="407">
        <v>0.45800000000000002</v>
      </c>
      <c r="L53" s="431"/>
      <c r="M53" s="412">
        <f>VLOOKUP(A53,MATERIALES!A7:D400,4,FALSE)</f>
        <v>8051</v>
      </c>
      <c r="N53" s="282">
        <f>K53*M53</f>
        <v>3687.3580000000002</v>
      </c>
    </row>
    <row r="54" spans="1:14">
      <c r="A54" s="152" t="s">
        <v>448</v>
      </c>
      <c r="B54" s="49" t="str">
        <f>VLOOKUP(A54,MATERIALES!A8:D373,3,FALSE)</f>
        <v xml:space="preserve">Derechos de explotación y/o disposición de materiales
</v>
      </c>
      <c r="C54" s="435"/>
      <c r="D54" s="435"/>
      <c r="E54" s="435"/>
      <c r="F54" s="435"/>
      <c r="G54" s="435"/>
      <c r="H54" s="435"/>
      <c r="I54" s="435"/>
      <c r="J54" s="322" t="str">
        <f>VLOOKUP(A54,MATERIALES!A7:D645,2,FALSE)</f>
        <v>m3</v>
      </c>
      <c r="K54" s="407">
        <v>1.3</v>
      </c>
      <c r="L54" s="431"/>
      <c r="M54" s="412">
        <f>VLOOKUP(A54,MATERIALES!A8:D401,4,FALSE)</f>
        <v>6456</v>
      </c>
      <c r="N54" s="282">
        <f t="shared" si="0"/>
        <v>8392.8000000000011</v>
      </c>
    </row>
    <row r="55" spans="1:14" ht="15" thickBot="1">
      <c r="B55" s="49"/>
      <c r="C55" s="320"/>
      <c r="D55" s="320"/>
      <c r="E55" s="320"/>
      <c r="F55" s="320"/>
      <c r="G55" s="320"/>
      <c r="H55" s="320"/>
      <c r="I55" s="320"/>
      <c r="J55" s="445"/>
      <c r="K55" s="132"/>
      <c r="L55" s="335"/>
      <c r="M55" s="412"/>
      <c r="N55" s="282"/>
    </row>
    <row r="56" spans="1:14" ht="15" thickBot="1">
      <c r="B56" s="821" t="s">
        <v>1037</v>
      </c>
      <c r="C56" s="822"/>
      <c r="D56" s="822"/>
      <c r="E56" s="822"/>
      <c r="F56" s="822"/>
      <c r="G56" s="822"/>
      <c r="H56" s="822"/>
      <c r="I56" s="822"/>
      <c r="J56" s="822"/>
      <c r="K56" s="822"/>
      <c r="L56" s="822"/>
      <c r="M56" s="823"/>
      <c r="N56" s="404">
        <f>SUM(N48:N55)</f>
        <v>28993.457999999999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7" t="s">
        <v>1045</v>
      </c>
      <c r="M60" s="886"/>
      <c r="N60" s="82" t="s">
        <v>1035</v>
      </c>
    </row>
    <row r="61" spans="1:14">
      <c r="A61" t="s">
        <v>1340</v>
      </c>
      <c r="B61" s="52" t="str">
        <f>VLOOKUP(A61,TRANSPORTE!A5:D117,3,FALSE)</f>
        <v>Transporte de material de excavación</v>
      </c>
      <c r="C61" s="327"/>
      <c r="D61" s="327"/>
      <c r="E61" s="327"/>
      <c r="F61" s="327"/>
      <c r="G61" s="327"/>
      <c r="H61" s="321" t="s">
        <v>1552</v>
      </c>
      <c r="I61" s="289">
        <v>1.3</v>
      </c>
      <c r="J61" s="296">
        <v>1</v>
      </c>
      <c r="K61" s="289">
        <f>I61*J61</f>
        <v>1.3</v>
      </c>
      <c r="L61" s="908">
        <f>VLOOKUP(A61,TRANSPORTE!A5:D117,4,FALSE)</f>
        <v>958</v>
      </c>
      <c r="M61" s="909"/>
      <c r="N61" s="297">
        <f>K61*L61</f>
        <v>1245.4000000000001</v>
      </c>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321"/>
      <c r="I64" s="289"/>
      <c r="J64" s="296"/>
      <c r="K64" s="289"/>
      <c r="L64" s="908"/>
      <c r="M64" s="909"/>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99"/>
      <c r="M66" s="900"/>
      <c r="N66" s="133"/>
    </row>
    <row r="67" spans="1:15" ht="15" thickBot="1">
      <c r="B67" s="910" t="s">
        <v>1037</v>
      </c>
      <c r="C67" s="864"/>
      <c r="D67" s="864"/>
      <c r="E67" s="864"/>
      <c r="F67" s="864"/>
      <c r="G67" s="864"/>
      <c r="H67" s="864"/>
      <c r="I67" s="864"/>
      <c r="J67" s="864"/>
      <c r="K67" s="864"/>
      <c r="L67" s="864"/>
      <c r="M67" s="865"/>
      <c r="N67" s="110">
        <f>N61+N62+N63+N64+N65</f>
        <v>1245.4000000000001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0" t="s">
        <v>1047</v>
      </c>
      <c r="C71" s="861"/>
      <c r="D71" s="861"/>
      <c r="E71" s="861"/>
      <c r="F71" s="861"/>
      <c r="G71" s="861"/>
      <c r="H71" s="861"/>
      <c r="I71" s="79" t="s">
        <v>1048</v>
      </c>
      <c r="J71" s="81" t="s">
        <v>1494</v>
      </c>
      <c r="K71" s="80" t="s">
        <v>1050</v>
      </c>
      <c r="L71" s="862" t="s">
        <v>1034</v>
      </c>
      <c r="M71" s="863"/>
      <c r="N71" s="104" t="s">
        <v>1035</v>
      </c>
    </row>
    <row r="72" spans="1:15">
      <c r="A72" s="153" t="s">
        <v>15</v>
      </c>
      <c r="B72" s="55" t="str">
        <f>VLOOKUP(A72,'MANO DE OBRA'!A8:D68,3,FALSE)</f>
        <v>Obrero (6)</v>
      </c>
      <c r="C72" s="53"/>
      <c r="D72" s="53"/>
      <c r="E72" s="53"/>
      <c r="F72" s="53"/>
      <c r="G72" s="53"/>
      <c r="H72" s="53"/>
      <c r="I72" s="302">
        <f>K72/J72*100</f>
        <v>165623.36823599998</v>
      </c>
      <c r="J72" s="303">
        <v>185</v>
      </c>
      <c r="K72" s="304">
        <f>VLOOKUP(A72,'MANO DE OBRA'!A8:D99,4,FALSE)</f>
        <v>306403.23123659997</v>
      </c>
      <c r="L72" s="56"/>
      <c r="M72" s="444">
        <v>20</v>
      </c>
      <c r="N72" s="405">
        <f>K72/M72</f>
        <v>15320.161561829998</v>
      </c>
      <c r="O72" s="112"/>
    </row>
    <row r="73" spans="1:15">
      <c r="A73" s="153"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2">
        <v>20</v>
      </c>
      <c r="N73" s="405">
        <f>K73/M73</f>
        <v>5106.7205206099998</v>
      </c>
    </row>
    <row r="74" spans="1:15">
      <c r="B74" s="55"/>
      <c r="C74" s="53"/>
      <c r="D74" s="53"/>
      <c r="E74" s="53"/>
      <c r="F74" s="53"/>
      <c r="G74" s="53"/>
      <c r="H74" s="53"/>
      <c r="I74" s="289"/>
      <c r="J74" s="307"/>
      <c r="K74" s="308"/>
      <c r="L74" s="56"/>
      <c r="M74" s="310"/>
      <c r="N74" s="306"/>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7"/>
      <c r="C77" s="898"/>
      <c r="D77" s="898"/>
      <c r="E77" s="898"/>
      <c r="F77" s="898"/>
      <c r="G77" s="898"/>
      <c r="H77" s="898"/>
      <c r="I77" s="132"/>
      <c r="J77" s="132"/>
      <c r="K77" s="132"/>
      <c r="L77" s="911"/>
      <c r="M77" s="911"/>
      <c r="N77" s="51"/>
    </row>
    <row r="78" spans="1:15" ht="15" thickBot="1">
      <c r="B78" s="910" t="s">
        <v>1037</v>
      </c>
      <c r="C78" s="864"/>
      <c r="D78" s="864"/>
      <c r="E78" s="864"/>
      <c r="F78" s="864"/>
      <c r="G78" s="864"/>
      <c r="H78" s="864"/>
      <c r="I78" s="864"/>
      <c r="J78" s="864"/>
      <c r="K78" s="864"/>
      <c r="L78" s="864"/>
      <c r="M78" s="865"/>
      <c r="N78" s="311">
        <f>SUM(N72:N77)</f>
        <v>20426.882082439999</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131949.18239826438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6" t="s">
        <v>1053</v>
      </c>
      <c r="C84" s="867"/>
      <c r="D84" s="867"/>
      <c r="E84" s="867"/>
      <c r="F84" s="867"/>
      <c r="G84" s="867"/>
      <c r="H84" s="867"/>
      <c r="I84" s="324"/>
      <c r="J84" s="344"/>
      <c r="K84" s="312" t="s">
        <v>1054</v>
      </c>
      <c r="L84" s="868" t="s">
        <v>1055</v>
      </c>
      <c r="M84" s="869"/>
      <c r="N84" s="313"/>
    </row>
    <row r="85" spans="1:14">
      <c r="B85" s="854" t="s">
        <v>1056</v>
      </c>
      <c r="C85" s="855"/>
      <c r="D85" s="855"/>
      <c r="E85" s="855"/>
      <c r="F85" s="855"/>
      <c r="G85" s="855"/>
      <c r="H85" s="855"/>
      <c r="I85" s="93"/>
      <c r="J85" s="94"/>
      <c r="K85" s="314">
        <v>0.2</v>
      </c>
      <c r="L85" s="856">
        <f>N80*K85</f>
        <v>26389.836479652877</v>
      </c>
      <c r="M85" s="857"/>
      <c r="N85" s="57"/>
    </row>
    <row r="86" spans="1:14">
      <c r="B86" s="95" t="s">
        <v>1057</v>
      </c>
      <c r="C86" s="96"/>
      <c r="D86" s="96"/>
      <c r="E86" s="96"/>
      <c r="F86" s="96"/>
      <c r="G86" s="96"/>
      <c r="H86" s="96"/>
      <c r="I86" s="93"/>
      <c r="J86" s="94"/>
      <c r="K86" s="314">
        <v>0.05</v>
      </c>
      <c r="L86" s="856">
        <f>N80*K86</f>
        <v>6597.4591199132192</v>
      </c>
      <c r="M86" s="857"/>
      <c r="N86" s="57"/>
    </row>
    <row r="87" spans="1:14" ht="15" thickBot="1">
      <c r="B87" s="97" t="s">
        <v>1058</v>
      </c>
      <c r="C87" s="98"/>
      <c r="D87" s="98"/>
      <c r="E87" s="98"/>
      <c r="F87" s="98"/>
      <c r="G87" s="98"/>
      <c r="H87" s="98"/>
      <c r="I87" s="99"/>
      <c r="J87" s="100"/>
      <c r="K87" s="315">
        <v>0.05</v>
      </c>
      <c r="L87" s="858">
        <f>N80*K87</f>
        <v>6597.4591199132192</v>
      </c>
      <c r="M87" s="859"/>
      <c r="N87" s="57"/>
    </row>
    <row r="88" spans="1:14" ht="15" thickBot="1">
      <c r="B88" s="821" t="s">
        <v>1037</v>
      </c>
      <c r="C88" s="822"/>
      <c r="D88" s="822"/>
      <c r="E88" s="822"/>
      <c r="F88" s="822"/>
      <c r="G88" s="822"/>
      <c r="H88" s="822"/>
      <c r="I88" s="822"/>
      <c r="J88" s="822"/>
      <c r="K88" s="822"/>
      <c r="L88" s="822"/>
      <c r="M88" s="823"/>
      <c r="N88" s="58">
        <f>L85+L86+L87</f>
        <v>39584.754719479315</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171533.93711774371</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5" t="s">
        <v>2324</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2325</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1"/>
      <c r="K120" s="971"/>
      <c r="L120" s="971"/>
      <c r="M120" s="971"/>
      <c r="N120" s="972"/>
    </row>
    <row r="121" spans="2:14" ht="15" thickBot="1">
      <c r="B121" s="429" t="s">
        <v>2327</v>
      </c>
      <c r="C121" s="430"/>
      <c r="D121" s="430"/>
      <c r="E121" s="269"/>
      <c r="F121" s="269"/>
      <c r="G121" s="269"/>
      <c r="H121" s="269"/>
      <c r="I121" s="269"/>
      <c r="J121" s="973"/>
      <c r="K121" s="973"/>
      <c r="L121" s="973"/>
      <c r="M121" s="973"/>
      <c r="N121" s="974"/>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5.88671875" customWidth="1"/>
    <col min="9" max="9" width="12.6640625" bestFit="1" customWidth="1"/>
    <col min="10" max="10" width="15.5546875" customWidth="1"/>
    <col min="11" max="11" width="18.1093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2.2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1719</v>
      </c>
      <c r="C31" s="87" t="s">
        <v>2197</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129</v>
      </c>
      <c r="B36" s="870" t="str">
        <f>VLOOKUP(A36,EQUIPOS!A6:D154,3,FALSE)</f>
        <v xml:space="preserve">Buldozer, Potencia al volante de 140 HP, motor de 2200 RPM, longitud de hoja 4,80m. </v>
      </c>
      <c r="C36" s="871"/>
      <c r="D36" s="871"/>
      <c r="E36" s="871"/>
      <c r="F36" s="871"/>
      <c r="G36" s="871"/>
      <c r="H36" s="872"/>
      <c r="I36" s="277"/>
      <c r="J36" s="278"/>
      <c r="K36" s="279">
        <f>VLOOKUP(A36,EQUIPOS!A6:D163,4,FALSE)</f>
        <v>269950.467</v>
      </c>
      <c r="L36" s="280"/>
      <c r="M36" s="346">
        <v>100</v>
      </c>
      <c r="N36" s="282">
        <f>K36/M36</f>
        <v>2699.5046700000003</v>
      </c>
    </row>
    <row r="37" spans="1:14">
      <c r="A37" s="119" t="s">
        <v>312</v>
      </c>
      <c r="B37" s="870" t="str">
        <f>VLOOKUP(A37,EQUIPOS!A7:D154,3,FALSE)</f>
        <v>Retroexcavadora sobre oruga, potencia 138 HP, balde de 1,5 m3.</v>
      </c>
      <c r="C37" s="871"/>
      <c r="D37" s="871"/>
      <c r="E37" s="871"/>
      <c r="F37" s="871"/>
      <c r="G37" s="871"/>
      <c r="H37" s="872"/>
      <c r="I37" s="431"/>
      <c r="J37" s="432"/>
      <c r="K37" s="279">
        <f>VLOOKUP(A37,EQUIPOS!A7:D164,4,FALSE)</f>
        <v>256785.39299999998</v>
      </c>
      <c r="L37" s="345"/>
      <c r="M37" s="346">
        <v>35</v>
      </c>
      <c r="N37" s="282">
        <f>K37/M37</f>
        <v>7336.7255142857139</v>
      </c>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0.01</v>
      </c>
      <c r="N41" s="354">
        <f>N77*M41</f>
        <v>7.2953150294428575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10043.525499315158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52" t="s">
        <v>448</v>
      </c>
      <c r="B48" s="49" t="str">
        <f>VLOOKUP(A48,MATERIALES!A5:D373,3,FALSE)</f>
        <v xml:space="preserve">Derechos de explotación y/o disposición de materiales
</v>
      </c>
      <c r="C48" s="291"/>
      <c r="D48" s="291"/>
      <c r="E48" s="291"/>
      <c r="F48" s="291"/>
      <c r="G48" s="291"/>
      <c r="H48" s="291"/>
      <c r="I48" s="278"/>
      <c r="J48" s="234" t="str">
        <f>VLOOKUP(A48,MATERIALES!A4:D640,2,FALSE)</f>
        <v>m3</v>
      </c>
      <c r="K48" s="292">
        <v>1.3</v>
      </c>
      <c r="L48" s="277"/>
      <c r="M48" s="412">
        <f>VLOOKUP(A48,MATERIALES!A5:D396,4,FALSE)</f>
        <v>6456</v>
      </c>
      <c r="N48" s="282">
        <f>K48*M48</f>
        <v>8392.8000000000011</v>
      </c>
    </row>
    <row r="49" spans="1:14">
      <c r="A49" s="152"/>
      <c r="B49" s="49"/>
      <c r="C49" s="435"/>
      <c r="D49" s="435"/>
      <c r="E49" s="435"/>
      <c r="F49" s="435"/>
      <c r="G49" s="435"/>
      <c r="H49" s="435"/>
      <c r="I49" s="435"/>
      <c r="J49" s="321"/>
      <c r="K49" s="407"/>
      <c r="L49" s="431"/>
      <c r="M49" s="412"/>
      <c r="N49" s="282"/>
    </row>
    <row r="50" spans="1:14">
      <c r="A50" s="152"/>
      <c r="B50" s="49"/>
      <c r="C50" s="435"/>
      <c r="D50" s="435"/>
      <c r="E50" s="435"/>
      <c r="F50" s="435"/>
      <c r="G50" s="435"/>
      <c r="H50" s="435"/>
      <c r="I50" s="435"/>
      <c r="J50" s="321"/>
      <c r="K50" s="407"/>
      <c r="L50" s="431"/>
      <c r="M50" s="412"/>
      <c r="N50" s="282"/>
    </row>
    <row r="51" spans="1:14">
      <c r="A51" s="152"/>
      <c r="B51" s="49"/>
      <c r="C51" s="435"/>
      <c r="D51" s="435"/>
      <c r="E51" s="435"/>
      <c r="F51" s="435"/>
      <c r="G51" s="435"/>
      <c r="H51" s="435"/>
      <c r="I51" s="435"/>
      <c r="J51" s="321"/>
      <c r="K51" s="407"/>
      <c r="L51" s="431"/>
      <c r="M51" s="412"/>
      <c r="N51" s="282"/>
    </row>
    <row r="52" spans="1:14">
      <c r="A52" s="152"/>
      <c r="B52" s="49"/>
      <c r="C52" s="435"/>
      <c r="D52" s="435"/>
      <c r="E52" s="435"/>
      <c r="F52" s="435"/>
      <c r="G52" s="435"/>
      <c r="H52" s="435"/>
      <c r="I52" s="435"/>
      <c r="J52" s="321"/>
      <c r="K52" s="407"/>
      <c r="L52" s="431"/>
      <c r="M52" s="412"/>
      <c r="N52" s="282"/>
    </row>
    <row r="53" spans="1:14">
      <c r="A53" s="152"/>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f>K54*M54</f>
        <v>0</v>
      </c>
    </row>
    <row r="55" spans="1:14" ht="15" thickBot="1">
      <c r="B55" s="821" t="s">
        <v>1037</v>
      </c>
      <c r="C55" s="822"/>
      <c r="D55" s="822"/>
      <c r="E55" s="822"/>
      <c r="F55" s="822"/>
      <c r="G55" s="822"/>
      <c r="H55" s="822"/>
      <c r="I55" s="822"/>
      <c r="J55" s="822"/>
      <c r="K55" s="822"/>
      <c r="L55" s="822"/>
      <c r="M55" s="823"/>
      <c r="N55" s="404">
        <f>SUM(N48:N54)</f>
        <v>8392.8000000000011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1340</v>
      </c>
      <c r="B60" s="52" t="str">
        <f>VLOOKUP(A60,TRANSPORTE!A5:D117,3,FALSE)</f>
        <v>Transporte de material de excavación</v>
      </c>
      <c r="C60" s="327"/>
      <c r="D60" s="327"/>
      <c r="E60" s="327"/>
      <c r="F60" s="327"/>
      <c r="G60" s="327"/>
      <c r="H60" s="321" t="s">
        <v>1552</v>
      </c>
      <c r="I60" s="289">
        <v>1.3</v>
      </c>
      <c r="J60" s="296">
        <v>1</v>
      </c>
      <c r="K60" s="289">
        <f>I60*J60</f>
        <v>1.3</v>
      </c>
      <c r="L60" s="908">
        <f>VLOOKUP(A60,TRANSPORTE!A5:D117,4,FALSE)</f>
        <v>958</v>
      </c>
      <c r="M60" s="909"/>
      <c r="N60" s="297">
        <f>K60*L60</f>
        <v>1245.4000000000001</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1245.4000000000001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5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280</v>
      </c>
      <c r="N71" s="405">
        <f>K71/M71</f>
        <v>364.76575147214288</v>
      </c>
      <c r="O71" s="112"/>
    </row>
    <row r="72" spans="1:15">
      <c r="A72" s="153" t="s">
        <v>7</v>
      </c>
      <c r="B72" s="55" t="str">
        <f>VLOOKUP(A72,'MANO DE OBRA'!A8:D69,3,FALSE)</f>
        <v>Obrero (2)</v>
      </c>
      <c r="C72" s="53"/>
      <c r="D72" s="53"/>
      <c r="E72" s="53"/>
      <c r="F72" s="53"/>
      <c r="G72" s="53"/>
      <c r="H72" s="53"/>
      <c r="I72" s="302">
        <f>K72/J72*100</f>
        <v>55207.789411999998</v>
      </c>
      <c r="J72" s="303">
        <v>185</v>
      </c>
      <c r="K72" s="304">
        <f>VLOOKUP(A72,'MANO DE OBRA'!A8:D100,4,FALSE)</f>
        <v>102134.4104122</v>
      </c>
      <c r="L72" s="56"/>
      <c r="M72" s="442">
        <v>280</v>
      </c>
      <c r="N72" s="405">
        <f>K72/M72</f>
        <v>364.76575147214288</v>
      </c>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133"/>
    </row>
    <row r="77" spans="1:15" ht="15" thickBot="1">
      <c r="B77" s="910" t="s">
        <v>1037</v>
      </c>
      <c r="C77" s="864"/>
      <c r="D77" s="864"/>
      <c r="E77" s="864"/>
      <c r="F77" s="864"/>
      <c r="G77" s="864"/>
      <c r="H77" s="864"/>
      <c r="I77" s="864"/>
      <c r="J77" s="864"/>
      <c r="K77" s="864"/>
      <c r="L77" s="864"/>
      <c r="M77" s="865"/>
      <c r="N77" s="470">
        <f>SUM(N71:N76)</f>
        <v>729.53150294428576</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20411.257002259445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4082.2514004518889</v>
      </c>
      <c r="M84" s="857"/>
      <c r="N84" s="57"/>
    </row>
    <row r="85" spans="1:14">
      <c r="B85" s="95" t="s">
        <v>1057</v>
      </c>
      <c r="C85" s="96"/>
      <c r="D85" s="96"/>
      <c r="E85" s="96"/>
      <c r="F85" s="96"/>
      <c r="G85" s="96"/>
      <c r="H85" s="96"/>
      <c r="I85" s="93"/>
      <c r="J85" s="94"/>
      <c r="K85" s="314">
        <v>0.05</v>
      </c>
      <c r="L85" s="856">
        <f>N79*K85</f>
        <v>1020.5628501129722</v>
      </c>
      <c r="M85" s="857"/>
      <c r="N85" s="57"/>
    </row>
    <row r="86" spans="1:14" ht="15" thickBot="1">
      <c r="B86" s="97" t="s">
        <v>1058</v>
      </c>
      <c r="C86" s="98"/>
      <c r="D86" s="98"/>
      <c r="E86" s="98"/>
      <c r="F86" s="98"/>
      <c r="G86" s="98"/>
      <c r="H86" s="98"/>
      <c r="I86" s="99"/>
      <c r="J86" s="100"/>
      <c r="K86" s="315">
        <v>0.05</v>
      </c>
      <c r="L86" s="858">
        <f>N79*K86</f>
        <v>1020.5628501129722</v>
      </c>
      <c r="M86" s="859"/>
      <c r="N86" s="57"/>
    </row>
    <row r="87" spans="1:14" ht="15" thickBot="1">
      <c r="B87" s="821" t="s">
        <v>1037</v>
      </c>
      <c r="C87" s="822"/>
      <c r="D87" s="822"/>
      <c r="E87" s="822"/>
      <c r="F87" s="822"/>
      <c r="G87" s="822"/>
      <c r="H87" s="822"/>
      <c r="I87" s="822"/>
      <c r="J87" s="822"/>
      <c r="K87" s="822"/>
      <c r="L87" s="822"/>
      <c r="M87" s="823"/>
      <c r="N87" s="58">
        <f>L84+L85+L86</f>
        <v>6123.3771006778334</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26534.634102937278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4.4"/>
  <cols>
    <col min="1" max="1" width="10.33203125" bestFit="1" customWidth="1"/>
    <col min="2" max="2" width="16.44140625" customWidth="1"/>
    <col min="6" max="6" width="16.109375" customWidth="1"/>
    <col min="9" max="9" width="12.88671875" bestFit="1" customWidth="1"/>
    <col min="10" max="10" width="15.5546875" customWidth="1"/>
    <col min="11" max="11" width="18" customWidth="1"/>
    <col min="13" max="13" width="13.44140625"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75" customHeight="1" thickBot="1">
      <c r="B29" s="77" t="s">
        <v>1027</v>
      </c>
      <c r="C29" s="800" t="s">
        <v>1028</v>
      </c>
      <c r="D29" s="801"/>
      <c r="E29" s="801"/>
      <c r="F29" s="801"/>
      <c r="G29" s="801"/>
      <c r="H29" s="801"/>
      <c r="I29" s="801"/>
      <c r="J29" s="78"/>
      <c r="K29" s="352" t="s">
        <v>2321</v>
      </c>
      <c r="L29" s="797" t="s">
        <v>1029</v>
      </c>
      <c r="M29" s="798"/>
      <c r="N29" s="77" t="s">
        <v>1030</v>
      </c>
    </row>
    <row r="30" spans="1:14" ht="15.75" customHeight="1" thickBot="1">
      <c r="A30" t="s">
        <v>1929</v>
      </c>
      <c r="B30" s="86" t="s">
        <v>1720</v>
      </c>
      <c r="C30" s="87" t="s">
        <v>2198</v>
      </c>
      <c r="D30" s="88"/>
      <c r="E30" s="88"/>
      <c r="F30" s="88"/>
      <c r="G30" s="88"/>
      <c r="H30" s="88"/>
      <c r="I30" s="88"/>
      <c r="J30" s="88"/>
      <c r="K30" s="463"/>
      <c r="L30" s="316" t="s">
        <v>388</v>
      </c>
      <c r="M30" s="213"/>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 thickBot="1">
      <c r="B33" s="276"/>
      <c r="C33" s="67"/>
      <c r="D33" s="67"/>
      <c r="E33" s="67"/>
      <c r="F33" s="67"/>
      <c r="G33" s="67"/>
      <c r="H33" s="67"/>
      <c r="I33" s="68"/>
      <c r="J33" s="68"/>
      <c r="K33" s="67"/>
      <c r="L33" s="67"/>
      <c r="M33" s="67"/>
      <c r="N33" s="69"/>
    </row>
    <row r="34" spans="1:14">
      <c r="B34" s="891" t="s">
        <v>1028</v>
      </c>
      <c r="C34" s="892"/>
      <c r="D34" s="892"/>
      <c r="E34" s="892"/>
      <c r="F34" s="892"/>
      <c r="G34" s="892"/>
      <c r="H34" s="893"/>
      <c r="I34" s="894" t="s">
        <v>1032</v>
      </c>
      <c r="J34" s="895"/>
      <c r="K34" s="75" t="s">
        <v>1033</v>
      </c>
      <c r="L34" s="896" t="s">
        <v>1034</v>
      </c>
      <c r="M34" s="893"/>
      <c r="N34" s="76" t="s">
        <v>1035</v>
      </c>
    </row>
    <row r="35" spans="1:14">
      <c r="A35" s="119" t="s">
        <v>263</v>
      </c>
      <c r="B35" s="870" t="str">
        <f>VLOOKUP(A35,EQUIPOS!A6:D154,3,FALSE)</f>
        <v xml:space="preserve">Motobomba 4 pulgadas
</v>
      </c>
      <c r="C35" s="871"/>
      <c r="D35" s="871"/>
      <c r="E35" s="871"/>
      <c r="F35" s="871"/>
      <c r="G35" s="871"/>
      <c r="H35" s="872"/>
      <c r="I35" s="277"/>
      <c r="J35" s="278"/>
      <c r="K35" s="279">
        <f>VLOOKUP(A35,EQUIPOS!A6:D163,4,FALSE)</f>
        <v>14423.636999999999</v>
      </c>
      <c r="L35" s="280"/>
      <c r="M35" s="346">
        <v>21</v>
      </c>
      <c r="N35" s="282">
        <f>K35/M35</f>
        <v>686.83985714285711</v>
      </c>
    </row>
    <row r="36" spans="1:14">
      <c r="A36" s="119" t="s">
        <v>129</v>
      </c>
      <c r="B36" s="870" t="str">
        <f>VLOOKUP(A36,EQUIPOS!A7:D154,3,FALSE)</f>
        <v xml:space="preserve">Buldozer, Potencia al volante de 140 HP, motor de 2200 RPM, longitud de hoja 4,80m. </v>
      </c>
      <c r="C36" s="871"/>
      <c r="D36" s="871"/>
      <c r="E36" s="871"/>
      <c r="F36" s="871"/>
      <c r="G36" s="871"/>
      <c r="H36" s="872"/>
      <c r="I36" s="431"/>
      <c r="J36" s="432"/>
      <c r="K36" s="279">
        <f>VLOOKUP(A36,EQUIPOS!A7:D164,4,FALSE)</f>
        <v>269950.467</v>
      </c>
      <c r="L36" s="345"/>
      <c r="M36" s="346">
        <v>100</v>
      </c>
      <c r="N36" s="282">
        <f>K36/M36</f>
        <v>2699.5046700000003</v>
      </c>
    </row>
    <row r="37" spans="1:14">
      <c r="A37" s="119" t="s">
        <v>312</v>
      </c>
      <c r="B37" s="870" t="str">
        <f>VLOOKUP(A37,EQUIPOS!A8:D154,3,FALSE)</f>
        <v>Retroexcavadora sobre oruga, potencia 138 HP, balde de 1,5 m3.</v>
      </c>
      <c r="C37" s="871"/>
      <c r="D37" s="871"/>
      <c r="E37" s="871"/>
      <c r="F37" s="871"/>
      <c r="G37" s="871"/>
      <c r="H37" s="872"/>
      <c r="I37" s="338"/>
      <c r="J37" s="340"/>
      <c r="K37" s="279">
        <f>VLOOKUP(A37,EQUIPOS!A8:D165,4,FALSE)</f>
        <v>256785.39299999998</v>
      </c>
      <c r="L37" s="433"/>
      <c r="M37" s="434">
        <v>21</v>
      </c>
      <c r="N37" s="282">
        <f>K37/M37</f>
        <v>12227.875857142857</v>
      </c>
    </row>
    <row r="38" spans="1:14">
      <c r="B38" s="870"/>
      <c r="C38" s="871"/>
      <c r="D38" s="871"/>
      <c r="E38" s="871"/>
      <c r="F38" s="871"/>
      <c r="G38" s="871"/>
      <c r="H38" s="872"/>
      <c r="I38" s="42"/>
      <c r="J38" s="43"/>
      <c r="K38" s="279"/>
      <c r="L38" s="286"/>
      <c r="M38" s="346"/>
      <c r="N38" s="282"/>
    </row>
    <row r="39" spans="1:14">
      <c r="B39" s="330"/>
      <c r="C39" s="331"/>
      <c r="D39" s="331"/>
      <c r="E39" s="331"/>
      <c r="F39" s="333"/>
      <c r="G39" s="333"/>
      <c r="H39" s="131"/>
      <c r="I39" s="42"/>
      <c r="J39" s="43"/>
      <c r="K39" s="279"/>
      <c r="L39" s="286"/>
      <c r="M39" s="287"/>
      <c r="N39" s="283"/>
    </row>
    <row r="40" spans="1:14">
      <c r="B40" s="878" t="s">
        <v>1036</v>
      </c>
      <c r="C40" s="879"/>
      <c r="D40" s="879"/>
      <c r="E40" s="44"/>
      <c r="F40" s="45"/>
      <c r="G40" s="45"/>
      <c r="H40" s="46"/>
      <c r="I40" s="42"/>
      <c r="J40" s="43"/>
      <c r="K40" s="289"/>
      <c r="L40" s="286"/>
      <c r="M40" s="411">
        <v>0.01</v>
      </c>
      <c r="N40" s="354">
        <f>N76*M40</f>
        <v>12.158858382404762</v>
      </c>
    </row>
    <row r="41" spans="1:14" ht="15" thickBot="1">
      <c r="B41" s="870"/>
      <c r="C41" s="871"/>
      <c r="D41" s="871"/>
      <c r="E41" s="871"/>
      <c r="F41" s="871"/>
      <c r="G41" s="871"/>
      <c r="H41" s="872"/>
      <c r="I41" s="880"/>
      <c r="J41" s="881"/>
      <c r="K41" s="47"/>
      <c r="L41" s="882"/>
      <c r="M41" s="883"/>
      <c r="N41" s="111"/>
    </row>
    <row r="42" spans="1:14" ht="15" thickBot="1">
      <c r="B42" s="821" t="s">
        <v>1037</v>
      </c>
      <c r="C42" s="822"/>
      <c r="D42" s="822"/>
      <c r="E42" s="822"/>
      <c r="F42" s="822"/>
      <c r="G42" s="822"/>
      <c r="H42" s="822"/>
      <c r="I42" s="822"/>
      <c r="J42" s="822"/>
      <c r="K42" s="822"/>
      <c r="L42" s="822"/>
      <c r="M42" s="823"/>
      <c r="N42" s="404">
        <f>SUM(N35:N41)</f>
        <v>15626.379242668119</v>
      </c>
    </row>
    <row r="43" spans="1:14">
      <c r="B43" s="290"/>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6" t="s">
        <v>1028</v>
      </c>
      <c r="C46" s="867"/>
      <c r="D46" s="867"/>
      <c r="E46" s="867"/>
      <c r="F46" s="867"/>
      <c r="G46" s="867"/>
      <c r="H46" s="867"/>
      <c r="I46" s="901"/>
      <c r="J46" s="325" t="s">
        <v>1029</v>
      </c>
      <c r="K46" s="91" t="s">
        <v>1030</v>
      </c>
      <c r="L46" s="902" t="s">
        <v>1039</v>
      </c>
      <c r="M46" s="901"/>
      <c r="N46" s="92" t="s">
        <v>1035</v>
      </c>
    </row>
    <row r="47" spans="1:14">
      <c r="A47" s="152" t="s">
        <v>448</v>
      </c>
      <c r="B47" s="49" t="str">
        <f>VLOOKUP(A47,MATERIALES!A5:D373,3,FALSE)</f>
        <v xml:space="preserve">Derechos de explotación y/o disposición de materiales
</v>
      </c>
      <c r="C47" s="291"/>
      <c r="D47" s="291"/>
      <c r="E47" s="291"/>
      <c r="F47" s="291"/>
      <c r="G47" s="291"/>
      <c r="H47" s="291"/>
      <c r="I47" s="278"/>
      <c r="J47" s="234" t="str">
        <f>VLOOKUP(A47,MATERIALES!A4:D640,2,FALSE)</f>
        <v>m3</v>
      </c>
      <c r="K47" s="292">
        <v>1.3</v>
      </c>
      <c r="L47" s="277"/>
      <c r="M47" s="412">
        <f>VLOOKUP(A47,MATERIALES!A5:D396,4,FALSE)</f>
        <v>6456</v>
      </c>
      <c r="N47" s="282">
        <f>K47*M47</f>
        <v>8392.8000000000011</v>
      </c>
    </row>
    <row r="48" spans="1:14">
      <c r="A48" s="152"/>
      <c r="B48" s="49"/>
      <c r="C48" s="435"/>
      <c r="D48" s="435"/>
      <c r="E48" s="435"/>
      <c r="F48" s="435"/>
      <c r="G48" s="435"/>
      <c r="H48" s="435"/>
      <c r="I48" s="435"/>
      <c r="J48" s="321"/>
      <c r="K48" s="407"/>
      <c r="L48" s="431"/>
      <c r="M48" s="412"/>
      <c r="N48" s="282"/>
    </row>
    <row r="49" spans="1:14">
      <c r="A49" s="152"/>
      <c r="B49" s="49"/>
      <c r="C49" s="435"/>
      <c r="D49" s="435"/>
      <c r="E49" s="435"/>
      <c r="F49" s="435"/>
      <c r="G49" s="435"/>
      <c r="H49" s="435"/>
      <c r="I49" s="435"/>
      <c r="J49" s="321"/>
      <c r="K49" s="407"/>
      <c r="L49" s="431"/>
      <c r="M49" s="412"/>
      <c r="N49" s="282"/>
    </row>
    <row r="50" spans="1:14">
      <c r="A50" s="152"/>
      <c r="B50" s="49"/>
      <c r="C50" s="435"/>
      <c r="D50" s="435"/>
      <c r="E50" s="435"/>
      <c r="F50" s="435"/>
      <c r="G50" s="435"/>
      <c r="H50" s="435"/>
      <c r="I50" s="435"/>
      <c r="J50" s="321"/>
      <c r="K50" s="407"/>
      <c r="L50" s="431"/>
      <c r="M50" s="412"/>
      <c r="N50" s="282"/>
    </row>
    <row r="51" spans="1:14">
      <c r="A51" s="152"/>
      <c r="B51" s="49"/>
      <c r="C51" s="435"/>
      <c r="D51" s="435"/>
      <c r="E51" s="435"/>
      <c r="F51" s="435"/>
      <c r="G51" s="435"/>
      <c r="H51" s="435"/>
      <c r="I51" s="435"/>
      <c r="J51" s="321"/>
      <c r="K51" s="407"/>
      <c r="L51" s="431"/>
      <c r="M51" s="412"/>
      <c r="N51" s="282"/>
    </row>
    <row r="52" spans="1:14">
      <c r="A52" s="152"/>
      <c r="B52" s="49"/>
      <c r="C52" s="435"/>
      <c r="D52" s="435"/>
      <c r="E52" s="435"/>
      <c r="F52" s="435"/>
      <c r="G52" s="435"/>
      <c r="H52" s="435"/>
      <c r="I52" s="435"/>
      <c r="J52" s="321"/>
      <c r="K52" s="407"/>
      <c r="L52" s="431"/>
      <c r="M52" s="412"/>
      <c r="N52" s="282"/>
    </row>
    <row r="53" spans="1:14" ht="15" thickBot="1">
      <c r="B53" s="49"/>
      <c r="C53" s="320"/>
      <c r="D53" s="320"/>
      <c r="E53" s="320"/>
      <c r="F53" s="320"/>
      <c r="G53" s="320"/>
      <c r="H53" s="320"/>
      <c r="I53" s="320"/>
      <c r="J53" s="445"/>
      <c r="K53" s="132"/>
      <c r="L53" s="335"/>
      <c r="M53" s="412"/>
      <c r="N53" s="282"/>
    </row>
    <row r="54" spans="1:14" ht="15" thickBot="1">
      <c r="B54" s="821" t="s">
        <v>1037</v>
      </c>
      <c r="C54" s="822"/>
      <c r="D54" s="822"/>
      <c r="E54" s="822"/>
      <c r="F54" s="822"/>
      <c r="G54" s="822"/>
      <c r="H54" s="822"/>
      <c r="I54" s="822"/>
      <c r="J54" s="822"/>
      <c r="K54" s="822"/>
      <c r="L54" s="822"/>
      <c r="M54" s="823"/>
      <c r="N54" s="404">
        <f>SUM(N47:N53)</f>
        <v>8392.8000000000011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1340</v>
      </c>
      <c r="B59" s="52" t="str">
        <f>VLOOKUP(A59,TRANSPORTE!A5:D117,3,FALSE)</f>
        <v>Transporte de material de excavación</v>
      </c>
      <c r="C59" s="327"/>
      <c r="D59" s="327"/>
      <c r="E59" s="327"/>
      <c r="F59" s="327"/>
      <c r="G59" s="327"/>
      <c r="H59" s="321" t="s">
        <v>1552</v>
      </c>
      <c r="I59" s="289">
        <v>1.3</v>
      </c>
      <c r="J59" s="296">
        <v>1</v>
      </c>
      <c r="K59" s="289">
        <f>I59*J59</f>
        <v>1.3</v>
      </c>
      <c r="L59" s="908">
        <f>VLOOKUP(A59,TRANSPORTE!A5:D117,4,FALSE)</f>
        <v>958</v>
      </c>
      <c r="M59" s="909"/>
      <c r="N59" s="297">
        <f>K59*L59</f>
        <v>1245.4000000000001</v>
      </c>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1245.4000000000001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s="153"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444">
        <v>168</v>
      </c>
      <c r="N70" s="405">
        <f>K70/M70</f>
        <v>607.94291912023812</v>
      </c>
      <c r="O70" s="112"/>
    </row>
    <row r="71" spans="1:15">
      <c r="A71" s="153"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442">
        <v>168</v>
      </c>
      <c r="N71" s="405">
        <f>K71/M71</f>
        <v>607.94291912023812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133"/>
    </row>
    <row r="76" spans="1:15" ht="15" thickBot="1">
      <c r="B76" s="910" t="s">
        <v>1037</v>
      </c>
      <c r="C76" s="864"/>
      <c r="D76" s="864"/>
      <c r="E76" s="864"/>
      <c r="F76" s="864"/>
      <c r="G76" s="864"/>
      <c r="H76" s="864"/>
      <c r="I76" s="864"/>
      <c r="J76" s="864"/>
      <c r="K76" s="864"/>
      <c r="L76" s="864"/>
      <c r="M76" s="865"/>
      <c r="N76" s="470">
        <f>SUM(N70:N75)</f>
        <v>1215.8858382404762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N42+N54+N65+N76</f>
        <v>26480.465080908598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5296.0930161817196</v>
      </c>
      <c r="M83" s="857"/>
      <c r="N83" s="57"/>
    </row>
    <row r="84" spans="1:14">
      <c r="B84" s="95" t="s">
        <v>1057</v>
      </c>
      <c r="C84" s="96"/>
      <c r="D84" s="96"/>
      <c r="E84" s="96"/>
      <c r="F84" s="96"/>
      <c r="G84" s="96"/>
      <c r="H84" s="96"/>
      <c r="I84" s="93"/>
      <c r="J84" s="94"/>
      <c r="K84" s="314">
        <v>0.05</v>
      </c>
      <c r="L84" s="856">
        <f>N78*K84</f>
        <v>1324.0232540454299</v>
      </c>
      <c r="M84" s="857"/>
      <c r="N84" s="57"/>
    </row>
    <row r="85" spans="1:14" ht="15" thickBot="1">
      <c r="B85" s="97" t="s">
        <v>1058</v>
      </c>
      <c r="C85" s="98"/>
      <c r="D85" s="98"/>
      <c r="E85" s="98"/>
      <c r="F85" s="98"/>
      <c r="G85" s="98"/>
      <c r="H85" s="98"/>
      <c r="I85" s="99"/>
      <c r="J85" s="100"/>
      <c r="K85" s="315">
        <v>0.05</v>
      </c>
      <c r="L85" s="858">
        <f>N78*K85</f>
        <v>1324.0232540454299</v>
      </c>
      <c r="M85" s="859"/>
      <c r="N85" s="57"/>
    </row>
    <row r="86" spans="1:14" ht="15" thickBot="1">
      <c r="B86" s="821" t="s">
        <v>1037</v>
      </c>
      <c r="C86" s="822"/>
      <c r="D86" s="822"/>
      <c r="E86" s="822"/>
      <c r="F86" s="822"/>
      <c r="G86" s="822"/>
      <c r="H86" s="822"/>
      <c r="I86" s="822"/>
      <c r="J86" s="822"/>
      <c r="K86" s="822"/>
      <c r="L86" s="822"/>
      <c r="M86" s="823"/>
      <c r="N86" s="58">
        <f>L83+L84+L85</f>
        <v>7944.1395242725794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34424.604605181179</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5" t="s">
        <v>2324</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2325</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1"/>
      <c r="K118" s="971"/>
      <c r="L118" s="971"/>
      <c r="M118" s="971"/>
      <c r="N118" s="972"/>
    </row>
    <row r="119" spans="2:14" ht="15" thickBot="1">
      <c r="B119" s="429" t="s">
        <v>2327</v>
      </c>
      <c r="C119" s="430"/>
      <c r="D119" s="430"/>
      <c r="E119" s="269"/>
      <c r="F119" s="269"/>
      <c r="G119" s="269"/>
      <c r="H119" s="269"/>
      <c r="I119" s="269"/>
      <c r="J119" s="973"/>
      <c r="K119" s="973"/>
      <c r="L119" s="973"/>
      <c r="M119" s="973"/>
      <c r="N119" s="974"/>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6" max="6" width="14.44140625" customWidth="1"/>
    <col min="9" max="9" width="11.6640625" bestFit="1" customWidth="1"/>
    <col min="10" max="10" width="15.5546875" customWidth="1"/>
    <col min="11" max="11" width="19.5546875" customWidth="1"/>
    <col min="13" max="13" width="13.441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7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1179</v>
      </c>
      <c r="C31" s="87" t="s">
        <v>2199</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162</v>
      </c>
      <c r="B36" s="870" t="str">
        <f>VLOOKUP(A36,EQUIPOS!A6:D154,3,FALSE)</f>
        <v>Compactador manual (SALTARIN) Peso de operación (Kg.) 52, Fuerza de impacto por golpe (KN) 12.</v>
      </c>
      <c r="C36" s="871"/>
      <c r="D36" s="871"/>
      <c r="E36" s="871"/>
      <c r="F36" s="871"/>
      <c r="G36" s="871"/>
      <c r="H36" s="872"/>
      <c r="I36" s="277"/>
      <c r="J36" s="278"/>
      <c r="K36" s="279">
        <f>VLOOKUP(A36,EQUIPOS!A6:D163,4,FALSE)</f>
        <v>17250.419999999998</v>
      </c>
      <c r="L36" s="280"/>
      <c r="M36" s="346">
        <v>2.5</v>
      </c>
      <c r="N36" s="282">
        <f>K36/M36</f>
        <v>6900.1679999999997</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383.00403904575001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7283.1720390457494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4" t="s">
        <v>564</v>
      </c>
      <c r="B48" s="49" t="str">
        <f>VLOOKUP(A48,MATERIALES!A5:D373,3,FALSE)</f>
        <v xml:space="preserve">Material seleccionado para Relleno
</v>
      </c>
      <c r="C48" s="291"/>
      <c r="D48" s="291"/>
      <c r="E48" s="291"/>
      <c r="F48" s="291"/>
      <c r="G48" s="291"/>
      <c r="H48" s="291"/>
      <c r="I48" s="278"/>
      <c r="J48" s="234" t="str">
        <f>VLOOKUP(A48,MATERIALES!A4:D640,2,FALSE)</f>
        <v>m3</v>
      </c>
      <c r="K48" s="292">
        <v>1.3</v>
      </c>
      <c r="L48" s="277"/>
      <c r="M48" s="412">
        <f>VLOOKUP(A48,MATERIALES!A5:D396,4,FALSE)</f>
        <v>39000</v>
      </c>
      <c r="N48" s="282">
        <f>K48*M48</f>
        <v>50700</v>
      </c>
    </row>
    <row r="49" spans="1:14">
      <c r="A49" s="164" t="s">
        <v>845</v>
      </c>
      <c r="B49" s="49" t="str">
        <f>VLOOKUP(A49,MATERIALES!A6:D373,3,FALSE)</f>
        <v>Agua</v>
      </c>
      <c r="C49" s="435"/>
      <c r="D49" s="435"/>
      <c r="E49" s="435"/>
      <c r="F49" s="435"/>
      <c r="G49" s="435"/>
      <c r="H49" s="435"/>
      <c r="I49" s="435"/>
      <c r="J49" s="321" t="str">
        <f>VLOOKUP(A49,MATERIALES!A5:D641,2,FALSE)</f>
        <v>lt</v>
      </c>
      <c r="K49" s="407">
        <v>30</v>
      </c>
      <c r="L49" s="431"/>
      <c r="M49" s="412">
        <f>VLOOKUP(A49,MATERIALES!A6:D397,4,FALSE)</f>
        <v>70</v>
      </c>
      <c r="N49" s="282">
        <f>K49*M49</f>
        <v>2100</v>
      </c>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f>SUM(N48:N54)</f>
        <v>52800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08">
        <f>VLOOKUP(A60,TRANSPORTE!A5:D117,4,FALSE)</f>
        <v>958</v>
      </c>
      <c r="M60" s="909"/>
      <c r="N60" s="297">
        <f>K60*L60</f>
        <v>1245.4000000000001</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1245.4000000000001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7660.0807809149992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68988.652819960756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13797.730563992152</v>
      </c>
      <c r="M84" s="857"/>
      <c r="N84" s="57"/>
    </row>
    <row r="85" spans="1:14">
      <c r="B85" s="95" t="s">
        <v>1057</v>
      </c>
      <c r="C85" s="96"/>
      <c r="D85" s="96"/>
      <c r="E85" s="96"/>
      <c r="F85" s="96"/>
      <c r="G85" s="96"/>
      <c r="H85" s="96"/>
      <c r="I85" s="93"/>
      <c r="J85" s="94"/>
      <c r="K85" s="314">
        <v>0.05</v>
      </c>
      <c r="L85" s="856">
        <f>N79*K85</f>
        <v>3449.4326409980381</v>
      </c>
      <c r="M85" s="857"/>
      <c r="N85" s="57"/>
    </row>
    <row r="86" spans="1:14" ht="15" thickBot="1">
      <c r="B86" s="97" t="s">
        <v>1058</v>
      </c>
      <c r="C86" s="98"/>
      <c r="D86" s="98"/>
      <c r="E86" s="98"/>
      <c r="F86" s="98"/>
      <c r="G86" s="98"/>
      <c r="H86" s="98"/>
      <c r="I86" s="99"/>
      <c r="J86" s="100"/>
      <c r="K86" s="315">
        <v>0.05</v>
      </c>
      <c r="L86" s="858">
        <f>N79*K86</f>
        <v>3449.4326409980381</v>
      </c>
      <c r="M86" s="859"/>
      <c r="N86" s="57"/>
    </row>
    <row r="87" spans="1:14" ht="15" thickBot="1">
      <c r="B87" s="821" t="s">
        <v>1037</v>
      </c>
      <c r="C87" s="822"/>
      <c r="D87" s="822"/>
      <c r="E87" s="822"/>
      <c r="F87" s="822"/>
      <c r="G87" s="822"/>
      <c r="H87" s="822"/>
      <c r="I87" s="822"/>
      <c r="J87" s="822"/>
      <c r="K87" s="822"/>
      <c r="L87" s="822"/>
      <c r="M87" s="823"/>
      <c r="N87" s="58">
        <f>L84+L85+L86</f>
        <v>20696.595845988228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89685.24866594898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6640625" customWidth="1"/>
    <col min="9" max="9" width="12.6640625" bestFit="1" customWidth="1"/>
    <col min="10" max="10" width="15.5546875" customWidth="1"/>
    <col min="11" max="11" width="19.109375" customWidth="1"/>
    <col min="13" max="13" width="13.441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1180</v>
      </c>
      <c r="C31" s="87" t="s">
        <v>1721</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162</v>
      </c>
      <c r="B36" s="870" t="str">
        <f>VLOOKUP(A36,EQUIPOS!A6:D154,3,FALSE)</f>
        <v>Compactador manual (SALTARIN) Peso de operación (Kg.) 52, Fuerza de impacto por golpe (KN) 12.</v>
      </c>
      <c r="C36" s="871"/>
      <c r="D36" s="871"/>
      <c r="E36" s="871"/>
      <c r="F36" s="871"/>
      <c r="G36" s="871"/>
      <c r="H36" s="872"/>
      <c r="I36" s="277"/>
      <c r="J36" s="278"/>
      <c r="K36" s="279">
        <f>VLOOKUP(A36,EQUIPOS!A6:D163,4,FALSE)</f>
        <v>17250.419999999998</v>
      </c>
      <c r="L36" s="280"/>
      <c r="M36" s="346">
        <v>2.5</v>
      </c>
      <c r="N36" s="282">
        <f>K36/M36</f>
        <v>6900.1679999999997</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383.00403904575001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7283.1720390457494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4" t="s">
        <v>554</v>
      </c>
      <c r="B48" s="49" t="str">
        <f>VLOOKUP(A48,MATERIALES!A5:D373,3,FALSE)</f>
        <v>Material de Recebo Para Relleno</v>
      </c>
      <c r="C48" s="291"/>
      <c r="D48" s="291"/>
      <c r="E48" s="291"/>
      <c r="F48" s="291"/>
      <c r="G48" s="291"/>
      <c r="H48" s="291"/>
      <c r="I48" s="278"/>
      <c r="J48" s="234" t="str">
        <f>VLOOKUP(A48,MATERIALES!A4:D640,2,FALSE)</f>
        <v>m3</v>
      </c>
      <c r="K48" s="292">
        <v>1.3</v>
      </c>
      <c r="L48" s="277"/>
      <c r="M48" s="412">
        <f>VLOOKUP(A48,MATERIALES!A5:D396,4,FALSE)</f>
        <v>23592</v>
      </c>
      <c r="N48" s="282">
        <f>K48*M48</f>
        <v>30669.600000000002</v>
      </c>
    </row>
    <row r="49" spans="1:14">
      <c r="A49" s="164" t="s">
        <v>845</v>
      </c>
      <c r="B49" s="49" t="str">
        <f>VLOOKUP(A49,MATERIALES!A6:D373,3,FALSE)</f>
        <v>Agua</v>
      </c>
      <c r="C49" s="435"/>
      <c r="D49" s="435"/>
      <c r="E49" s="435"/>
      <c r="F49" s="435"/>
      <c r="G49" s="435"/>
      <c r="H49" s="435"/>
      <c r="I49" s="435"/>
      <c r="J49" s="321" t="str">
        <f>VLOOKUP(A49,MATERIALES!A5:D641,2,FALSE)</f>
        <v>lt</v>
      </c>
      <c r="K49" s="407">
        <v>30</v>
      </c>
      <c r="L49" s="431"/>
      <c r="M49" s="412">
        <f>VLOOKUP(A49,MATERIALES!A6:D397,4,FALSE)</f>
        <v>70</v>
      </c>
      <c r="N49" s="282">
        <f>K49*M49</f>
        <v>2100</v>
      </c>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f>SUM(N48:N54)</f>
        <v>32769.600000000006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08">
        <f>VLOOKUP(A60,TRANSPORTE!A5:D117,4,FALSE)</f>
        <v>958</v>
      </c>
      <c r="M60" s="909"/>
      <c r="N60" s="297">
        <f>K60*L60</f>
        <v>1245.4000000000001</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51"/>
    </row>
    <row r="66" spans="1:15" ht="15" thickBot="1">
      <c r="B66" s="910" t="s">
        <v>1037</v>
      </c>
      <c r="C66" s="864"/>
      <c r="D66" s="864"/>
      <c r="E66" s="864"/>
      <c r="F66" s="864"/>
      <c r="G66" s="864"/>
      <c r="H66" s="864"/>
      <c r="I66" s="864"/>
      <c r="J66" s="864"/>
      <c r="K66" s="864"/>
      <c r="L66" s="864"/>
      <c r="M66" s="865"/>
      <c r="N66" s="110">
        <f>N60+N61+N62+N63+N64</f>
        <v>1245.4000000000001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7660.0807809149992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48958.252819960755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9791.6505639921506</v>
      </c>
      <c r="M84" s="857"/>
      <c r="N84" s="57"/>
    </row>
    <row r="85" spans="1:14">
      <c r="B85" s="95" t="s">
        <v>1057</v>
      </c>
      <c r="C85" s="96"/>
      <c r="D85" s="96"/>
      <c r="E85" s="96"/>
      <c r="F85" s="96"/>
      <c r="G85" s="96"/>
      <c r="H85" s="96"/>
      <c r="I85" s="93"/>
      <c r="J85" s="94"/>
      <c r="K85" s="314">
        <v>0.05</v>
      </c>
      <c r="L85" s="856">
        <f>N79*K85</f>
        <v>2447.9126409980377</v>
      </c>
      <c r="M85" s="857"/>
      <c r="N85" s="57"/>
    </row>
    <row r="86" spans="1:14" ht="15" thickBot="1">
      <c r="B86" s="97" t="s">
        <v>1058</v>
      </c>
      <c r="C86" s="98"/>
      <c r="D86" s="98"/>
      <c r="E86" s="98"/>
      <c r="F86" s="98"/>
      <c r="G86" s="98"/>
      <c r="H86" s="98"/>
      <c r="I86" s="99"/>
      <c r="J86" s="100"/>
      <c r="K86" s="315">
        <v>0.05</v>
      </c>
      <c r="L86" s="858">
        <f>N79*K86</f>
        <v>2447.9126409980377</v>
      </c>
      <c r="M86" s="859"/>
      <c r="N86" s="57"/>
    </row>
    <row r="87" spans="1:14" ht="15" thickBot="1">
      <c r="B87" s="821" t="s">
        <v>1037</v>
      </c>
      <c r="C87" s="822"/>
      <c r="D87" s="822"/>
      <c r="E87" s="822"/>
      <c r="F87" s="822"/>
      <c r="G87" s="822"/>
      <c r="H87" s="822"/>
      <c r="I87" s="822"/>
      <c r="J87" s="822"/>
      <c r="K87" s="822"/>
      <c r="L87" s="822"/>
      <c r="M87" s="823"/>
      <c r="N87" s="58">
        <f>L84+L85+L86</f>
        <v>14687.475845988227</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63645.728665948984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4.4"/>
  <cols>
    <col min="1" max="1" width="10.33203125" bestFit="1" customWidth="1"/>
    <col min="2" max="2" width="16.44140625" customWidth="1"/>
    <col min="6" max="6" width="16" customWidth="1"/>
    <col min="9" max="9" width="12.5546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9.2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1722</v>
      </c>
      <c r="C31" s="87" t="s">
        <v>1723</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162</v>
      </c>
      <c r="B36" s="870" t="str">
        <f>VLOOKUP(A36,EQUIPOS!A6:D154,3,FALSE)</f>
        <v>Compactador manual (SALTARIN) Peso de operación (Kg.) 52, Fuerza de impacto por golpe (KN) 12.</v>
      </c>
      <c r="C36" s="871"/>
      <c r="D36" s="871"/>
      <c r="E36" s="871"/>
      <c r="F36" s="871"/>
      <c r="G36" s="871"/>
      <c r="H36" s="872"/>
      <c r="I36" s="277"/>
      <c r="J36" s="278"/>
      <c r="K36" s="279">
        <f>VLOOKUP(A36,EQUIPOS!A6:D163,4,FALSE)</f>
        <v>17250.419999999998</v>
      </c>
      <c r="L36" s="280"/>
      <c r="M36" s="346">
        <v>2.5</v>
      </c>
      <c r="N36" s="282">
        <f>K36/M36</f>
        <v>6900.1679999999997</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383.00403904575001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7283.1720390457494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4" t="s">
        <v>525</v>
      </c>
      <c r="B48" s="49" t="str">
        <f>VLOOKUP(A48,MATERIALES!A5:D373,3,FALSE)</f>
        <v>Material  Granular Tipo SBG</v>
      </c>
      <c r="C48" s="291"/>
      <c r="D48" s="291"/>
      <c r="E48" s="291"/>
      <c r="F48" s="291"/>
      <c r="G48" s="291"/>
      <c r="H48" s="291"/>
      <c r="I48" s="278"/>
      <c r="J48" s="234" t="str">
        <f>VLOOKUP(A48,MATERIALES!A4:D640,2,FALSE)</f>
        <v>m3</v>
      </c>
      <c r="K48" s="292">
        <v>1.3</v>
      </c>
      <c r="L48" s="277"/>
      <c r="M48" s="412">
        <f>VLOOKUP(A48,MATERIALES!A5:D396,4,FALSE)</f>
        <v>54102</v>
      </c>
      <c r="N48" s="282">
        <f>K48*M48</f>
        <v>70332.600000000006</v>
      </c>
    </row>
    <row r="49" spans="1:14">
      <c r="A49" s="164" t="s">
        <v>845</v>
      </c>
      <c r="B49" s="49" t="str">
        <f>VLOOKUP(A49,MATERIALES!A6:D373,3,FALSE)</f>
        <v>Agua</v>
      </c>
      <c r="C49" s="435"/>
      <c r="D49" s="435"/>
      <c r="E49" s="435"/>
      <c r="F49" s="435"/>
      <c r="G49" s="435"/>
      <c r="H49" s="435"/>
      <c r="I49" s="435"/>
      <c r="J49" s="321" t="str">
        <f>VLOOKUP(A49,MATERIALES!A5:D641,2,FALSE)</f>
        <v>lt</v>
      </c>
      <c r="K49" s="407">
        <v>30</v>
      </c>
      <c r="L49" s="431"/>
      <c r="M49" s="412">
        <f>VLOOKUP(A49,MATERIALES!A6:D397,4,FALSE)</f>
        <v>70</v>
      </c>
      <c r="N49" s="282">
        <f>K49*M49</f>
        <v>2100</v>
      </c>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f>SUM(N48:N54)</f>
        <v>72432.600000000006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08">
        <f>VLOOKUP(A60,TRANSPORTE!A5:D117,4,FALSE)</f>
        <v>958</v>
      </c>
      <c r="M60" s="909"/>
      <c r="N60" s="297">
        <f>K60*L60</f>
        <v>1245.4000000000001</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1245.4000000000001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133"/>
    </row>
    <row r="77" spans="1:15" ht="15" thickBot="1">
      <c r="B77" s="910" t="s">
        <v>1037</v>
      </c>
      <c r="C77" s="864"/>
      <c r="D77" s="864"/>
      <c r="E77" s="864"/>
      <c r="F77" s="864"/>
      <c r="G77" s="864"/>
      <c r="H77" s="864"/>
      <c r="I77" s="864"/>
      <c r="J77" s="864"/>
      <c r="K77" s="864"/>
      <c r="L77" s="864"/>
      <c r="M77" s="865"/>
      <c r="N77" s="470">
        <f>SUM(N71:N76)</f>
        <v>7660.0807809149992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88621.252819960748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17724.250563992151</v>
      </c>
      <c r="M84" s="857"/>
      <c r="N84" s="57"/>
    </row>
    <row r="85" spans="1:14">
      <c r="B85" s="95" t="s">
        <v>1057</v>
      </c>
      <c r="C85" s="96"/>
      <c r="D85" s="96"/>
      <c r="E85" s="96"/>
      <c r="F85" s="96"/>
      <c r="G85" s="96"/>
      <c r="H85" s="96"/>
      <c r="I85" s="93"/>
      <c r="J85" s="94"/>
      <c r="K85" s="314">
        <v>0.05</v>
      </c>
      <c r="L85" s="856">
        <f>N79*K85</f>
        <v>4431.0626409980378</v>
      </c>
      <c r="M85" s="857"/>
      <c r="N85" s="57"/>
    </row>
    <row r="86" spans="1:14" ht="15" thickBot="1">
      <c r="B86" s="97" t="s">
        <v>1058</v>
      </c>
      <c r="C86" s="98"/>
      <c r="D86" s="98"/>
      <c r="E86" s="98"/>
      <c r="F86" s="98"/>
      <c r="G86" s="98"/>
      <c r="H86" s="98"/>
      <c r="I86" s="99"/>
      <c r="J86" s="100"/>
      <c r="K86" s="315">
        <v>0.05</v>
      </c>
      <c r="L86" s="858">
        <f>N79*K86</f>
        <v>4431.0626409980378</v>
      </c>
      <c r="M86" s="859"/>
      <c r="N86" s="57"/>
    </row>
    <row r="87" spans="1:14" ht="15" thickBot="1">
      <c r="B87" s="821" t="s">
        <v>1037</v>
      </c>
      <c r="C87" s="822"/>
      <c r="D87" s="822"/>
      <c r="E87" s="822"/>
      <c r="F87" s="822"/>
      <c r="G87" s="822"/>
      <c r="H87" s="822"/>
      <c r="I87" s="822"/>
      <c r="J87" s="822"/>
      <c r="K87" s="822"/>
      <c r="L87" s="822"/>
      <c r="M87" s="823"/>
      <c r="N87" s="58">
        <f>L84+L85+L86</f>
        <v>26586.37584598823</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115207.62866594899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4.5546875" customWidth="1"/>
    <col min="9" max="9" width="11.6640625" bestFit="1" customWidth="1"/>
    <col min="10" max="10" width="15.5546875" customWidth="1"/>
    <col min="11" max="11" width="19.88671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9.2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8.75" customHeight="1" thickBot="1">
      <c r="A31" t="s">
        <v>1929</v>
      </c>
      <c r="B31" s="86" t="s">
        <v>1724</v>
      </c>
      <c r="C31" s="87" t="s">
        <v>1725</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162</v>
      </c>
      <c r="B36" s="870" t="str">
        <f>VLOOKUP(A36,EQUIPOS!A6:D154,3,FALSE)</f>
        <v>Compactador manual (SALTARIN) Peso de operación (Kg.) 52, Fuerza de impacto por golpe (KN) 12.</v>
      </c>
      <c r="C36" s="871"/>
      <c r="D36" s="871"/>
      <c r="E36" s="871"/>
      <c r="F36" s="871"/>
      <c r="G36" s="871"/>
      <c r="H36" s="872"/>
      <c r="I36" s="277"/>
      <c r="J36" s="278"/>
      <c r="K36" s="279">
        <f>VLOOKUP(A36,EQUIPOS!A6:D163,4,FALSE)</f>
        <v>17250.419999999998</v>
      </c>
      <c r="L36" s="280"/>
      <c r="M36" s="346">
        <v>2.5</v>
      </c>
      <c r="N36" s="282">
        <f>K36/M36</f>
        <v>6900.1679999999997</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383.00403904575001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7283.1720390457494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4" t="s">
        <v>527</v>
      </c>
      <c r="B48" s="49" t="str">
        <f>VLOOKUP(A48,MATERIALES!A5:D373,3,FALSE)</f>
        <v>Material Granular Tipo  BG</v>
      </c>
      <c r="C48" s="291"/>
      <c r="D48" s="291"/>
      <c r="E48" s="291"/>
      <c r="F48" s="291"/>
      <c r="G48" s="291"/>
      <c r="H48" s="291"/>
      <c r="I48" s="278"/>
      <c r="J48" s="234" t="str">
        <f>VLOOKUP(A48,MATERIALES!A4:D640,2,FALSE)</f>
        <v>m3</v>
      </c>
      <c r="K48" s="292">
        <v>1.3</v>
      </c>
      <c r="L48" s="277"/>
      <c r="M48" s="412">
        <f>VLOOKUP(A48,MATERIALES!A5:D396,4,FALSE)</f>
        <v>47916</v>
      </c>
      <c r="N48" s="282">
        <f>K48*M48</f>
        <v>62290.8</v>
      </c>
    </row>
    <row r="49" spans="1:14">
      <c r="A49" s="164" t="s">
        <v>845</v>
      </c>
      <c r="B49" s="49" t="str">
        <f>VLOOKUP(A49,MATERIALES!A6:D373,3,FALSE)</f>
        <v>Agua</v>
      </c>
      <c r="C49" s="435"/>
      <c r="D49" s="435"/>
      <c r="E49" s="435"/>
      <c r="F49" s="435"/>
      <c r="G49" s="435"/>
      <c r="H49" s="435"/>
      <c r="I49" s="435"/>
      <c r="J49" s="321" t="str">
        <f>VLOOKUP(A49,MATERIALES!A5:D641,2,FALSE)</f>
        <v>lt</v>
      </c>
      <c r="K49" s="407">
        <v>30</v>
      </c>
      <c r="L49" s="431"/>
      <c r="M49" s="412">
        <f>VLOOKUP(A49,MATERIALES!A6:D397,4,FALSE)</f>
        <v>70</v>
      </c>
      <c r="N49" s="282">
        <f>K49*M49</f>
        <v>2100</v>
      </c>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f>SUM(N48:N54)</f>
        <v>64390.8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08">
        <f>VLOOKUP(A60,TRANSPORTE!A5:D117,4,FALSE)</f>
        <v>958</v>
      </c>
      <c r="M60" s="909"/>
      <c r="N60" s="297">
        <f>K60*L60</f>
        <v>1245.4000000000001</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1245.4000000000001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133"/>
    </row>
    <row r="77" spans="1:15" ht="15" thickBot="1">
      <c r="B77" s="910" t="s">
        <v>1037</v>
      </c>
      <c r="C77" s="864"/>
      <c r="D77" s="864"/>
      <c r="E77" s="864"/>
      <c r="F77" s="864"/>
      <c r="G77" s="864"/>
      <c r="H77" s="864"/>
      <c r="I77" s="864"/>
      <c r="J77" s="864"/>
      <c r="K77" s="864"/>
      <c r="L77" s="864"/>
      <c r="M77" s="865"/>
      <c r="N77" s="470">
        <f>SUM(N71:N76)</f>
        <v>7660.0807809149992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80579.452819960745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16115.89056399215</v>
      </c>
      <c r="M84" s="857"/>
      <c r="N84" s="57"/>
    </row>
    <row r="85" spans="1:14">
      <c r="B85" s="95" t="s">
        <v>1057</v>
      </c>
      <c r="C85" s="96"/>
      <c r="D85" s="96"/>
      <c r="E85" s="96"/>
      <c r="F85" s="96"/>
      <c r="G85" s="96"/>
      <c r="H85" s="96"/>
      <c r="I85" s="93"/>
      <c r="J85" s="94"/>
      <c r="K85" s="314">
        <v>0.05</v>
      </c>
      <c r="L85" s="856">
        <f>N79*K85</f>
        <v>4028.9726409980376</v>
      </c>
      <c r="M85" s="857"/>
      <c r="N85" s="57"/>
    </row>
    <row r="86" spans="1:14" ht="15" thickBot="1">
      <c r="B86" s="97" t="s">
        <v>1058</v>
      </c>
      <c r="C86" s="98"/>
      <c r="D86" s="98"/>
      <c r="E86" s="98"/>
      <c r="F86" s="98"/>
      <c r="G86" s="98"/>
      <c r="H86" s="98"/>
      <c r="I86" s="99"/>
      <c r="J86" s="100"/>
      <c r="K86" s="315">
        <v>0.05</v>
      </c>
      <c r="L86" s="858">
        <f>N79*K86</f>
        <v>4028.9726409980376</v>
      </c>
      <c r="M86" s="859"/>
      <c r="N86" s="57"/>
    </row>
    <row r="87" spans="1:14" ht="15" thickBot="1">
      <c r="B87" s="821" t="s">
        <v>1037</v>
      </c>
      <c r="C87" s="822"/>
      <c r="D87" s="822"/>
      <c r="E87" s="822"/>
      <c r="F87" s="822"/>
      <c r="G87" s="822"/>
      <c r="H87" s="822"/>
      <c r="I87" s="822"/>
      <c r="J87" s="822"/>
      <c r="K87" s="822"/>
      <c r="L87" s="822"/>
      <c r="M87" s="823"/>
      <c r="N87" s="58">
        <f>L84+L85+L86</f>
        <v>24173.835845988222</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104753.28866594896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4.4"/>
  <cols>
    <col min="1" max="1" width="10" bestFit="1" customWidth="1"/>
    <col min="2" max="2" width="16.33203125" customWidth="1"/>
    <col min="6" max="6" width="15" customWidth="1"/>
    <col min="9" max="9" width="11.6640625" bestFit="1" customWidth="1"/>
    <col min="10" max="10" width="15.5546875" customWidth="1"/>
    <col min="11" max="11" width="20.6640625" customWidth="1"/>
    <col min="13" max="13" width="13.44140625" customWidth="1"/>
    <col min="14" max="14" width="17.44140625" customWidth="1"/>
    <col min="15" max="15" width="12" bestFit="1" customWidth="1"/>
    <col min="16" max="16" width="12.5546875"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9.2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8.75" customHeight="1" thickBot="1">
      <c r="A31" t="s">
        <v>1929</v>
      </c>
      <c r="B31" s="86" t="s">
        <v>1726</v>
      </c>
      <c r="C31" s="87" t="s">
        <v>1727</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6"/>
      <c r="C34" s="67"/>
      <c r="D34" s="67"/>
      <c r="E34" s="67"/>
      <c r="F34" s="67"/>
      <c r="G34" s="67"/>
      <c r="H34" s="67"/>
      <c r="I34" s="68"/>
      <c r="J34" s="68"/>
      <c r="K34" s="67"/>
      <c r="L34" s="67"/>
      <c r="M34" s="67"/>
      <c r="N34" s="69"/>
    </row>
    <row r="35" spans="1:16">
      <c r="B35" s="891" t="s">
        <v>1028</v>
      </c>
      <c r="C35" s="892"/>
      <c r="D35" s="892"/>
      <c r="E35" s="892"/>
      <c r="F35" s="892"/>
      <c r="G35" s="892"/>
      <c r="H35" s="893"/>
      <c r="I35" s="894" t="s">
        <v>1032</v>
      </c>
      <c r="J35" s="895"/>
      <c r="K35" s="75" t="s">
        <v>1033</v>
      </c>
      <c r="L35" s="896" t="s">
        <v>1034</v>
      </c>
      <c r="M35" s="893"/>
      <c r="N35" s="76" t="s">
        <v>1035</v>
      </c>
    </row>
    <row r="36" spans="1:16">
      <c r="A36" s="119"/>
      <c r="B36" s="870"/>
      <c r="C36" s="871"/>
      <c r="D36" s="871"/>
      <c r="E36" s="871"/>
      <c r="F36" s="871"/>
      <c r="G36" s="871"/>
      <c r="H36" s="872"/>
      <c r="I36" s="277"/>
      <c r="J36" s="278"/>
      <c r="K36" s="279"/>
      <c r="L36" s="280"/>
      <c r="M36" s="346"/>
      <c r="N36" s="282"/>
      <c r="P36" s="112"/>
    </row>
    <row r="37" spans="1:16">
      <c r="A37" s="119"/>
      <c r="B37" s="870"/>
      <c r="C37" s="871"/>
      <c r="D37" s="871"/>
      <c r="E37" s="871"/>
      <c r="F37" s="871"/>
      <c r="G37" s="871"/>
      <c r="H37" s="872"/>
      <c r="I37" s="431"/>
      <c r="J37" s="432"/>
      <c r="K37" s="279"/>
      <c r="L37" s="345"/>
      <c r="M37" s="346"/>
      <c r="N37" s="282"/>
      <c r="P37" s="109"/>
    </row>
    <row r="38" spans="1:16">
      <c r="A38" s="119"/>
      <c r="B38" s="870"/>
      <c r="C38" s="871"/>
      <c r="D38" s="871"/>
      <c r="E38" s="871"/>
      <c r="F38" s="871"/>
      <c r="G38" s="871"/>
      <c r="H38" s="872"/>
      <c r="I38" s="338"/>
      <c r="J38" s="340"/>
      <c r="K38" s="279"/>
      <c r="L38" s="433"/>
      <c r="M38" s="434"/>
      <c r="N38" s="282"/>
      <c r="P38" s="112"/>
    </row>
    <row r="39" spans="1:16">
      <c r="B39" s="870"/>
      <c r="C39" s="871"/>
      <c r="D39" s="871"/>
      <c r="E39" s="871"/>
      <c r="F39" s="871"/>
      <c r="G39" s="871"/>
      <c r="H39" s="872"/>
      <c r="I39" s="42"/>
      <c r="J39" s="43"/>
      <c r="K39" s="279"/>
      <c r="L39" s="286"/>
      <c r="M39" s="346"/>
      <c r="N39" s="282"/>
      <c r="P39" s="112"/>
    </row>
    <row r="40" spans="1:16">
      <c r="B40" s="330"/>
      <c r="C40" s="331"/>
      <c r="D40" s="331"/>
      <c r="E40" s="331"/>
      <c r="F40" s="333"/>
      <c r="G40" s="333"/>
      <c r="H40" s="131"/>
      <c r="I40" s="42"/>
      <c r="J40" s="43"/>
      <c r="K40" s="279"/>
      <c r="L40" s="286"/>
      <c r="M40" s="287"/>
      <c r="N40" s="283"/>
      <c r="P40" s="109"/>
    </row>
    <row r="41" spans="1:16">
      <c r="B41" s="878" t="s">
        <v>1036</v>
      </c>
      <c r="C41" s="879"/>
      <c r="D41" s="879"/>
      <c r="E41" s="44"/>
      <c r="F41" s="45"/>
      <c r="G41" s="45"/>
      <c r="H41" s="46"/>
      <c r="I41" s="42"/>
      <c r="J41" s="43"/>
      <c r="K41" s="289"/>
      <c r="L41" s="286"/>
      <c r="M41" s="411">
        <v>0.05</v>
      </c>
      <c r="N41" s="354">
        <f>N77*M41</f>
        <v>383.00403904575001</v>
      </c>
      <c r="P41" s="112"/>
    </row>
    <row r="42" spans="1:16" ht="15" thickBot="1">
      <c r="B42" s="870"/>
      <c r="C42" s="871"/>
      <c r="D42" s="871"/>
      <c r="E42" s="871"/>
      <c r="F42" s="871"/>
      <c r="G42" s="871"/>
      <c r="H42" s="872"/>
      <c r="I42" s="880"/>
      <c r="J42" s="881"/>
      <c r="K42" s="47"/>
      <c r="L42" s="882"/>
      <c r="M42" s="883"/>
      <c r="N42" s="111"/>
    </row>
    <row r="43" spans="1:16" ht="15" thickBot="1">
      <c r="B43" s="821" t="s">
        <v>1037</v>
      </c>
      <c r="C43" s="822"/>
      <c r="D43" s="822"/>
      <c r="E43" s="822"/>
      <c r="F43" s="822"/>
      <c r="G43" s="822"/>
      <c r="H43" s="822"/>
      <c r="I43" s="822"/>
      <c r="J43" s="822"/>
      <c r="K43" s="822"/>
      <c r="L43" s="822"/>
      <c r="M43" s="823"/>
      <c r="N43" s="404">
        <f>SUM(N36:N42)</f>
        <v>383.00403904575001</v>
      </c>
    </row>
    <row r="44" spans="1:16">
      <c r="B44" s="290"/>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6" t="s">
        <v>1028</v>
      </c>
      <c r="C47" s="867"/>
      <c r="D47" s="867"/>
      <c r="E47" s="867"/>
      <c r="F47" s="867"/>
      <c r="G47" s="867"/>
      <c r="H47" s="867"/>
      <c r="I47" s="901"/>
      <c r="J47" s="325" t="s">
        <v>1029</v>
      </c>
      <c r="K47" s="91" t="s">
        <v>1030</v>
      </c>
      <c r="L47" s="902" t="s">
        <v>1039</v>
      </c>
      <c r="M47" s="901"/>
      <c r="N47" s="92" t="s">
        <v>1035</v>
      </c>
    </row>
    <row r="48" spans="1:16">
      <c r="A48" s="164" t="s">
        <v>558</v>
      </c>
      <c r="B48" s="49" t="str">
        <f>VLOOKUP(A48,MATERIALES!A5:D373,3,FALSE)</f>
        <v>Material filtrante (6´´)</v>
      </c>
      <c r="C48" s="291"/>
      <c r="D48" s="291"/>
      <c r="E48" s="291"/>
      <c r="F48" s="291"/>
      <c r="G48" s="291"/>
      <c r="H48" s="291"/>
      <c r="I48" s="278"/>
      <c r="J48" s="234" t="str">
        <f>VLOOKUP(A48,MATERIALES!A4:D640,2,FALSE)</f>
        <v>m3</v>
      </c>
      <c r="K48" s="292">
        <v>1.3</v>
      </c>
      <c r="L48" s="277"/>
      <c r="M48" s="412">
        <f>VLOOKUP(A48,MATERIALES!A5:D396,4,FALSE)</f>
        <v>41925</v>
      </c>
      <c r="N48" s="282">
        <f>K48*M48</f>
        <v>54502.5</v>
      </c>
    </row>
    <row r="49" spans="1:14">
      <c r="A49" s="164"/>
      <c r="B49" s="49"/>
      <c r="C49" s="435"/>
      <c r="D49" s="435"/>
      <c r="E49" s="435"/>
      <c r="F49" s="435"/>
      <c r="G49" s="435"/>
      <c r="H49" s="435"/>
      <c r="I49" s="435"/>
      <c r="J49" s="321"/>
      <c r="K49" s="407"/>
      <c r="L49" s="431"/>
      <c r="M49" s="412"/>
      <c r="N49" s="282"/>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f>SUM(N48:N54)</f>
        <v>54502.5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08">
        <f>VLOOKUP(A60,TRANSPORTE!A5:D117,4,FALSE)</f>
        <v>958</v>
      </c>
      <c r="M60" s="909"/>
      <c r="N60" s="297">
        <f>K60*L60</f>
        <v>1245.4000000000001</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1245.4000000000001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7660.0807809149992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63790.984819960751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12758.196963992152</v>
      </c>
      <c r="M84" s="857"/>
      <c r="N84" s="57"/>
    </row>
    <row r="85" spans="1:14">
      <c r="B85" s="95" t="s">
        <v>1057</v>
      </c>
      <c r="C85" s="96"/>
      <c r="D85" s="96"/>
      <c r="E85" s="96"/>
      <c r="F85" s="96"/>
      <c r="G85" s="96"/>
      <c r="H85" s="96"/>
      <c r="I85" s="93"/>
      <c r="J85" s="94"/>
      <c r="K85" s="314">
        <v>0.05</v>
      </c>
      <c r="L85" s="856">
        <f>N79*K85</f>
        <v>3189.5492409980379</v>
      </c>
      <c r="M85" s="857"/>
      <c r="N85" s="57"/>
    </row>
    <row r="86" spans="1:14" ht="15" thickBot="1">
      <c r="B86" s="97" t="s">
        <v>1058</v>
      </c>
      <c r="C86" s="98"/>
      <c r="D86" s="98"/>
      <c r="E86" s="98"/>
      <c r="F86" s="98"/>
      <c r="G86" s="98"/>
      <c r="H86" s="98"/>
      <c r="I86" s="99"/>
      <c r="J86" s="100"/>
      <c r="K86" s="315">
        <v>0.05</v>
      </c>
      <c r="L86" s="858">
        <f>N79*K86</f>
        <v>3189.5492409980379</v>
      </c>
      <c r="M86" s="859"/>
      <c r="N86" s="57"/>
    </row>
    <row r="87" spans="1:14" ht="15" thickBot="1">
      <c r="B87" s="821" t="s">
        <v>1037</v>
      </c>
      <c r="C87" s="822"/>
      <c r="D87" s="822"/>
      <c r="E87" s="822"/>
      <c r="F87" s="822"/>
      <c r="G87" s="822"/>
      <c r="H87" s="822"/>
      <c r="I87" s="822"/>
      <c r="J87" s="822"/>
      <c r="K87" s="822"/>
      <c r="L87" s="822"/>
      <c r="M87" s="823"/>
      <c r="N87" s="58">
        <f>L84+L85+L86</f>
        <v>19137.295445988228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82928.280265948983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4.4"/>
  <cols>
    <col min="1" max="1" width="10" bestFit="1" customWidth="1"/>
    <col min="2" max="2" width="16" customWidth="1"/>
    <col min="6" max="6" width="15.33203125" customWidth="1"/>
    <col min="9" max="9" width="11.664062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9.2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1728</v>
      </c>
      <c r="C31" s="87" t="s">
        <v>1729</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6"/>
      <c r="C34" s="67"/>
      <c r="D34" s="67"/>
      <c r="E34" s="67"/>
      <c r="F34" s="67"/>
      <c r="G34" s="67"/>
      <c r="H34" s="67"/>
      <c r="I34" s="68"/>
      <c r="J34" s="68"/>
      <c r="K34" s="67"/>
      <c r="L34" s="67"/>
      <c r="M34" s="67"/>
      <c r="N34" s="69"/>
    </row>
    <row r="35" spans="1:16">
      <c r="B35" s="891" t="s">
        <v>1028</v>
      </c>
      <c r="C35" s="892"/>
      <c r="D35" s="892"/>
      <c r="E35" s="892"/>
      <c r="F35" s="892"/>
      <c r="G35" s="892"/>
      <c r="H35" s="893"/>
      <c r="I35" s="894" t="s">
        <v>1032</v>
      </c>
      <c r="J35" s="895"/>
      <c r="K35" s="75" t="s">
        <v>1033</v>
      </c>
      <c r="L35" s="896" t="s">
        <v>1034</v>
      </c>
      <c r="M35" s="893"/>
      <c r="N35" s="76" t="s">
        <v>1035</v>
      </c>
    </row>
    <row r="36" spans="1:16">
      <c r="A36" s="119"/>
      <c r="B36" s="870"/>
      <c r="C36" s="871"/>
      <c r="D36" s="871"/>
      <c r="E36" s="871"/>
      <c r="F36" s="871"/>
      <c r="G36" s="871"/>
      <c r="H36" s="872"/>
      <c r="I36" s="277"/>
      <c r="J36" s="278"/>
      <c r="K36" s="279"/>
      <c r="L36" s="280"/>
      <c r="M36" s="346"/>
      <c r="N36" s="282"/>
      <c r="P36" s="112"/>
    </row>
    <row r="37" spans="1:16">
      <c r="A37" s="119"/>
      <c r="B37" s="870"/>
      <c r="C37" s="871"/>
      <c r="D37" s="871"/>
      <c r="E37" s="871"/>
      <c r="F37" s="871"/>
      <c r="G37" s="871"/>
      <c r="H37" s="872"/>
      <c r="I37" s="431"/>
      <c r="J37" s="432"/>
      <c r="K37" s="279"/>
      <c r="L37" s="345"/>
      <c r="M37" s="346"/>
      <c r="N37" s="282"/>
      <c r="P37" s="109"/>
    </row>
    <row r="38" spans="1:16">
      <c r="A38" s="119"/>
      <c r="B38" s="870"/>
      <c r="C38" s="871"/>
      <c r="D38" s="871"/>
      <c r="E38" s="871"/>
      <c r="F38" s="871"/>
      <c r="G38" s="871"/>
      <c r="H38" s="872"/>
      <c r="I38" s="338"/>
      <c r="J38" s="340"/>
      <c r="K38" s="279"/>
      <c r="L38" s="433"/>
      <c r="M38" s="434"/>
      <c r="N38" s="282"/>
      <c r="P38" s="112"/>
    </row>
    <row r="39" spans="1:16">
      <c r="B39" s="870"/>
      <c r="C39" s="871"/>
      <c r="D39" s="871"/>
      <c r="E39" s="871"/>
      <c r="F39" s="871"/>
      <c r="G39" s="871"/>
      <c r="H39" s="872"/>
      <c r="I39" s="42"/>
      <c r="J39" s="43"/>
      <c r="K39" s="279"/>
      <c r="L39" s="286"/>
      <c r="M39" s="346"/>
      <c r="N39" s="282"/>
      <c r="P39" s="112"/>
    </row>
    <row r="40" spans="1:16">
      <c r="B40" s="330"/>
      <c r="C40" s="331"/>
      <c r="D40" s="331"/>
      <c r="E40" s="331"/>
      <c r="F40" s="333"/>
      <c r="G40" s="333"/>
      <c r="H40" s="131"/>
      <c r="I40" s="42"/>
      <c r="J40" s="43"/>
      <c r="K40" s="279"/>
      <c r="L40" s="286"/>
      <c r="M40" s="287"/>
      <c r="N40" s="283"/>
      <c r="P40" s="109"/>
    </row>
    <row r="41" spans="1:16">
      <c r="B41" s="878" t="s">
        <v>1036</v>
      </c>
      <c r="C41" s="879"/>
      <c r="D41" s="879"/>
      <c r="E41" s="44"/>
      <c r="F41" s="45"/>
      <c r="G41" s="45"/>
      <c r="H41" s="46"/>
      <c r="I41" s="42"/>
      <c r="J41" s="43"/>
      <c r="K41" s="289"/>
      <c r="L41" s="286"/>
      <c r="M41" s="411">
        <v>0.05</v>
      </c>
      <c r="N41" s="354">
        <f>N77*M41</f>
        <v>383.00403904575001</v>
      </c>
      <c r="P41" s="112"/>
    </row>
    <row r="42" spans="1:16" ht="15" thickBot="1">
      <c r="B42" s="870"/>
      <c r="C42" s="871"/>
      <c r="D42" s="871"/>
      <c r="E42" s="871"/>
      <c r="F42" s="871"/>
      <c r="G42" s="871"/>
      <c r="H42" s="872"/>
      <c r="I42" s="880"/>
      <c r="J42" s="881"/>
      <c r="K42" s="47"/>
      <c r="L42" s="882"/>
      <c r="M42" s="883"/>
      <c r="N42" s="111"/>
    </row>
    <row r="43" spans="1:16" ht="15" thickBot="1">
      <c r="B43" s="821" t="s">
        <v>1037</v>
      </c>
      <c r="C43" s="822"/>
      <c r="D43" s="822"/>
      <c r="E43" s="822"/>
      <c r="F43" s="822"/>
      <c r="G43" s="822"/>
      <c r="H43" s="822"/>
      <c r="I43" s="822"/>
      <c r="J43" s="822"/>
      <c r="K43" s="822"/>
      <c r="L43" s="822"/>
      <c r="M43" s="823"/>
      <c r="N43" s="404">
        <f>SUM(N36:N42)</f>
        <v>383.00403904575001</v>
      </c>
    </row>
    <row r="44" spans="1:16">
      <c r="B44" s="290"/>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6" t="s">
        <v>1028</v>
      </c>
      <c r="C47" s="867"/>
      <c r="D47" s="867"/>
      <c r="E47" s="867"/>
      <c r="F47" s="867"/>
      <c r="G47" s="867"/>
      <c r="H47" s="867"/>
      <c r="I47" s="901"/>
      <c r="J47" s="325" t="s">
        <v>1029</v>
      </c>
      <c r="K47" s="91" t="s">
        <v>1030</v>
      </c>
      <c r="L47" s="902" t="s">
        <v>1039</v>
      </c>
      <c r="M47" s="901"/>
      <c r="N47" s="92" t="s">
        <v>1035</v>
      </c>
    </row>
    <row r="48" spans="1:16">
      <c r="A48" s="164" t="s">
        <v>483</v>
      </c>
      <c r="B48" s="49" t="str">
        <f>VLOOKUP(A48,MATERIALES!A5:D373,3,FALSE)</f>
        <v>Gravilla</v>
      </c>
      <c r="C48" s="291"/>
      <c r="D48" s="291"/>
      <c r="E48" s="291"/>
      <c r="F48" s="291"/>
      <c r="G48" s="291"/>
      <c r="H48" s="291"/>
      <c r="I48" s="278"/>
      <c r="J48" s="234" t="str">
        <f>VLOOKUP(A48,MATERIALES!A4:D640,2,FALSE)</f>
        <v>m3</v>
      </c>
      <c r="K48" s="292">
        <v>1.3</v>
      </c>
      <c r="L48" s="277"/>
      <c r="M48" s="412">
        <f>VLOOKUP(A48,MATERIALES!A5:D396,4,FALSE)</f>
        <v>54589</v>
      </c>
      <c r="N48" s="282">
        <f>K48*M48</f>
        <v>70965.7</v>
      </c>
    </row>
    <row r="49" spans="1:14">
      <c r="A49" s="164"/>
      <c r="B49" s="49"/>
      <c r="C49" s="435"/>
      <c r="D49" s="435"/>
      <c r="E49" s="435"/>
      <c r="F49" s="435"/>
      <c r="G49" s="435"/>
      <c r="H49" s="435"/>
      <c r="I49" s="435"/>
      <c r="J49" s="321"/>
      <c r="K49" s="407"/>
      <c r="L49" s="431"/>
      <c r="M49" s="412"/>
      <c r="N49" s="282"/>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f>SUM(N48:N54)</f>
        <v>70965.7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08">
        <f>VLOOKUP(A60,TRANSPORTE!A5:D117,4,FALSE)</f>
        <v>958</v>
      </c>
      <c r="M60" s="909"/>
      <c r="N60" s="297">
        <f>K60*L60</f>
        <v>1245.4000000000001</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1245.4000000000001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133"/>
    </row>
    <row r="77" spans="1:15" ht="15" thickBot="1">
      <c r="B77" s="910" t="s">
        <v>1037</v>
      </c>
      <c r="C77" s="864"/>
      <c r="D77" s="864"/>
      <c r="E77" s="864"/>
      <c r="F77" s="864"/>
      <c r="G77" s="864"/>
      <c r="H77" s="864"/>
      <c r="I77" s="864"/>
      <c r="J77" s="864"/>
      <c r="K77" s="864"/>
      <c r="L77" s="864"/>
      <c r="M77" s="865"/>
      <c r="N77" s="470">
        <f>SUM(N71:N76)</f>
        <v>7660.0807809149992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80254.184819960734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16050.836963992148</v>
      </c>
      <c r="M84" s="857"/>
      <c r="N84" s="57"/>
    </row>
    <row r="85" spans="1:14">
      <c r="B85" s="95" t="s">
        <v>1057</v>
      </c>
      <c r="C85" s="96"/>
      <c r="D85" s="96"/>
      <c r="E85" s="96"/>
      <c r="F85" s="96"/>
      <c r="G85" s="96"/>
      <c r="H85" s="96"/>
      <c r="I85" s="93"/>
      <c r="J85" s="94"/>
      <c r="K85" s="314">
        <v>0.05</v>
      </c>
      <c r="L85" s="856">
        <f>N79*K85</f>
        <v>4012.7092409980369</v>
      </c>
      <c r="M85" s="857"/>
      <c r="N85" s="57"/>
    </row>
    <row r="86" spans="1:14" ht="15" thickBot="1">
      <c r="B86" s="97" t="s">
        <v>1058</v>
      </c>
      <c r="C86" s="98"/>
      <c r="D86" s="98"/>
      <c r="E86" s="98"/>
      <c r="F86" s="98"/>
      <c r="G86" s="98"/>
      <c r="H86" s="98"/>
      <c r="I86" s="99"/>
      <c r="J86" s="100"/>
      <c r="K86" s="315">
        <v>0.05</v>
      </c>
      <c r="L86" s="858">
        <f>N79*K86</f>
        <v>4012.7092409980369</v>
      </c>
      <c r="M86" s="859"/>
      <c r="N86" s="57"/>
    </row>
    <row r="87" spans="1:14" ht="15" thickBot="1">
      <c r="B87" s="821" t="s">
        <v>1037</v>
      </c>
      <c r="C87" s="822"/>
      <c r="D87" s="822"/>
      <c r="E87" s="822"/>
      <c r="F87" s="822"/>
      <c r="G87" s="822"/>
      <c r="H87" s="822"/>
      <c r="I87" s="822"/>
      <c r="J87" s="822"/>
      <c r="K87" s="822"/>
      <c r="L87" s="822"/>
      <c r="M87" s="823"/>
      <c r="N87" s="58">
        <f>L84+L85+L86</f>
        <v>24076.255445988219</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104330.44026594896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4.4"/>
  <cols>
    <col min="1" max="1" width="10.109375" bestFit="1" customWidth="1"/>
    <col min="2" max="2" width="17" customWidth="1"/>
    <col min="6" max="6" width="15.66406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9.2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1730</v>
      </c>
      <c r="C31" s="87" t="s">
        <v>1731</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6"/>
      <c r="C34" s="67"/>
      <c r="D34" s="67"/>
      <c r="E34" s="67"/>
      <c r="F34" s="67"/>
      <c r="G34" s="67"/>
      <c r="H34" s="67"/>
      <c r="I34" s="68"/>
      <c r="J34" s="68"/>
      <c r="K34" s="67"/>
      <c r="L34" s="67"/>
      <c r="M34" s="67"/>
      <c r="N34" s="69"/>
    </row>
    <row r="35" spans="1:16">
      <c r="B35" s="891" t="s">
        <v>1028</v>
      </c>
      <c r="C35" s="892"/>
      <c r="D35" s="892"/>
      <c r="E35" s="892"/>
      <c r="F35" s="892"/>
      <c r="G35" s="892"/>
      <c r="H35" s="893"/>
      <c r="I35" s="894" t="s">
        <v>1032</v>
      </c>
      <c r="J35" s="895"/>
      <c r="K35" s="75" t="s">
        <v>1033</v>
      </c>
      <c r="L35" s="896" t="s">
        <v>1034</v>
      </c>
      <c r="M35" s="893"/>
      <c r="N35" s="76" t="s">
        <v>1035</v>
      </c>
    </row>
    <row r="36" spans="1:16">
      <c r="A36" s="119"/>
      <c r="B36" s="870"/>
      <c r="C36" s="871"/>
      <c r="D36" s="871"/>
      <c r="E36" s="871"/>
      <c r="F36" s="871"/>
      <c r="G36" s="871"/>
      <c r="H36" s="872"/>
      <c r="I36" s="277"/>
      <c r="J36" s="278"/>
      <c r="K36" s="279"/>
      <c r="L36" s="280"/>
      <c r="M36" s="346"/>
      <c r="N36" s="282"/>
      <c r="P36" s="112"/>
    </row>
    <row r="37" spans="1:16">
      <c r="A37" s="119"/>
      <c r="B37" s="870"/>
      <c r="C37" s="871"/>
      <c r="D37" s="871"/>
      <c r="E37" s="871"/>
      <c r="F37" s="871"/>
      <c r="G37" s="871"/>
      <c r="H37" s="872"/>
      <c r="I37" s="431"/>
      <c r="J37" s="432"/>
      <c r="K37" s="279"/>
      <c r="L37" s="345"/>
      <c r="M37" s="346"/>
      <c r="N37" s="282"/>
      <c r="P37" s="109"/>
    </row>
    <row r="38" spans="1:16">
      <c r="A38" s="119"/>
      <c r="B38" s="870"/>
      <c r="C38" s="871"/>
      <c r="D38" s="871"/>
      <c r="E38" s="871"/>
      <c r="F38" s="871"/>
      <c r="G38" s="871"/>
      <c r="H38" s="872"/>
      <c r="I38" s="338"/>
      <c r="J38" s="340"/>
      <c r="K38" s="279"/>
      <c r="L38" s="433"/>
      <c r="M38" s="434"/>
      <c r="N38" s="282"/>
      <c r="P38" s="112"/>
    </row>
    <row r="39" spans="1:16">
      <c r="B39" s="870"/>
      <c r="C39" s="871"/>
      <c r="D39" s="871"/>
      <c r="E39" s="871"/>
      <c r="F39" s="871"/>
      <c r="G39" s="871"/>
      <c r="H39" s="872"/>
      <c r="I39" s="42"/>
      <c r="J39" s="43"/>
      <c r="K39" s="279"/>
      <c r="L39" s="286"/>
      <c r="M39" s="346"/>
      <c r="N39" s="282"/>
      <c r="P39" s="112"/>
    </row>
    <row r="40" spans="1:16">
      <c r="B40" s="330"/>
      <c r="C40" s="331"/>
      <c r="D40" s="331"/>
      <c r="E40" s="331"/>
      <c r="F40" s="333"/>
      <c r="G40" s="333"/>
      <c r="H40" s="131"/>
      <c r="I40" s="42"/>
      <c r="J40" s="43"/>
      <c r="K40" s="279"/>
      <c r="L40" s="286"/>
      <c r="M40" s="287"/>
      <c r="N40" s="283"/>
      <c r="P40" s="109"/>
    </row>
    <row r="41" spans="1:16">
      <c r="B41" s="878" t="s">
        <v>1036</v>
      </c>
      <c r="C41" s="879"/>
      <c r="D41" s="879"/>
      <c r="E41" s="44"/>
      <c r="F41" s="45"/>
      <c r="G41" s="45"/>
      <c r="H41" s="46"/>
      <c r="I41" s="42"/>
      <c r="J41" s="43"/>
      <c r="K41" s="289"/>
      <c r="L41" s="286"/>
      <c r="M41" s="411">
        <v>0.05</v>
      </c>
      <c r="N41" s="354">
        <f>N77*M41</f>
        <v>255.33602603049999</v>
      </c>
      <c r="P41" s="112"/>
    </row>
    <row r="42" spans="1:16" ht="15" thickBot="1">
      <c r="B42" s="870"/>
      <c r="C42" s="871"/>
      <c r="D42" s="871"/>
      <c r="E42" s="871"/>
      <c r="F42" s="871"/>
      <c r="G42" s="871"/>
      <c r="H42" s="872"/>
      <c r="I42" s="880"/>
      <c r="J42" s="881"/>
      <c r="K42" s="47"/>
      <c r="L42" s="882"/>
      <c r="M42" s="883"/>
      <c r="N42" s="111"/>
    </row>
    <row r="43" spans="1:16" ht="15" thickBot="1">
      <c r="B43" s="821" t="s">
        <v>1037</v>
      </c>
      <c r="C43" s="822"/>
      <c r="D43" s="822"/>
      <c r="E43" s="822"/>
      <c r="F43" s="822"/>
      <c r="G43" s="822"/>
      <c r="H43" s="822"/>
      <c r="I43" s="822"/>
      <c r="J43" s="822"/>
      <c r="K43" s="822"/>
      <c r="L43" s="822"/>
      <c r="M43" s="823"/>
      <c r="N43" s="404">
        <f>SUM(N36:N42)</f>
        <v>255.33602603049999</v>
      </c>
    </row>
    <row r="44" spans="1:16">
      <c r="B44" s="290"/>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6" t="s">
        <v>1028</v>
      </c>
      <c r="C47" s="867"/>
      <c r="D47" s="867"/>
      <c r="E47" s="867"/>
      <c r="F47" s="867"/>
      <c r="G47" s="867"/>
      <c r="H47" s="867"/>
      <c r="I47" s="901"/>
      <c r="J47" s="325" t="s">
        <v>1029</v>
      </c>
      <c r="K47" s="91" t="s">
        <v>1030</v>
      </c>
      <c r="L47" s="902" t="s">
        <v>1039</v>
      </c>
      <c r="M47" s="901"/>
      <c r="N47" s="92" t="s">
        <v>1035</v>
      </c>
    </row>
    <row r="48" spans="1:16">
      <c r="A48" s="167" t="s">
        <v>873</v>
      </c>
      <c r="B48" s="49" t="str">
        <f>VLOOKUP(A48,MATERIALES!A5:D373,3,FALSE)</f>
        <v>Arena lavada</v>
      </c>
      <c r="C48" s="291"/>
      <c r="D48" s="291"/>
      <c r="E48" s="291"/>
      <c r="F48" s="291"/>
      <c r="G48" s="291"/>
      <c r="H48" s="291"/>
      <c r="I48" s="278"/>
      <c r="J48" s="234" t="str">
        <f>VLOOKUP(A48,MATERIALES!A4:D640,2,FALSE)</f>
        <v>m3</v>
      </c>
      <c r="K48" s="292">
        <v>1.3</v>
      </c>
      <c r="L48" s="277"/>
      <c r="M48" s="412">
        <f>VLOOKUP(A48,MATERIALES!A5:D396,4,FALSE)</f>
        <v>59967</v>
      </c>
      <c r="N48" s="282">
        <f>K48*M48</f>
        <v>77957.100000000006</v>
      </c>
    </row>
    <row r="49" spans="1:14">
      <c r="A49" s="167"/>
      <c r="B49" s="49"/>
      <c r="C49" s="435"/>
      <c r="D49" s="435"/>
      <c r="E49" s="435"/>
      <c r="F49" s="435"/>
      <c r="G49" s="435"/>
      <c r="H49" s="435"/>
      <c r="I49" s="435"/>
      <c r="J49" s="321"/>
      <c r="K49" s="407"/>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f>SUM(N48:N54)</f>
        <v>77957.100000000006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08">
        <f>VLOOKUP(A60,TRANSPORTE!A5:D117,4,FALSE)</f>
        <v>958</v>
      </c>
      <c r="M60" s="909"/>
      <c r="N60" s="297">
        <f>K60*L60</f>
        <v>1245.4000000000001</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1245.4000000000001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68"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20</v>
      </c>
      <c r="N71" s="405">
        <f>K71/M71</f>
        <v>5106.7205206099998</v>
      </c>
      <c r="O71" s="112"/>
    </row>
    <row r="72" spans="1:15">
      <c r="A72" s="168"/>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5106.7205206099998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84564.55654664051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16912.911309328101</v>
      </c>
      <c r="M84" s="857"/>
      <c r="N84" s="57"/>
    </row>
    <row r="85" spans="1:14">
      <c r="B85" s="95" t="s">
        <v>1057</v>
      </c>
      <c r="C85" s="96"/>
      <c r="D85" s="96"/>
      <c r="E85" s="96"/>
      <c r="F85" s="96"/>
      <c r="G85" s="96"/>
      <c r="H85" s="96"/>
      <c r="I85" s="93"/>
      <c r="J85" s="94"/>
      <c r="K85" s="314">
        <v>0.05</v>
      </c>
      <c r="L85" s="856">
        <f>N79*K85</f>
        <v>4228.2278273320253</v>
      </c>
      <c r="M85" s="857"/>
      <c r="N85" s="57"/>
    </row>
    <row r="86" spans="1:14" ht="15" thickBot="1">
      <c r="B86" s="97" t="s">
        <v>1058</v>
      </c>
      <c r="C86" s="98"/>
      <c r="D86" s="98"/>
      <c r="E86" s="98"/>
      <c r="F86" s="98"/>
      <c r="G86" s="98"/>
      <c r="H86" s="98"/>
      <c r="I86" s="99"/>
      <c r="J86" s="100"/>
      <c r="K86" s="315">
        <v>0.05</v>
      </c>
      <c r="L86" s="858">
        <f>N79*K86</f>
        <v>4228.2278273320253</v>
      </c>
      <c r="M86" s="859"/>
      <c r="N86" s="57"/>
    </row>
    <row r="87" spans="1:14" ht="15" thickBot="1">
      <c r="B87" s="821" t="s">
        <v>1037</v>
      </c>
      <c r="C87" s="822"/>
      <c r="D87" s="822"/>
      <c r="E87" s="822"/>
      <c r="F87" s="822"/>
      <c r="G87" s="822"/>
      <c r="H87" s="822"/>
      <c r="I87" s="822"/>
      <c r="J87" s="822"/>
      <c r="K87" s="822"/>
      <c r="L87" s="822"/>
      <c r="M87" s="823"/>
      <c r="N87" s="58">
        <f>L84+L85+L86</f>
        <v>25369.366963992154</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109933.92351063267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1181</v>
      </c>
      <c r="C31" s="87" t="s">
        <v>2201</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228</v>
      </c>
      <c r="B36" s="870" t="str">
        <f>VLOOKUP(A36,EQUIPOS!A6:D154,3,FALSE)</f>
        <v xml:space="preserve">Formaleta metálica (concreto hidráulico)
</v>
      </c>
      <c r="C36" s="871"/>
      <c r="D36" s="871"/>
      <c r="E36" s="871"/>
      <c r="F36" s="871"/>
      <c r="G36" s="871"/>
      <c r="H36" s="872"/>
      <c r="I36" s="277"/>
      <c r="J36" s="278"/>
      <c r="K36" s="279">
        <f>VLOOKUP(A36,EQUIPOS!A6:D163,4,FALSE)</f>
        <v>4985.0789999999997</v>
      </c>
      <c r="L36" s="280"/>
      <c r="M36" s="281">
        <v>2</v>
      </c>
      <c r="N36" s="282">
        <f>K36/M36</f>
        <v>2492.5394999999999</v>
      </c>
    </row>
    <row r="37" spans="1:14">
      <c r="A37" s="119" t="s">
        <v>282</v>
      </c>
      <c r="B37" s="870" t="str">
        <f>VLOOKUP(A37,EQUIPOS!A7:D154,3,FALSE)</f>
        <v>Piloteadora potencia 250KW, RPM 1800, fuerza elevadora 200KN</v>
      </c>
      <c r="C37" s="871"/>
      <c r="D37" s="871"/>
      <c r="E37" s="871"/>
      <c r="F37" s="871"/>
      <c r="G37" s="871"/>
      <c r="H37" s="872"/>
      <c r="I37" s="431"/>
      <c r="J37" s="432"/>
      <c r="K37" s="279">
        <f>VLOOKUP(A37,EQUIPOS!A7:D164,4,FALSE)</f>
        <v>476298.98099999997</v>
      </c>
      <c r="L37" s="345"/>
      <c r="M37" s="346">
        <v>4</v>
      </c>
      <c r="N37" s="282">
        <f>K37/M37</f>
        <v>119074.74524999999</v>
      </c>
    </row>
    <row r="38" spans="1:14">
      <c r="A38" s="119" t="s">
        <v>363</v>
      </c>
      <c r="B38" s="870" t="str">
        <f>VLOOKUP(A38,EQUIPOS!A8:D154,3,FALSE)</f>
        <v>Vibrador de concreto, Motor de 3 hp a 18.000 rpm Mangueras de 4 mt</v>
      </c>
      <c r="C38" s="871"/>
      <c r="D38" s="871"/>
      <c r="E38" s="871"/>
      <c r="F38" s="871"/>
      <c r="G38" s="871"/>
      <c r="H38" s="872"/>
      <c r="I38" s="338"/>
      <c r="J38" s="340"/>
      <c r="K38" s="279">
        <f>VLOOKUP(A38,EQUIPOS!A8:D165,4,FALSE)</f>
        <v>9390.7139999999999</v>
      </c>
      <c r="L38" s="433"/>
      <c r="M38" s="434">
        <v>2</v>
      </c>
      <c r="N38" s="282">
        <f>K38/M38</f>
        <v>4695.357</v>
      </c>
    </row>
    <row r="39" spans="1:14">
      <c r="B39" s="870"/>
      <c r="C39" s="871"/>
      <c r="D39" s="871"/>
      <c r="E39" s="877"/>
      <c r="F39" s="871"/>
      <c r="G39" s="871"/>
      <c r="H39" s="872"/>
      <c r="I39" s="42"/>
      <c r="J39" s="43"/>
      <c r="K39" s="284"/>
      <c r="L39" s="286"/>
      <c r="M39" s="287"/>
      <c r="N39" s="288"/>
    </row>
    <row r="40" spans="1:14">
      <c r="B40" s="878" t="s">
        <v>1036</v>
      </c>
      <c r="C40" s="879"/>
      <c r="D40" s="879"/>
      <c r="E40" s="44"/>
      <c r="F40" s="45"/>
      <c r="G40" s="45"/>
      <c r="H40" s="46"/>
      <c r="I40" s="42"/>
      <c r="J40" s="43"/>
      <c r="K40" s="289"/>
      <c r="L40" s="286"/>
      <c r="M40" s="411">
        <v>0.1</v>
      </c>
      <c r="N40" s="354">
        <f>N76*M40</f>
        <v>1174.5457360179728</v>
      </c>
    </row>
    <row r="41" spans="1:14" ht="15" thickBot="1">
      <c r="B41" s="870"/>
      <c r="C41" s="871"/>
      <c r="D41" s="871"/>
      <c r="E41" s="871"/>
      <c r="F41" s="871"/>
      <c r="G41" s="871"/>
      <c r="H41" s="872"/>
      <c r="I41" s="880"/>
      <c r="J41" s="881"/>
      <c r="K41" s="47"/>
      <c r="L41" s="882"/>
      <c r="M41" s="883"/>
      <c r="N41" s="111"/>
    </row>
    <row r="42" spans="1:14" ht="15" thickBot="1">
      <c r="B42" s="821" t="s">
        <v>1037</v>
      </c>
      <c r="C42" s="822"/>
      <c r="D42" s="822"/>
      <c r="E42" s="822"/>
      <c r="F42" s="822"/>
      <c r="G42" s="822"/>
      <c r="H42" s="822"/>
      <c r="I42" s="822"/>
      <c r="J42" s="822"/>
      <c r="K42" s="822"/>
      <c r="L42" s="822"/>
      <c r="M42" s="823"/>
      <c r="N42" s="404">
        <f>SUM(N36:N41)</f>
        <v>127437.18748601797</v>
      </c>
    </row>
    <row r="43" spans="1:14">
      <c r="B43" s="290"/>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6" t="s">
        <v>1028</v>
      </c>
      <c r="C46" s="867"/>
      <c r="D46" s="867"/>
      <c r="E46" s="867"/>
      <c r="F46" s="867"/>
      <c r="G46" s="867"/>
      <c r="H46" s="867"/>
      <c r="I46" s="901"/>
      <c r="J46" s="325" t="s">
        <v>1029</v>
      </c>
      <c r="K46" s="91" t="s">
        <v>1030</v>
      </c>
      <c r="L46" s="902" t="s">
        <v>1039</v>
      </c>
      <c r="M46" s="901"/>
      <c r="N46" s="92" t="s">
        <v>1035</v>
      </c>
    </row>
    <row r="47" spans="1:14">
      <c r="A47" s="167" t="s">
        <v>812</v>
      </c>
      <c r="B47" s="49" t="str">
        <f>VLOOKUP(A47,MATERIALES!A5:D373,3,FALSE)</f>
        <v>Acero PDR-60</v>
      </c>
      <c r="C47" s="291"/>
      <c r="D47" s="291"/>
      <c r="E47" s="291"/>
      <c r="F47" s="291"/>
      <c r="G47" s="291"/>
      <c r="H47" s="291"/>
      <c r="I47" s="278"/>
      <c r="J47" s="234" t="str">
        <f>VLOOKUP(A47,MATERIALES!A3:D639,2,FALSE)</f>
        <v>kg</v>
      </c>
      <c r="K47" s="417">
        <v>11.875220230569418</v>
      </c>
      <c r="L47" s="277"/>
      <c r="M47" s="412">
        <f>VLOOKUP(A47,MATERIALES!A5:D396,4,FALSE)</f>
        <v>3188.52</v>
      </c>
      <c r="N47" s="282">
        <f>K47*M47</f>
        <v>37864.377209575199</v>
      </c>
    </row>
    <row r="48" spans="1:14">
      <c r="A48" s="167" t="s">
        <v>816</v>
      </c>
      <c r="B48" s="49" t="str">
        <f>VLOOKUP(A48,MATERIALES!A6:D373,3,FALSE)</f>
        <v>Aditivo curador</v>
      </c>
      <c r="C48" s="435"/>
      <c r="D48" s="435"/>
      <c r="E48" s="435"/>
      <c r="F48" s="435"/>
      <c r="G48" s="435"/>
      <c r="H48" s="435"/>
      <c r="I48" s="435"/>
      <c r="J48" s="321" t="str">
        <f>VLOOKUP(A48,MATERIALES!A4:D640,2,FALSE)</f>
        <v>kg</v>
      </c>
      <c r="K48" s="407">
        <v>0.5</v>
      </c>
      <c r="L48" s="431"/>
      <c r="M48" s="412">
        <f>VLOOKUP(A48,MATERIALES!A6:D397,4,FALSE)</f>
        <v>7545.96</v>
      </c>
      <c r="N48" s="282">
        <f>K48*M48</f>
        <v>3772.98</v>
      </c>
    </row>
    <row r="49" spans="1:14">
      <c r="A49" s="167" t="s">
        <v>859</v>
      </c>
      <c r="B49" s="49" t="str">
        <f>VLOOKUP(A49,MATERIALES!A6:D373,3,FALSE)</f>
        <v>Alambre negro para amarre calibre 18</v>
      </c>
      <c r="C49" s="435"/>
      <c r="D49" s="435"/>
      <c r="E49" s="435"/>
      <c r="F49" s="435"/>
      <c r="G49" s="435"/>
      <c r="H49" s="435"/>
      <c r="I49" s="435"/>
      <c r="J49" s="322" t="str">
        <f>VLOOKUP(A49,MATERIALES!A5:D641,2,FALSE)</f>
        <v>kg</v>
      </c>
      <c r="K49" s="407">
        <v>0.5</v>
      </c>
      <c r="L49" s="431"/>
      <c r="M49" s="412">
        <f>VLOOKUP(A49,MATERIALES!A6:D398,4,FALSE)</f>
        <v>5129</v>
      </c>
      <c r="N49" s="282">
        <f>K49*M49</f>
        <v>2564.5</v>
      </c>
    </row>
    <row r="50" spans="1:14">
      <c r="A50" s="167" t="s">
        <v>901</v>
      </c>
      <c r="B50" s="49" t="str">
        <f>VLOOKUP(A50,MATERIALES!A6:D373,3,FALSE)</f>
        <v>Concreto Resistencia  28 (Mpa)</v>
      </c>
      <c r="C50" s="435"/>
      <c r="D50" s="435"/>
      <c r="E50" s="435"/>
      <c r="F50" s="435"/>
      <c r="G50" s="435"/>
      <c r="H50" s="435"/>
      <c r="I50" s="435"/>
      <c r="J50" s="322" t="str">
        <f>VLOOKUP(A50,MATERIALES!A6:D642,2,FALSE)</f>
        <v>m3</v>
      </c>
      <c r="K50" s="446">
        <v>0.13194689145077132</v>
      </c>
      <c r="L50" s="431"/>
      <c r="M50" s="412">
        <f>VLOOKUP(A50,MATERIALES!A6:D399,4,FALSE)</f>
        <v>544060</v>
      </c>
      <c r="N50" s="282">
        <f>K50*M50</f>
        <v>71787.025762706646</v>
      </c>
    </row>
    <row r="51" spans="1:14">
      <c r="A51" s="167"/>
      <c r="B51" s="49"/>
      <c r="C51" s="435"/>
      <c r="D51" s="435"/>
      <c r="E51" s="435"/>
      <c r="F51" s="435"/>
      <c r="G51" s="435"/>
      <c r="H51" s="435"/>
      <c r="I51" s="435"/>
      <c r="J51" s="322"/>
      <c r="K51" s="407"/>
      <c r="L51" s="431"/>
      <c r="M51" s="412"/>
      <c r="N51" s="282"/>
    </row>
    <row r="52" spans="1:14">
      <c r="A52" s="167"/>
      <c r="B52" s="49"/>
      <c r="C52" s="435"/>
      <c r="D52" s="435"/>
      <c r="E52" s="435"/>
      <c r="F52" s="435"/>
      <c r="G52" s="435"/>
      <c r="H52" s="435"/>
      <c r="I52" s="435"/>
      <c r="J52" s="321"/>
      <c r="K52" s="407"/>
      <c r="L52" s="431"/>
      <c r="M52" s="412"/>
      <c r="N52" s="282"/>
    </row>
    <row r="53" spans="1:14" ht="15" thickBot="1">
      <c r="B53" s="49"/>
      <c r="C53" s="320"/>
      <c r="D53" s="320"/>
      <c r="E53" s="320"/>
      <c r="F53" s="320"/>
      <c r="G53" s="320"/>
      <c r="H53" s="320"/>
      <c r="I53" s="320"/>
      <c r="J53" s="445"/>
      <c r="K53" s="132"/>
      <c r="L53" s="335"/>
      <c r="M53" s="412"/>
      <c r="N53" s="282"/>
    </row>
    <row r="54" spans="1:14" ht="15" thickBot="1">
      <c r="B54" s="821" t="s">
        <v>1037</v>
      </c>
      <c r="C54" s="822"/>
      <c r="D54" s="822"/>
      <c r="E54" s="822"/>
      <c r="F54" s="822"/>
      <c r="G54" s="822"/>
      <c r="H54" s="822"/>
      <c r="I54" s="822"/>
      <c r="J54" s="822"/>
      <c r="K54" s="822"/>
      <c r="L54" s="822"/>
      <c r="M54" s="823"/>
      <c r="N54" s="404">
        <f>SUM(N47:N53)</f>
        <v>115988.88297228185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1492</v>
      </c>
      <c r="B59" s="52" t="str">
        <f>VLOOKUP(A59,TRANSPORTE!A5:D117,3,FALSE)</f>
        <v>Equipo de Transporte (Camiones Grúas</v>
      </c>
      <c r="C59" s="327"/>
      <c r="D59" s="327"/>
      <c r="E59" s="327"/>
      <c r="F59" s="327"/>
      <c r="G59" s="327"/>
      <c r="H59" s="321" t="s">
        <v>1552</v>
      </c>
      <c r="I59" s="289">
        <v>0.05</v>
      </c>
      <c r="J59" s="296">
        <v>1</v>
      </c>
      <c r="K59" s="289">
        <f>I59*J59</f>
        <v>0.05</v>
      </c>
      <c r="L59" s="908">
        <f>VLOOKUP(A59,TRANSPORTE!A5:D117,4,FALSE)</f>
        <v>52</v>
      </c>
      <c r="M59" s="909"/>
      <c r="N59" s="297">
        <f>K59*L59</f>
        <v>2.6</v>
      </c>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2.6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s="168"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444">
        <v>47.058819999999997</v>
      </c>
      <c r="N70" s="405">
        <f>K70/M70</f>
        <v>2170.3563840359789</v>
      </c>
      <c r="O70" s="112"/>
    </row>
    <row r="71" spans="1:15">
      <c r="A71" s="168"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442">
        <v>32</v>
      </c>
      <c r="N71" s="405">
        <f>K71/M71</f>
        <v>6383.4006507624999</v>
      </c>
    </row>
    <row r="72" spans="1:15">
      <c r="A72" t="s">
        <v>30</v>
      </c>
      <c r="B72" s="55" t="str">
        <f>VLOOKUP(A72,'MANO DE OBRA'!A9:D70,3,FALSE)</f>
        <v>Oficial</v>
      </c>
      <c r="C72" s="53"/>
      <c r="D72" s="53"/>
      <c r="E72" s="53"/>
      <c r="F72" s="53"/>
      <c r="G72" s="53"/>
      <c r="H72" s="53"/>
      <c r="I72" s="302">
        <f>K72/J72*100</f>
        <v>55207.789411999998</v>
      </c>
      <c r="J72" s="303">
        <v>185</v>
      </c>
      <c r="K72" s="304">
        <f>VLOOKUP(A72,'MANO DE OBRA'!A9:D101,4,FALSE)</f>
        <v>102134.4104122</v>
      </c>
      <c r="L72" s="56"/>
      <c r="M72" s="310">
        <v>32</v>
      </c>
      <c r="N72" s="405">
        <f>K72/M72</f>
        <v>3191.70032538125</v>
      </c>
    </row>
    <row r="73" spans="1:15">
      <c r="B73" s="55"/>
      <c r="C73" s="53"/>
      <c r="D73" s="53"/>
      <c r="E73" s="53"/>
      <c r="F73" s="53"/>
      <c r="G73" s="53"/>
      <c r="H73" s="53"/>
      <c r="I73" s="289"/>
      <c r="J73" s="307"/>
      <c r="K73" s="304"/>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11745.457360179727</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N42+N54+N65+N76</f>
        <v>255174.12781847955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51034.825563695915</v>
      </c>
      <c r="M83" s="857"/>
      <c r="N83" s="57"/>
    </row>
    <row r="84" spans="1:14">
      <c r="B84" s="95" t="s">
        <v>1057</v>
      </c>
      <c r="C84" s="96"/>
      <c r="D84" s="96"/>
      <c r="E84" s="96"/>
      <c r="F84" s="96"/>
      <c r="G84" s="96"/>
      <c r="H84" s="96"/>
      <c r="I84" s="93"/>
      <c r="J84" s="94"/>
      <c r="K84" s="314">
        <v>0.05</v>
      </c>
      <c r="L84" s="856">
        <f>N78*K84</f>
        <v>12758.706390923979</v>
      </c>
      <c r="M84" s="857"/>
      <c r="N84" s="57"/>
    </row>
    <row r="85" spans="1:14" ht="15" thickBot="1">
      <c r="B85" s="97" t="s">
        <v>1058</v>
      </c>
      <c r="C85" s="98"/>
      <c r="D85" s="98"/>
      <c r="E85" s="98"/>
      <c r="F85" s="98"/>
      <c r="G85" s="98"/>
      <c r="H85" s="98"/>
      <c r="I85" s="99"/>
      <c r="J85" s="100"/>
      <c r="K85" s="315">
        <v>0.05</v>
      </c>
      <c r="L85" s="858">
        <f>N78*K85</f>
        <v>12758.706390923979</v>
      </c>
      <c r="M85" s="859"/>
      <c r="N85" s="57"/>
    </row>
    <row r="86" spans="1:14" ht="15" thickBot="1">
      <c r="B86" s="821" t="s">
        <v>1037</v>
      </c>
      <c r="C86" s="822"/>
      <c r="D86" s="822"/>
      <c r="E86" s="822"/>
      <c r="F86" s="822"/>
      <c r="G86" s="822"/>
      <c r="H86" s="822"/>
      <c r="I86" s="822"/>
      <c r="J86" s="822"/>
      <c r="K86" s="822"/>
      <c r="L86" s="822"/>
      <c r="M86" s="823"/>
      <c r="N86" s="58">
        <f>L83+L84+L85</f>
        <v>76552.238345543868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331726.36616402341</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5" t="s">
        <v>2324</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15" customHeight="1">
      <c r="B107" s="968" t="s">
        <v>2325</v>
      </c>
      <c r="C107" s="969"/>
      <c r="D107" s="969"/>
      <c r="E107" s="969"/>
      <c r="F107" s="969"/>
      <c r="G107" s="969"/>
      <c r="H107" s="969"/>
      <c r="I107" s="969"/>
      <c r="J107" s="969"/>
      <c r="K107" s="969"/>
      <c r="L107" s="969"/>
      <c r="M107" s="969"/>
      <c r="N107" s="970"/>
    </row>
    <row r="108" spans="2:14" ht="30.75" customHeight="1">
      <c r="B108" s="968"/>
      <c r="C108" s="969"/>
      <c r="D108" s="969"/>
      <c r="E108" s="969"/>
      <c r="F108" s="969"/>
      <c r="G108" s="969"/>
      <c r="H108" s="969"/>
      <c r="I108" s="969"/>
      <c r="J108" s="969"/>
      <c r="K108" s="969"/>
      <c r="L108" s="969"/>
      <c r="M108" s="969"/>
      <c r="N108" s="970"/>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1"/>
      <c r="K118" s="971"/>
      <c r="L118" s="971"/>
      <c r="M118" s="971"/>
      <c r="N118" s="972"/>
    </row>
    <row r="119" spans="2:14" ht="15" thickBot="1">
      <c r="B119" s="429" t="s">
        <v>2327</v>
      </c>
      <c r="C119" s="430"/>
      <c r="D119" s="430"/>
      <c r="E119" s="269"/>
      <c r="F119" s="269"/>
      <c r="G119" s="269"/>
      <c r="H119" s="269"/>
      <c r="I119" s="269"/>
      <c r="J119" s="973"/>
      <c r="K119" s="973"/>
      <c r="L119" s="973"/>
      <c r="M119" s="973"/>
      <c r="N119" s="974"/>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1182</v>
      </c>
      <c r="C31" s="87" t="s">
        <v>1963</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228</v>
      </c>
      <c r="B36" s="870" t="str">
        <f>VLOOKUP(A36,EQUIPOS!A6:D154,3,FALSE)</f>
        <v xml:space="preserve">Formaleta metálica (concreto hidráulico)
</v>
      </c>
      <c r="C36" s="871"/>
      <c r="D36" s="871"/>
      <c r="E36" s="871"/>
      <c r="F36" s="871"/>
      <c r="G36" s="871"/>
      <c r="H36" s="872"/>
      <c r="I36" s="277"/>
      <c r="J36" s="278"/>
      <c r="K36" s="279">
        <f>VLOOKUP(A36,EQUIPOS!A6:D163,4,FALSE)</f>
        <v>4985.0789999999997</v>
      </c>
      <c r="L36" s="280"/>
      <c r="M36" s="281">
        <v>2</v>
      </c>
      <c r="N36" s="282">
        <f>K36/M36</f>
        <v>2492.5394999999999</v>
      </c>
    </row>
    <row r="37" spans="1:14">
      <c r="A37" s="119" t="s">
        <v>282</v>
      </c>
      <c r="B37" s="870" t="str">
        <f>VLOOKUP(A37,EQUIPOS!A7:D154,3,FALSE)</f>
        <v>Piloteadora potencia 250KW, RPM 1800, fuerza elevadora 200KN</v>
      </c>
      <c r="C37" s="871"/>
      <c r="D37" s="871"/>
      <c r="E37" s="871"/>
      <c r="F37" s="871"/>
      <c r="G37" s="871"/>
      <c r="H37" s="872"/>
      <c r="I37" s="431"/>
      <c r="J37" s="432"/>
      <c r="K37" s="279">
        <f>VLOOKUP(A37,EQUIPOS!A7:D164,4,FALSE)</f>
        <v>476298.98099999997</v>
      </c>
      <c r="L37" s="345"/>
      <c r="M37" s="346">
        <v>4</v>
      </c>
      <c r="N37" s="282">
        <f>K37/M37</f>
        <v>119074.74524999999</v>
      </c>
    </row>
    <row r="38" spans="1:14">
      <c r="A38" s="119" t="s">
        <v>363</v>
      </c>
      <c r="B38" s="870" t="str">
        <f>VLOOKUP(A38,EQUIPOS!A8:D154,3,FALSE)</f>
        <v>Vibrador de concreto, Motor de 3 hp a 18.000 rpm Mangueras de 4 mt</v>
      </c>
      <c r="C38" s="871"/>
      <c r="D38" s="871"/>
      <c r="E38" s="871"/>
      <c r="F38" s="871"/>
      <c r="G38" s="871"/>
      <c r="H38" s="872"/>
      <c r="I38" s="338"/>
      <c r="J38" s="340"/>
      <c r="K38" s="279">
        <f>VLOOKUP(A38,EQUIPOS!A8:D165,4,FALSE)</f>
        <v>9390.7139999999999</v>
      </c>
      <c r="L38" s="433"/>
      <c r="M38" s="434">
        <v>2</v>
      </c>
      <c r="N38" s="282">
        <f>K38/M38</f>
        <v>4695.357</v>
      </c>
    </row>
    <row r="39" spans="1:14">
      <c r="B39" s="870"/>
      <c r="C39" s="871"/>
      <c r="D39" s="871"/>
      <c r="E39" s="877"/>
      <c r="F39" s="871"/>
      <c r="G39" s="871"/>
      <c r="H39" s="872"/>
      <c r="I39" s="42"/>
      <c r="J39" s="43"/>
      <c r="K39" s="284"/>
      <c r="L39" s="286"/>
      <c r="M39" s="287"/>
      <c r="N39" s="288"/>
    </row>
    <row r="40" spans="1:14">
      <c r="B40" s="878" t="s">
        <v>1036</v>
      </c>
      <c r="C40" s="879"/>
      <c r="D40" s="879"/>
      <c r="E40" s="44"/>
      <c r="F40" s="45"/>
      <c r="G40" s="45"/>
      <c r="H40" s="46"/>
      <c r="I40" s="42"/>
      <c r="J40" s="43"/>
      <c r="K40" s="289"/>
      <c r="L40" s="286"/>
      <c r="M40" s="411">
        <v>0.1</v>
      </c>
      <c r="N40" s="354">
        <f>N76*M40</f>
        <v>1174.5457360179728</v>
      </c>
    </row>
    <row r="41" spans="1:14" ht="15" thickBot="1">
      <c r="B41" s="870"/>
      <c r="C41" s="871"/>
      <c r="D41" s="871"/>
      <c r="E41" s="871"/>
      <c r="F41" s="871"/>
      <c r="G41" s="871"/>
      <c r="H41" s="872"/>
      <c r="I41" s="880"/>
      <c r="J41" s="881"/>
      <c r="K41" s="47"/>
      <c r="L41" s="882"/>
      <c r="M41" s="883"/>
      <c r="N41" s="111"/>
    </row>
    <row r="42" spans="1:14" ht="15" thickBot="1">
      <c r="B42" s="821" t="s">
        <v>1037</v>
      </c>
      <c r="C42" s="822"/>
      <c r="D42" s="822"/>
      <c r="E42" s="822"/>
      <c r="F42" s="822"/>
      <c r="G42" s="822"/>
      <c r="H42" s="822"/>
      <c r="I42" s="822"/>
      <c r="J42" s="822"/>
      <c r="K42" s="822"/>
      <c r="L42" s="822"/>
      <c r="M42" s="823"/>
      <c r="N42" s="404">
        <f>SUM(N36:N41)</f>
        <v>127437.18748601797</v>
      </c>
    </row>
    <row r="43" spans="1:14">
      <c r="B43" s="290"/>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6" t="s">
        <v>1028</v>
      </c>
      <c r="C46" s="867"/>
      <c r="D46" s="867"/>
      <c r="E46" s="867"/>
      <c r="F46" s="867"/>
      <c r="G46" s="867"/>
      <c r="H46" s="867"/>
      <c r="I46" s="901"/>
      <c r="J46" s="325" t="s">
        <v>1029</v>
      </c>
      <c r="K46" s="91" t="s">
        <v>1030</v>
      </c>
      <c r="L46" s="902" t="s">
        <v>1039</v>
      </c>
      <c r="M46" s="901"/>
      <c r="N46" s="92" t="s">
        <v>1035</v>
      </c>
    </row>
    <row r="47" spans="1:14">
      <c r="A47" s="167" t="s">
        <v>812</v>
      </c>
      <c r="B47" s="49" t="str">
        <f>VLOOKUP(A47,MATERIALES!A5:D373,3,FALSE)</f>
        <v>Acero PDR-60</v>
      </c>
      <c r="C47" s="291"/>
      <c r="D47" s="291"/>
      <c r="E47" s="291"/>
      <c r="F47" s="291"/>
      <c r="G47" s="291"/>
      <c r="H47" s="291"/>
      <c r="I47" s="278"/>
      <c r="J47" s="234" t="str">
        <f>VLOOKUP(A47,MATERIALES!A3:D639,2,FALSE)</f>
        <v>kg</v>
      </c>
      <c r="K47" s="417">
        <v>11.875220230569418</v>
      </c>
      <c r="L47" s="277"/>
      <c r="M47" s="412">
        <f>VLOOKUP(A47,MATERIALES!A5:D396,4,FALSE)</f>
        <v>3188.52</v>
      </c>
      <c r="N47" s="282">
        <f>K47*M47</f>
        <v>37864.377209575199</v>
      </c>
    </row>
    <row r="48" spans="1:14">
      <c r="A48" s="167" t="s">
        <v>816</v>
      </c>
      <c r="B48" s="49" t="str">
        <f>VLOOKUP(A48,MATERIALES!A6:D373,3,FALSE)</f>
        <v>Aditivo curador</v>
      </c>
      <c r="C48" s="435"/>
      <c r="D48" s="435"/>
      <c r="E48" s="435"/>
      <c r="F48" s="435"/>
      <c r="G48" s="435"/>
      <c r="H48" s="435"/>
      <c r="I48" s="435"/>
      <c r="J48" s="321" t="str">
        <f>VLOOKUP(A48,MATERIALES!A4:D640,2,FALSE)</f>
        <v>kg</v>
      </c>
      <c r="K48" s="407">
        <v>0.5</v>
      </c>
      <c r="L48" s="431"/>
      <c r="M48" s="412">
        <f>VLOOKUP(A48,MATERIALES!A6:D397,4,FALSE)</f>
        <v>7545.96</v>
      </c>
      <c r="N48" s="282">
        <f>K48*M48</f>
        <v>3772.98</v>
      </c>
    </row>
    <row r="49" spans="1:14">
      <c r="A49" s="167" t="s">
        <v>859</v>
      </c>
      <c r="B49" s="49" t="str">
        <f>VLOOKUP(A49,MATERIALES!A6:D373,3,FALSE)</f>
        <v>Alambre negro para amarre calibre 18</v>
      </c>
      <c r="C49" s="435"/>
      <c r="D49" s="435"/>
      <c r="E49" s="435"/>
      <c r="F49" s="435"/>
      <c r="G49" s="435"/>
      <c r="H49" s="435"/>
      <c r="I49" s="435"/>
      <c r="J49" s="322" t="str">
        <f>VLOOKUP(A49,MATERIALES!A5:D641,2,FALSE)</f>
        <v>kg</v>
      </c>
      <c r="K49" s="407">
        <v>0.5</v>
      </c>
      <c r="L49" s="431"/>
      <c r="M49" s="412">
        <f>VLOOKUP(A49,MATERIALES!A6:D398,4,FALSE)</f>
        <v>5129</v>
      </c>
      <c r="N49" s="282">
        <f>K49*M49</f>
        <v>2564.5</v>
      </c>
    </row>
    <row r="50" spans="1:14">
      <c r="A50" s="167" t="s">
        <v>901</v>
      </c>
      <c r="B50" s="49" t="str">
        <f>VLOOKUP(A50,MATERIALES!A6:D373,3,FALSE)</f>
        <v>Concreto Resistencia  28 (Mpa)</v>
      </c>
      <c r="C50" s="435"/>
      <c r="D50" s="435"/>
      <c r="E50" s="435"/>
      <c r="F50" s="435"/>
      <c r="G50" s="435"/>
      <c r="H50" s="435"/>
      <c r="I50" s="435"/>
      <c r="J50" s="322" t="str">
        <f>VLOOKUP(A50,MATERIALES!A6:D642,2,FALSE)</f>
        <v>m3</v>
      </c>
      <c r="K50" s="446">
        <v>0.13194689145077132</v>
      </c>
      <c r="L50" s="431"/>
      <c r="M50" s="412">
        <f>VLOOKUP(A50,MATERIALES!A6:D399,4,FALSE)</f>
        <v>544060</v>
      </c>
      <c r="N50" s="282">
        <f>K50*M50</f>
        <v>71787.025762706646</v>
      </c>
    </row>
    <row r="51" spans="1:14">
      <c r="A51" s="167"/>
      <c r="B51" s="49"/>
      <c r="C51" s="435"/>
      <c r="D51" s="435"/>
      <c r="E51" s="435"/>
      <c r="F51" s="435"/>
      <c r="G51" s="435"/>
      <c r="H51" s="435"/>
      <c r="I51" s="435"/>
      <c r="J51" s="322"/>
      <c r="K51" s="407"/>
      <c r="L51" s="431"/>
      <c r="M51" s="412"/>
      <c r="N51" s="282"/>
    </row>
    <row r="52" spans="1:14">
      <c r="A52" s="167"/>
      <c r="B52" s="49"/>
      <c r="C52" s="435"/>
      <c r="D52" s="435"/>
      <c r="E52" s="435"/>
      <c r="F52" s="435"/>
      <c r="G52" s="435"/>
      <c r="H52" s="435"/>
      <c r="I52" s="435"/>
      <c r="J52" s="321"/>
      <c r="K52" s="407"/>
      <c r="L52" s="431"/>
      <c r="M52" s="412"/>
      <c r="N52" s="282"/>
    </row>
    <row r="53" spans="1:14" ht="15" thickBot="1">
      <c r="B53" s="49"/>
      <c r="C53" s="320"/>
      <c r="D53" s="320"/>
      <c r="E53" s="320"/>
      <c r="F53" s="320"/>
      <c r="G53" s="320"/>
      <c r="H53" s="320"/>
      <c r="I53" s="320"/>
      <c r="J53" s="445"/>
      <c r="K53" s="132"/>
      <c r="L53" s="335"/>
      <c r="M53" s="412"/>
      <c r="N53" s="282"/>
    </row>
    <row r="54" spans="1:14" ht="15" thickBot="1">
      <c r="B54" s="821" t="s">
        <v>1037</v>
      </c>
      <c r="C54" s="822"/>
      <c r="D54" s="822"/>
      <c r="E54" s="822"/>
      <c r="F54" s="822"/>
      <c r="G54" s="822"/>
      <c r="H54" s="822"/>
      <c r="I54" s="822"/>
      <c r="J54" s="822"/>
      <c r="K54" s="822"/>
      <c r="L54" s="822"/>
      <c r="M54" s="823"/>
      <c r="N54" s="404">
        <f>SUM(N47:N53)</f>
        <v>115988.88297228185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A59" t="s">
        <v>1492</v>
      </c>
      <c r="B59" s="52" t="str">
        <f>VLOOKUP(A59,TRANSPORTE!A5:D117,3,FALSE)</f>
        <v>Equipo de Transporte (Camiones Grúas</v>
      </c>
      <c r="C59" s="327"/>
      <c r="D59" s="327"/>
      <c r="E59" s="327"/>
      <c r="F59" s="327"/>
      <c r="G59" s="327"/>
      <c r="H59" s="321" t="s">
        <v>1552</v>
      </c>
      <c r="I59" s="289">
        <v>0.05</v>
      </c>
      <c r="J59" s="296">
        <v>1</v>
      </c>
      <c r="K59" s="289">
        <f>I59*J59</f>
        <v>0.05</v>
      </c>
      <c r="L59" s="908">
        <f>VLOOKUP(A59,TRANSPORTE!A5:D117,4,FALSE)</f>
        <v>52</v>
      </c>
      <c r="M59" s="909"/>
      <c r="N59" s="297">
        <f>K59*L59</f>
        <v>2.6</v>
      </c>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899"/>
      <c r="M64" s="900"/>
      <c r="N64" s="133"/>
    </row>
    <row r="65" spans="1:15" ht="15" thickBot="1">
      <c r="B65" s="910" t="s">
        <v>1037</v>
      </c>
      <c r="C65" s="864"/>
      <c r="D65" s="864"/>
      <c r="E65" s="864"/>
      <c r="F65" s="864"/>
      <c r="G65" s="864"/>
      <c r="H65" s="864"/>
      <c r="I65" s="864"/>
      <c r="J65" s="864"/>
      <c r="K65" s="864"/>
      <c r="L65" s="864"/>
      <c r="M65" s="865"/>
      <c r="N65" s="110">
        <f>N59+N60+N61+N62+N63</f>
        <v>2.6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863"/>
      <c r="N69" s="104" t="s">
        <v>1035</v>
      </c>
    </row>
    <row r="70" spans="1:15">
      <c r="A70" s="168"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447">
        <v>47.058819999999997</v>
      </c>
      <c r="N70" s="405">
        <f>K70/M70</f>
        <v>2170.3563840359789</v>
      </c>
      <c r="O70" s="112"/>
    </row>
    <row r="71" spans="1:15">
      <c r="A71" s="168"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442">
        <v>32</v>
      </c>
      <c r="N71" s="405">
        <f>K71/M71</f>
        <v>6383.4006507624999</v>
      </c>
    </row>
    <row r="72" spans="1:15">
      <c r="A72" t="s">
        <v>30</v>
      </c>
      <c r="B72" s="55" t="str">
        <f>VLOOKUP(A72,'MANO DE OBRA'!A9:D70,3,FALSE)</f>
        <v>Oficial</v>
      </c>
      <c r="C72" s="53"/>
      <c r="D72" s="53"/>
      <c r="E72" s="53"/>
      <c r="F72" s="53"/>
      <c r="G72" s="53"/>
      <c r="H72" s="53"/>
      <c r="I72" s="302">
        <f>K72/J72*100</f>
        <v>55207.789411999998</v>
      </c>
      <c r="J72" s="303">
        <v>185</v>
      </c>
      <c r="K72" s="304">
        <f>VLOOKUP(A72,'MANO DE OBRA'!A9:D101,4,FALSE)</f>
        <v>102134.4104122</v>
      </c>
      <c r="L72" s="56"/>
      <c r="M72" s="310">
        <v>32</v>
      </c>
      <c r="N72" s="405">
        <f>K72/M72</f>
        <v>3191.70032538125</v>
      </c>
    </row>
    <row r="73" spans="1:15">
      <c r="B73" s="55"/>
      <c r="C73" s="53"/>
      <c r="D73" s="53"/>
      <c r="E73" s="53"/>
      <c r="F73" s="53"/>
      <c r="G73" s="53"/>
      <c r="H73" s="53"/>
      <c r="I73" s="289"/>
      <c r="J73" s="307"/>
      <c r="K73" s="304"/>
      <c r="L73" s="328"/>
      <c r="M73" s="310"/>
      <c r="N73" s="306"/>
    </row>
    <row r="74" spans="1:15">
      <c r="B74" s="55"/>
      <c r="C74" s="53"/>
      <c r="D74" s="53"/>
      <c r="E74" s="53"/>
      <c r="F74" s="53"/>
      <c r="G74" s="53"/>
      <c r="H74" s="53"/>
      <c r="I74" s="289"/>
      <c r="J74" s="307"/>
      <c r="K74" s="308"/>
      <c r="L74" s="328"/>
      <c r="M74" s="310"/>
      <c r="N74" s="306"/>
    </row>
    <row r="75" spans="1:15" ht="15" thickBot="1">
      <c r="B75" s="897"/>
      <c r="C75" s="898"/>
      <c r="D75" s="898"/>
      <c r="E75" s="898"/>
      <c r="F75" s="898"/>
      <c r="G75" s="898"/>
      <c r="H75" s="898"/>
      <c r="I75" s="132"/>
      <c r="J75" s="132"/>
      <c r="K75" s="132"/>
      <c r="L75" s="911"/>
      <c r="M75" s="911"/>
      <c r="N75" s="51"/>
    </row>
    <row r="76" spans="1:15" ht="15" thickBot="1">
      <c r="B76" s="910" t="s">
        <v>1037</v>
      </c>
      <c r="C76" s="864"/>
      <c r="D76" s="864"/>
      <c r="E76" s="864"/>
      <c r="F76" s="864"/>
      <c r="G76" s="864"/>
      <c r="H76" s="864"/>
      <c r="I76" s="864"/>
      <c r="J76" s="864"/>
      <c r="K76" s="864"/>
      <c r="L76" s="864"/>
      <c r="M76" s="865"/>
      <c r="N76" s="311">
        <f>SUM(N70:N75)</f>
        <v>11745.457360179727</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N42+N54+N65+N76</f>
        <v>255174.12781847955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51034.825563695915</v>
      </c>
      <c r="M83" s="857"/>
      <c r="N83" s="57"/>
    </row>
    <row r="84" spans="1:14">
      <c r="B84" s="95" t="s">
        <v>1057</v>
      </c>
      <c r="C84" s="96"/>
      <c r="D84" s="96"/>
      <c r="E84" s="96"/>
      <c r="F84" s="96"/>
      <c r="G84" s="96"/>
      <c r="H84" s="96"/>
      <c r="I84" s="93"/>
      <c r="J84" s="94"/>
      <c r="K84" s="314">
        <v>0.05</v>
      </c>
      <c r="L84" s="856">
        <f>N78*K84</f>
        <v>12758.706390923979</v>
      </c>
      <c r="M84" s="857"/>
      <c r="N84" s="57"/>
    </row>
    <row r="85" spans="1:14" ht="15" thickBot="1">
      <c r="B85" s="97" t="s">
        <v>1058</v>
      </c>
      <c r="C85" s="98"/>
      <c r="D85" s="98"/>
      <c r="E85" s="98"/>
      <c r="F85" s="98"/>
      <c r="G85" s="98"/>
      <c r="H85" s="98"/>
      <c r="I85" s="99"/>
      <c r="J85" s="100"/>
      <c r="K85" s="315">
        <v>0.05</v>
      </c>
      <c r="L85" s="858">
        <f>N78*K85</f>
        <v>12758.706390923979</v>
      </c>
      <c r="M85" s="859"/>
      <c r="N85" s="57"/>
    </row>
    <row r="86" spans="1:14" ht="15" thickBot="1">
      <c r="B86" s="821" t="s">
        <v>1037</v>
      </c>
      <c r="C86" s="822"/>
      <c r="D86" s="822"/>
      <c r="E86" s="822"/>
      <c r="F86" s="822"/>
      <c r="G86" s="822"/>
      <c r="H86" s="822"/>
      <c r="I86" s="822"/>
      <c r="J86" s="822"/>
      <c r="K86" s="822"/>
      <c r="L86" s="822"/>
      <c r="M86" s="823"/>
      <c r="N86" s="58">
        <f>L83+L84+L85</f>
        <v>76552.238345543868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331726.36616402341</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5" t="s">
        <v>2324</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2325</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1"/>
      <c r="K118" s="971"/>
      <c r="L118" s="971"/>
      <c r="M118" s="971"/>
      <c r="N118" s="972"/>
    </row>
    <row r="119" spans="2:14" ht="15" thickBot="1">
      <c r="B119" s="429" t="s">
        <v>2327</v>
      </c>
      <c r="C119" s="430"/>
      <c r="D119" s="430"/>
      <c r="E119" s="269"/>
      <c r="F119" s="269"/>
      <c r="G119" s="269"/>
      <c r="H119" s="269"/>
      <c r="I119" s="269"/>
      <c r="J119" s="973"/>
      <c r="K119" s="973"/>
      <c r="L119" s="973"/>
      <c r="M119" s="973"/>
      <c r="N119" s="974"/>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1183</v>
      </c>
      <c r="C31" s="87" t="s">
        <v>2337</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243</v>
      </c>
      <c r="B36" s="870" t="str">
        <f>VLOOKUP(A36,EQUIPOS!A6:D154,3,FALSE)</f>
        <v>Grúa 10 ton</v>
      </c>
      <c r="C36" s="871"/>
      <c r="D36" s="871"/>
      <c r="E36" s="871"/>
      <c r="F36" s="871"/>
      <c r="G36" s="871"/>
      <c r="H36" s="872"/>
      <c r="I36" s="277"/>
      <c r="J36" s="278"/>
      <c r="K36" s="279">
        <f>VLOOKUP(A36,EQUIPOS!A6:D163,4,FALSE)</f>
        <v>210783.38699999999</v>
      </c>
      <c r="L36" s="280"/>
      <c r="M36" s="281">
        <v>0.158</v>
      </c>
      <c r="N36" s="282">
        <f t="shared" ref="N36:N44" si="0">K36/M36</f>
        <v>1334072.0696202531</v>
      </c>
    </row>
    <row r="37" spans="1:14">
      <c r="A37" s="119" t="s">
        <v>121</v>
      </c>
      <c r="B37" s="870" t="str">
        <f>VLOOKUP(A37,EQUIPOS!A7:D154,3,FALSE)</f>
        <v>Bomba eléctrica para accionar la celda</v>
      </c>
      <c r="C37" s="871"/>
      <c r="D37" s="871"/>
      <c r="E37" s="871"/>
      <c r="F37" s="871"/>
      <c r="G37" s="871"/>
      <c r="H37" s="872"/>
      <c r="I37" s="431"/>
      <c r="J37" s="432"/>
      <c r="K37" s="279">
        <f>VLOOKUP(A37,EQUIPOS!A7:D164,4,FALSE)</f>
        <v>67487.948999999993</v>
      </c>
      <c r="L37" s="345"/>
      <c r="M37" s="346">
        <v>0.158</v>
      </c>
      <c r="N37" s="282">
        <f t="shared" si="0"/>
        <v>427138.91772151896</v>
      </c>
    </row>
    <row r="38" spans="1:14">
      <c r="A38" s="119" t="s">
        <v>217</v>
      </c>
      <c r="B38" s="870" t="str">
        <f>VLOOKUP(A38,EQUIPOS!A8:D154,3,FALSE)</f>
        <v>Equipo de soldadura y de acetileno (incluye soldadura)</v>
      </c>
      <c r="C38" s="871"/>
      <c r="D38" s="871"/>
      <c r="E38" s="871"/>
      <c r="F38" s="871"/>
      <c r="G38" s="871"/>
      <c r="H38" s="872"/>
      <c r="I38" s="431"/>
      <c r="J38" s="432"/>
      <c r="K38" s="448">
        <f>VLOOKUP(A38,EQUIPOS!A8:D165,4,FALSE)</f>
        <v>38971.595999999998</v>
      </c>
      <c r="L38" s="345"/>
      <c r="M38" s="346">
        <v>0.158</v>
      </c>
      <c r="N38" s="282">
        <f t="shared" si="0"/>
        <v>246655.67088607594</v>
      </c>
    </row>
    <row r="39" spans="1:14">
      <c r="A39" s="119" t="s">
        <v>255</v>
      </c>
      <c r="B39" s="870" t="str">
        <f>VLOOKUP(A39,EQUIPOS!A9:D154,3,FALSE)</f>
        <v>Manómetro cable de acero para bajar la celda</v>
      </c>
      <c r="C39" s="871"/>
      <c r="D39" s="871"/>
      <c r="E39" s="871"/>
      <c r="F39" s="871"/>
      <c r="G39" s="871"/>
      <c r="H39" s="872"/>
      <c r="I39" s="431"/>
      <c r="J39" s="432"/>
      <c r="K39" s="448">
        <f>VLOOKUP(A39,EQUIPOS!A9:D166,4,FALSE)</f>
        <v>1822851.084</v>
      </c>
      <c r="L39" s="345"/>
      <c r="M39" s="346">
        <v>0.158</v>
      </c>
      <c r="N39" s="282">
        <f t="shared" si="0"/>
        <v>11537032.177215191</v>
      </c>
    </row>
    <row r="40" spans="1:14">
      <c r="A40" s="119" t="s">
        <v>1732</v>
      </c>
      <c r="B40" s="870" t="str">
        <f>VLOOKUP(A40,EQUIPOS!A10:D154,3,FALSE)</f>
        <v xml:space="preserve">Retroexcavadora sobre llantas 
</v>
      </c>
      <c r="C40" s="871"/>
      <c r="D40" s="871"/>
      <c r="E40" s="871"/>
      <c r="F40" s="871"/>
      <c r="G40" s="871"/>
      <c r="H40" s="872"/>
      <c r="I40" s="431"/>
      <c r="J40" s="432"/>
      <c r="K40" s="448">
        <f>VLOOKUP(A40,EQUIPOS!A10:D167,4,FALSE)</f>
        <v>141264.726</v>
      </c>
      <c r="L40" s="345"/>
      <c r="M40" s="346">
        <v>0.158</v>
      </c>
      <c r="N40" s="282">
        <f t="shared" si="0"/>
        <v>894080.54430379742</v>
      </c>
    </row>
    <row r="41" spans="1:14">
      <c r="A41" s="119" t="s">
        <v>115</v>
      </c>
      <c r="B41" s="870" t="str">
        <f>VLOOKUP(A41,EQUIPOS!A6:D154,3,FALSE)</f>
        <v>Andamiaje para Aplicar la Carga (Equipos Sustituto de la Tara)</v>
      </c>
      <c r="C41" s="871"/>
      <c r="D41" s="871"/>
      <c r="E41" s="871"/>
      <c r="F41" s="871"/>
      <c r="G41" s="871"/>
      <c r="H41" s="872"/>
      <c r="I41" s="431"/>
      <c r="J41" s="432"/>
      <c r="K41" s="448">
        <f>VLOOKUP(A41,EQUIPOS!A6:D154,4,FALSE)</f>
        <v>67341.758999999991</v>
      </c>
      <c r="L41" s="345"/>
      <c r="M41" s="346">
        <v>0.158</v>
      </c>
      <c r="N41" s="282">
        <f t="shared" si="0"/>
        <v>426213.66455696197</v>
      </c>
    </row>
    <row r="42" spans="1:14">
      <c r="A42" s="119" t="s">
        <v>224</v>
      </c>
      <c r="B42" s="870" t="str">
        <f>VLOOKUP(A42,EQUIPOS!A12:D156,3,FALSE)</f>
        <v>Equipo de Medición (Deformimetros Eléctricos, Mecánicos, Celdas de Carga,  Etc.)</v>
      </c>
      <c r="C42" s="871"/>
      <c r="D42" s="871"/>
      <c r="E42" s="871"/>
      <c r="F42" s="871"/>
      <c r="G42" s="871"/>
      <c r="H42" s="872"/>
      <c r="I42" s="338"/>
      <c r="J42" s="340"/>
      <c r="K42" s="448">
        <f>VLOOKUP(A42,EQUIPOS!A12:D169,4,FALSE)</f>
        <v>219472.389</v>
      </c>
      <c r="L42" s="433"/>
      <c r="M42" s="434">
        <v>0.158</v>
      </c>
      <c r="N42" s="282">
        <f t="shared" si="0"/>
        <v>1389065.7531645568</v>
      </c>
    </row>
    <row r="43" spans="1:14">
      <c r="A43" t="s">
        <v>335</v>
      </c>
      <c r="B43" s="870" t="str">
        <f>VLOOKUP(A43,EQUIPOS!A13:D157,3,FALSE)</f>
        <v>Tara (Recebo, Agua, Etc.)</v>
      </c>
      <c r="C43" s="871"/>
      <c r="D43" s="871"/>
      <c r="E43" s="871"/>
      <c r="F43" s="871"/>
      <c r="G43" s="871"/>
      <c r="H43" s="872"/>
      <c r="I43" s="42"/>
      <c r="J43" s="43"/>
      <c r="K43" s="448">
        <f>VLOOKUP(A43,EQUIPOS!A13:D170,4,FALSE)</f>
        <v>345958.63500000001</v>
      </c>
      <c r="L43" s="286"/>
      <c r="M43" s="287">
        <v>2.8000000000000001E-2</v>
      </c>
      <c r="N43" s="282">
        <f t="shared" si="0"/>
        <v>12355665.535714285</v>
      </c>
    </row>
    <row r="44" spans="1:14">
      <c r="A44" t="s">
        <v>216</v>
      </c>
      <c r="B44" s="870" t="str">
        <f>VLOOKUP(A44,EQUIPOS!A14:D158,3,FALSE)</f>
        <v xml:space="preserve">Equipo de topografía Teodolito electrónico con abertura de anteojo de 42 mm. Aumento del anteojo: 30x.Distancia mínima de enfoque: 1.0 m. Precisión: 5´´. Compensador con rango de trabajo ±3´. </v>
      </c>
      <c r="C44" s="871"/>
      <c r="D44" s="871"/>
      <c r="E44" s="871"/>
      <c r="F44" s="871"/>
      <c r="G44" s="871"/>
      <c r="H44" s="872"/>
      <c r="I44" s="42"/>
      <c r="J44" s="43"/>
      <c r="K44" s="448">
        <f>VLOOKUP(A44,EQUIPOS!A14:D171,4,FALSE)</f>
        <v>24763.256999999998</v>
      </c>
      <c r="L44" s="286"/>
      <c r="M44" s="287">
        <v>0.158</v>
      </c>
      <c r="N44" s="283">
        <f t="shared" si="0"/>
        <v>156729.47468354428</v>
      </c>
    </row>
    <row r="45" spans="1:14">
      <c r="B45" s="878" t="s">
        <v>1036</v>
      </c>
      <c r="C45" s="879"/>
      <c r="D45" s="879"/>
      <c r="E45" s="44"/>
      <c r="F45" s="45"/>
      <c r="G45" s="45"/>
      <c r="H45" s="46"/>
      <c r="I45" s="42"/>
      <c r="J45" s="43"/>
      <c r="K45" s="289"/>
      <c r="L45" s="286"/>
      <c r="M45" s="411">
        <v>0.02</v>
      </c>
      <c r="N45" s="354">
        <f>N81*M45</f>
        <v>18805.700964786029</v>
      </c>
    </row>
    <row r="46" spans="1:14" ht="15" thickBot="1">
      <c r="B46" s="870"/>
      <c r="C46" s="871"/>
      <c r="D46" s="871"/>
      <c r="E46" s="871"/>
      <c r="F46" s="871"/>
      <c r="G46" s="871"/>
      <c r="H46" s="872"/>
      <c r="I46" s="880"/>
      <c r="J46" s="881"/>
      <c r="K46" s="47"/>
      <c r="L46" s="882"/>
      <c r="M46" s="883"/>
      <c r="N46" s="111"/>
    </row>
    <row r="47" spans="1:14" ht="15" thickBot="1">
      <c r="B47" s="821" t="s">
        <v>1037</v>
      </c>
      <c r="C47" s="822"/>
      <c r="D47" s="822"/>
      <c r="E47" s="822"/>
      <c r="F47" s="822"/>
      <c r="G47" s="822"/>
      <c r="H47" s="822"/>
      <c r="I47" s="822"/>
      <c r="J47" s="822"/>
      <c r="K47" s="822"/>
      <c r="L47" s="822"/>
      <c r="M47" s="823"/>
      <c r="N47" s="404">
        <f>SUM(N36:N46)</f>
        <v>28785459.508830972</v>
      </c>
    </row>
    <row r="48" spans="1:14">
      <c r="B48" s="290"/>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6" t="s">
        <v>1028</v>
      </c>
      <c r="C51" s="867"/>
      <c r="D51" s="867"/>
      <c r="E51" s="867"/>
      <c r="F51" s="867"/>
      <c r="G51" s="867"/>
      <c r="H51" s="867"/>
      <c r="I51" s="901"/>
      <c r="J51" s="325" t="s">
        <v>1029</v>
      </c>
      <c r="K51" s="91" t="s">
        <v>1030</v>
      </c>
      <c r="L51" s="902" t="s">
        <v>1039</v>
      </c>
      <c r="M51" s="901"/>
      <c r="N51" s="92" t="s">
        <v>1035</v>
      </c>
    </row>
    <row r="52" spans="1:14">
      <c r="A52" s="167" t="s">
        <v>412</v>
      </c>
      <c r="B52" s="49" t="str">
        <f>VLOOKUP(A52,MATERIALES!A5:D373,3,FALSE)</f>
        <v>Celda especial de carga</v>
      </c>
      <c r="C52" s="291"/>
      <c r="D52" s="291"/>
      <c r="E52" s="291"/>
      <c r="F52" s="291"/>
      <c r="G52" s="291"/>
      <c r="H52" s="291"/>
      <c r="I52" s="278"/>
      <c r="J52" s="234" t="str">
        <f>VLOOKUP(A52,MATERIALES!A6:D644,2,FALSE)</f>
        <v>u</v>
      </c>
      <c r="K52" s="292">
        <v>1</v>
      </c>
      <c r="L52" s="277"/>
      <c r="M52" s="412">
        <f>VLOOKUP(A52,MATERIALES!A5:D396,4,FALSE)</f>
        <v>15463330</v>
      </c>
      <c r="N52" s="282">
        <f t="shared" ref="N52:N58" si="1">K52*M52</f>
        <v>15463330</v>
      </c>
    </row>
    <row r="53" spans="1:14">
      <c r="A53" s="167" t="s">
        <v>515</v>
      </c>
      <c r="B53" s="49" t="str">
        <f>VLOOKUP(A53,MATERIALES!A6:D373,3,FALSE)</f>
        <v>Manguera de alta presión</v>
      </c>
      <c r="C53" s="435"/>
      <c r="D53" s="435"/>
      <c r="E53" s="435"/>
      <c r="F53" s="435"/>
      <c r="G53" s="435"/>
      <c r="H53" s="435"/>
      <c r="I53" s="435"/>
      <c r="J53" s="321" t="str">
        <f>VLOOKUP(A53,MATERIALES!A7:D645,2,FALSE)</f>
        <v>m</v>
      </c>
      <c r="K53" s="407">
        <v>30</v>
      </c>
      <c r="L53" s="431"/>
      <c r="M53" s="412">
        <f>VLOOKUP(A53,MATERIALES!A6:D397,4,FALSE)</f>
        <v>98746.2</v>
      </c>
      <c r="N53" s="282">
        <f t="shared" si="1"/>
        <v>2962386</v>
      </c>
    </row>
    <row r="54" spans="1:14">
      <c r="A54" s="167" t="s">
        <v>792</v>
      </c>
      <c r="B54" s="49" t="str">
        <f>VLOOKUP(A54,MATERIALES!A6:D373,3,FALSE)</f>
        <v>Tubo Metálico De Alta Resistencia</v>
      </c>
      <c r="C54" s="435"/>
      <c r="D54" s="435"/>
      <c r="E54" s="435"/>
      <c r="F54" s="435"/>
      <c r="G54" s="435"/>
      <c r="H54" s="435"/>
      <c r="I54" s="435"/>
      <c r="J54" s="322" t="str">
        <f>VLOOKUP(A54,MATERIALES!A8:D646,2,FALSE)</f>
        <v>m</v>
      </c>
      <c r="K54" s="407">
        <v>60</v>
      </c>
      <c r="L54" s="431"/>
      <c r="M54" s="412">
        <f>VLOOKUP(A54,MATERIALES!A6:D398,4,FALSE)</f>
        <v>111750</v>
      </c>
      <c r="N54" s="282">
        <f t="shared" si="1"/>
        <v>6705000</v>
      </c>
    </row>
    <row r="55" spans="1:14">
      <c r="A55" s="167" t="s">
        <v>799</v>
      </c>
      <c r="B55" s="49" t="str">
        <f>VLOOKUP(A55,MATERIALES!A6:D373,3,FALSE)</f>
        <v>Uniones especiales de alta resistencia para tubería</v>
      </c>
      <c r="C55" s="435"/>
      <c r="D55" s="435"/>
      <c r="E55" s="435"/>
      <c r="F55" s="435"/>
      <c r="G55" s="435"/>
      <c r="H55" s="435"/>
      <c r="I55" s="435"/>
      <c r="J55" s="322" t="str">
        <f>VLOOKUP(A55,MATERIALES!A9:D647,2,FALSE)</f>
        <v>u</v>
      </c>
      <c r="K55" s="407">
        <v>12</v>
      </c>
      <c r="L55" s="431"/>
      <c r="M55" s="412">
        <f>VLOOKUP(A55,MATERIALES!A6:D399,4,FALSE)</f>
        <v>51369</v>
      </c>
      <c r="N55" s="282">
        <f t="shared" si="1"/>
        <v>616428</v>
      </c>
    </row>
    <row r="56" spans="1:14">
      <c r="A56" s="167" t="s">
        <v>755</v>
      </c>
      <c r="B56" s="49" t="str">
        <f>VLOOKUP(A56,MATERIALES!A7:D373,3,FALSE)</f>
        <v>Transductores electrónicos (incluye cables, protección contra el concreto y panel de lectura)</v>
      </c>
      <c r="C56" s="435"/>
      <c r="D56" s="435"/>
      <c r="E56" s="435"/>
      <c r="F56" s="435"/>
      <c r="G56" s="435"/>
      <c r="H56" s="435"/>
      <c r="I56" s="435"/>
      <c r="J56" s="322" t="str">
        <f>VLOOKUP(A56,MATERIALES!A10:D648,2,FALSE)</f>
        <v>u</v>
      </c>
      <c r="K56" s="407">
        <v>2</v>
      </c>
      <c r="L56" s="431"/>
      <c r="M56" s="412">
        <f>VLOOKUP(A56,MATERIALES!A7:D400,4,FALSE)</f>
        <v>1949312</v>
      </c>
      <c r="N56" s="282">
        <f t="shared" si="1"/>
        <v>3898624</v>
      </c>
    </row>
    <row r="57" spans="1:14">
      <c r="A57" s="167" t="s">
        <v>757</v>
      </c>
      <c r="B57" s="49" t="str">
        <f>VLOOKUP(A57,MATERIALES!A8:D373,3,FALSE)</f>
        <v>Transductores mecánicos (incluye cables, protección contra el concreto y panel de lectura)</v>
      </c>
      <c r="C57" s="435"/>
      <c r="D57" s="435"/>
      <c r="E57" s="435"/>
      <c r="F57" s="435"/>
      <c r="G57" s="435"/>
      <c r="H57" s="435"/>
      <c r="I57" s="435"/>
      <c r="J57" s="322" t="str">
        <f>VLOOKUP(A57,MATERIALES!A11:D649,2,FALSE)</f>
        <v>u</v>
      </c>
      <c r="K57" s="407">
        <v>5</v>
      </c>
      <c r="L57" s="431"/>
      <c r="M57" s="412">
        <f>VLOOKUP(A57,MATERIALES!A8:D401,4,FALSE)</f>
        <v>1190611</v>
      </c>
      <c r="N57" s="282">
        <f t="shared" si="1"/>
        <v>5953055</v>
      </c>
    </row>
    <row r="58" spans="1:14" ht="15" thickBot="1">
      <c r="A58" s="215" t="s">
        <v>564</v>
      </c>
      <c r="B58" s="49" t="str">
        <f>VLOOKUP(A58,MATERIALES!A9:D374,3,FALSE)</f>
        <v xml:space="preserve">Material seleccionado para Relleno
</v>
      </c>
      <c r="C58" s="320"/>
      <c r="D58" s="320"/>
      <c r="E58" s="320"/>
      <c r="F58" s="320"/>
      <c r="G58" s="320"/>
      <c r="H58" s="320"/>
      <c r="I58" s="320"/>
      <c r="J58" s="445" t="str">
        <f>VLOOKUP(A58,MATERIALES!A12:D650,2,FALSE)</f>
        <v>m3</v>
      </c>
      <c r="K58" s="132">
        <v>70</v>
      </c>
      <c r="L58" s="335"/>
      <c r="M58" s="412">
        <f>VLOOKUP(A58,MATERIALES!A9:D402,4,FALSE)</f>
        <v>39000</v>
      </c>
      <c r="N58" s="282">
        <f t="shared" si="1"/>
        <v>2730000</v>
      </c>
    </row>
    <row r="59" spans="1:14" ht="15" thickBot="1">
      <c r="B59" s="821" t="s">
        <v>1037</v>
      </c>
      <c r="C59" s="822"/>
      <c r="D59" s="822"/>
      <c r="E59" s="822"/>
      <c r="F59" s="822"/>
      <c r="G59" s="822"/>
      <c r="H59" s="822"/>
      <c r="I59" s="822"/>
      <c r="J59" s="822"/>
      <c r="K59" s="822"/>
      <c r="L59" s="822"/>
      <c r="M59" s="823"/>
      <c r="N59" s="404">
        <f>SUM(N52:N58)</f>
        <v>38328823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A64" t="s">
        <v>1479</v>
      </c>
      <c r="B64" s="52" t="str">
        <f>VLOOKUP(A64,TRANSPORTE!A5:D117,3,FALSE)</f>
        <v>Transporte de Equipos para Prueba (1)</v>
      </c>
      <c r="C64" s="327"/>
      <c r="D64" s="327"/>
      <c r="E64" s="327"/>
      <c r="F64" s="327"/>
      <c r="G64" s="327"/>
      <c r="H64" s="321" t="s">
        <v>1552</v>
      </c>
      <c r="I64" s="289">
        <v>0.05</v>
      </c>
      <c r="J64" s="296">
        <v>1</v>
      </c>
      <c r="K64" s="289">
        <f>I64*J64</f>
        <v>0.05</v>
      </c>
      <c r="L64" s="908">
        <f>VLOOKUP(A64,TRANSPORTE!A5:D117,4,FALSE)</f>
        <v>168537</v>
      </c>
      <c r="M64" s="909"/>
      <c r="N64" s="297">
        <f>K64*L64</f>
        <v>8426.85</v>
      </c>
    </row>
    <row r="65" spans="1:15">
      <c r="B65" s="52"/>
      <c r="C65" s="53"/>
      <c r="D65" s="53"/>
      <c r="E65" s="53"/>
      <c r="F65" s="53"/>
      <c r="G65" s="53"/>
      <c r="H65" s="321"/>
      <c r="I65" s="289"/>
      <c r="J65" s="296"/>
      <c r="K65" s="289"/>
      <c r="L65" s="908"/>
      <c r="M65" s="909"/>
      <c r="N65" s="297"/>
    </row>
    <row r="66" spans="1:15">
      <c r="B66" s="52"/>
      <c r="C66" s="53"/>
      <c r="D66" s="53"/>
      <c r="E66" s="53"/>
      <c r="F66" s="53"/>
      <c r="G66" s="53"/>
      <c r="H66" s="321"/>
      <c r="I66" s="289"/>
      <c r="J66" s="296"/>
      <c r="K66" s="289"/>
      <c r="L66" s="908"/>
      <c r="M66" s="909"/>
      <c r="N66" s="297"/>
    </row>
    <row r="67" spans="1:15">
      <c r="B67" s="52"/>
      <c r="C67" s="53"/>
      <c r="D67" s="53"/>
      <c r="E67" s="53"/>
      <c r="F67" s="53"/>
      <c r="G67" s="53"/>
      <c r="H67" s="321"/>
      <c r="I67" s="289"/>
      <c r="J67" s="296"/>
      <c r="K67" s="289"/>
      <c r="L67" s="908"/>
      <c r="M67" s="909"/>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f>N64+N65+N66+N67+N68</f>
        <v>8426.85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s="168" t="s">
        <v>15</v>
      </c>
      <c r="B75" s="55" t="str">
        <f>VLOOKUP(A75,'MANO DE OBRA'!A8:D68,3,FALSE)</f>
        <v>Obrero (6)</v>
      </c>
      <c r="C75" s="53"/>
      <c r="D75" s="53"/>
      <c r="E75" s="53"/>
      <c r="F75" s="53"/>
      <c r="G75" s="53"/>
      <c r="H75" s="53"/>
      <c r="I75" s="302">
        <f>K75/J75*100</f>
        <v>165623.36823599998</v>
      </c>
      <c r="J75" s="303">
        <v>185</v>
      </c>
      <c r="K75" s="304">
        <f>VLOOKUP(A75,'MANO DE OBRA'!A8:D99,4,FALSE)</f>
        <v>306403.23123659997</v>
      </c>
      <c r="L75" s="56"/>
      <c r="M75" s="444">
        <v>1.26</v>
      </c>
      <c r="N75" s="405">
        <f>K75/M75</f>
        <v>243177.1676480952</v>
      </c>
      <c r="O75" s="112"/>
    </row>
    <row r="76" spans="1:15">
      <c r="A76" s="168"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442">
        <v>1.26</v>
      </c>
      <c r="N76" s="405">
        <f>K76/M76</f>
        <v>81059.055882698405</v>
      </c>
    </row>
    <row r="77" spans="1:15">
      <c r="A77" s="179" t="s">
        <v>64</v>
      </c>
      <c r="B77" s="55" t="str">
        <f>VLOOKUP(A77,'MANO DE OBRA'!A9:D70,3,FALSE)</f>
        <v>Ingeniero supervisor</v>
      </c>
      <c r="C77" s="53"/>
      <c r="D77" s="53"/>
      <c r="E77" s="53"/>
      <c r="F77" s="53"/>
      <c r="G77" s="53"/>
      <c r="H77" s="53"/>
      <c r="I77" s="302">
        <f>K77/J77*100</f>
        <v>179425.31558899998</v>
      </c>
      <c r="J77" s="303">
        <v>185</v>
      </c>
      <c r="K77" s="304">
        <f>VLOOKUP(A77,'MANO DE OBRA'!A9:D101,4,FALSE)</f>
        <v>331936.83383964997</v>
      </c>
      <c r="L77" s="56"/>
      <c r="M77" s="310">
        <v>1.26</v>
      </c>
      <c r="N77" s="405">
        <f>K77/M77</f>
        <v>263441.93161876983</v>
      </c>
    </row>
    <row r="78" spans="1:15">
      <c r="A78" s="179" t="s">
        <v>78</v>
      </c>
      <c r="B78" s="55" t="str">
        <f>VLOOKUP(A78,'MANO DE OBRA'!A10:D71,3,FALSE)</f>
        <v xml:space="preserve">Ingeniero Geotecnista </v>
      </c>
      <c r="C78" s="53"/>
      <c r="D78" s="53"/>
      <c r="E78" s="53"/>
      <c r="F78" s="53"/>
      <c r="G78" s="53"/>
      <c r="H78" s="53"/>
      <c r="I78" s="302">
        <f>K78/J78*100</f>
        <v>212549.98923619997</v>
      </c>
      <c r="J78" s="303">
        <v>185</v>
      </c>
      <c r="K78" s="304">
        <f>VLOOKUP(A78,'MANO DE OBRA'!A10:D102,4,FALSE)</f>
        <v>393217.48008696997</v>
      </c>
      <c r="L78" s="328"/>
      <c r="M78" s="310">
        <v>1.26</v>
      </c>
      <c r="N78" s="405">
        <f>K78/M78</f>
        <v>312077.36514838884</v>
      </c>
    </row>
    <row r="79" spans="1:15">
      <c r="A79" s="179" t="s">
        <v>2334</v>
      </c>
      <c r="B79" s="55" t="str">
        <f>VLOOKUP(A79,'MANO DE OBRA'!A11:D72,3,FALSE)</f>
        <v>Celador</v>
      </c>
      <c r="C79" s="53"/>
      <c r="D79" s="53"/>
      <c r="E79" s="53"/>
      <c r="F79" s="53"/>
      <c r="G79" s="53"/>
      <c r="H79" s="53"/>
      <c r="I79" s="302">
        <f>K79/J79*100</f>
        <v>27603.894705999999</v>
      </c>
      <c r="J79" s="303">
        <v>185</v>
      </c>
      <c r="K79" s="308">
        <f>VLOOKUP(A79,'MANO DE OBRA'!A11:D103,4,FALSE)</f>
        <v>51067.205206099999</v>
      </c>
      <c r="L79" s="328"/>
      <c r="M79" s="310">
        <v>1.26</v>
      </c>
      <c r="N79" s="405">
        <f>K79/M79</f>
        <v>40529.527941349203</v>
      </c>
    </row>
    <row r="80" spans="1:15" ht="15" thickBot="1">
      <c r="B80" s="897"/>
      <c r="C80" s="898"/>
      <c r="D80" s="898"/>
      <c r="E80" s="898"/>
      <c r="F80" s="898"/>
      <c r="G80" s="898"/>
      <c r="H80" s="898"/>
      <c r="I80" s="132"/>
      <c r="J80" s="132"/>
      <c r="K80" s="132"/>
      <c r="L80" s="911"/>
      <c r="M80" s="911"/>
      <c r="N80" s="51"/>
    </row>
    <row r="81" spans="1:14" ht="15" thickBot="1">
      <c r="B81" s="910" t="s">
        <v>1037</v>
      </c>
      <c r="C81" s="864"/>
      <c r="D81" s="864"/>
      <c r="E81" s="864"/>
      <c r="F81" s="864"/>
      <c r="G81" s="864"/>
      <c r="H81" s="864"/>
      <c r="I81" s="864"/>
      <c r="J81" s="864"/>
      <c r="K81" s="864"/>
      <c r="L81" s="864"/>
      <c r="M81" s="865"/>
      <c r="N81" s="311">
        <f>SUM(N75:N80)</f>
        <v>940285.04823930142</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N47+N59+N70+N81</f>
        <v>68062994.407070264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13612598.881414054</v>
      </c>
      <c r="M88" s="857"/>
      <c r="N88" s="57"/>
    </row>
    <row r="89" spans="1:14">
      <c r="B89" s="95" t="s">
        <v>1057</v>
      </c>
      <c r="C89" s="96"/>
      <c r="D89" s="96"/>
      <c r="E89" s="96"/>
      <c r="F89" s="96"/>
      <c r="G89" s="96"/>
      <c r="H89" s="96"/>
      <c r="I89" s="93"/>
      <c r="J89" s="94"/>
      <c r="K89" s="314">
        <v>0.05</v>
      </c>
      <c r="L89" s="856">
        <f>N83*K89</f>
        <v>3403149.7203535135</v>
      </c>
      <c r="M89" s="857"/>
      <c r="N89" s="57"/>
    </row>
    <row r="90" spans="1:14" ht="15" thickBot="1">
      <c r="B90" s="97" t="s">
        <v>1058</v>
      </c>
      <c r="C90" s="98"/>
      <c r="D90" s="98"/>
      <c r="E90" s="98"/>
      <c r="F90" s="98"/>
      <c r="G90" s="98"/>
      <c r="H90" s="98"/>
      <c r="I90" s="99"/>
      <c r="J90" s="100"/>
      <c r="K90" s="315">
        <v>0.05</v>
      </c>
      <c r="L90" s="858">
        <f>N83*K90</f>
        <v>3403149.7203535135</v>
      </c>
      <c r="M90" s="859"/>
      <c r="N90" s="57"/>
    </row>
    <row r="91" spans="1:14" ht="15" thickBot="1">
      <c r="B91" s="821" t="s">
        <v>1037</v>
      </c>
      <c r="C91" s="822"/>
      <c r="D91" s="822"/>
      <c r="E91" s="822"/>
      <c r="F91" s="822"/>
      <c r="G91" s="822"/>
      <c r="H91" s="822"/>
      <c r="I91" s="822"/>
      <c r="J91" s="822"/>
      <c r="K91" s="822"/>
      <c r="L91" s="822"/>
      <c r="M91" s="823"/>
      <c r="N91" s="58">
        <f>L88+L89+L90</f>
        <v>20418898.32212108</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88481892.729191348</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5" t="s">
        <v>2324</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2325</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1"/>
      <c r="K123" s="971"/>
      <c r="L123" s="971"/>
      <c r="M123" s="971"/>
      <c r="N123" s="972"/>
    </row>
    <row r="124" spans="2:14" ht="15" thickBot="1">
      <c r="B124" s="429" t="s">
        <v>2327</v>
      </c>
      <c r="C124" s="430"/>
      <c r="D124" s="430"/>
      <c r="E124" s="269"/>
      <c r="F124" s="269"/>
      <c r="G124" s="269"/>
      <c r="H124" s="269"/>
      <c r="I124" s="269"/>
      <c r="J124" s="973"/>
      <c r="K124" s="973"/>
      <c r="L124" s="973"/>
      <c r="M124" s="973"/>
      <c r="N124" s="974"/>
    </row>
  </sheetData>
  <mergeCells count="69">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 ref="B83:M83"/>
    <mergeCell ref="B87:H87"/>
    <mergeCell ref="L87:M87"/>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6"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1734</v>
      </c>
      <c r="C31" s="87" t="s">
        <v>2202</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140</v>
      </c>
      <c r="B36" s="870" t="str">
        <f>VLOOKUP(A36,EQUIPOS!A6:D154,3,FALSE)</f>
        <v>Camisa para Pilote D=1.20m</v>
      </c>
      <c r="C36" s="871"/>
      <c r="D36" s="871"/>
      <c r="E36" s="871"/>
      <c r="F36" s="871"/>
      <c r="G36" s="871"/>
      <c r="H36" s="872"/>
      <c r="I36" s="277"/>
      <c r="J36" s="278"/>
      <c r="K36" s="279">
        <f>VLOOKUP(A36,EQUIPOS!A6:D163,4,FALSE)</f>
        <v>44991.966</v>
      </c>
      <c r="L36" s="280"/>
      <c r="M36" s="281">
        <v>1</v>
      </c>
      <c r="N36" s="282">
        <f t="shared" ref="N36:N42" si="0">K36/M36</f>
        <v>44991.966</v>
      </c>
    </row>
    <row r="37" spans="1:14">
      <c r="A37" s="119" t="s">
        <v>206</v>
      </c>
      <c r="B37" s="870" t="str">
        <f>VLOOKUP(A37,EQUIPOS!A7:D154,3,FALSE)</f>
        <v>Equipo de Soldadura</v>
      </c>
      <c r="C37" s="871"/>
      <c r="D37" s="871"/>
      <c r="E37" s="871"/>
      <c r="F37" s="871"/>
      <c r="G37" s="871"/>
      <c r="H37" s="872"/>
      <c r="I37" s="431"/>
      <c r="J37" s="432"/>
      <c r="K37" s="279">
        <f>VLOOKUP(A37,EQUIPOS!A7:D164,4,FALSE)</f>
        <v>14484.770999999999</v>
      </c>
      <c r="L37" s="345"/>
      <c r="M37" s="346">
        <v>1</v>
      </c>
      <c r="N37" s="282">
        <f t="shared" si="0"/>
        <v>14484.770999999999</v>
      </c>
    </row>
    <row r="38" spans="1:14">
      <c r="A38" s="119" t="s">
        <v>242</v>
      </c>
      <c r="B38" s="870" t="str">
        <f>VLOOKUP(A38,EQUIPOS!A8:D154,3,FALSE)</f>
        <v>Grúa con torre capacidad 1 ton en la punta.</v>
      </c>
      <c r="C38" s="871"/>
      <c r="D38" s="871"/>
      <c r="E38" s="871"/>
      <c r="F38" s="871"/>
      <c r="G38" s="871"/>
      <c r="H38" s="872"/>
      <c r="I38" s="431"/>
      <c r="J38" s="432"/>
      <c r="K38" s="448">
        <f>VLOOKUP(A38,EQUIPOS!A8:D165,4,FALSE)</f>
        <v>260162.38199999998</v>
      </c>
      <c r="L38" s="345"/>
      <c r="M38" s="346">
        <v>2.5</v>
      </c>
      <c r="N38" s="282">
        <f t="shared" si="0"/>
        <v>104064.9528</v>
      </c>
    </row>
    <row r="39" spans="1:14">
      <c r="A39" s="119" t="s">
        <v>267</v>
      </c>
      <c r="B39" s="870" t="str">
        <f>VLOOKUP(A39,EQUIPOS!A9:D154,3,FALSE)</f>
        <v>Motobomba de concreto</v>
      </c>
      <c r="C39" s="871"/>
      <c r="D39" s="871"/>
      <c r="E39" s="871"/>
      <c r="F39" s="871"/>
      <c r="G39" s="871"/>
      <c r="H39" s="872"/>
      <c r="I39" s="431"/>
      <c r="J39" s="432"/>
      <c r="K39" s="448">
        <f>VLOOKUP(A39,EQUIPOS!A9:D166,4,FALSE)</f>
        <v>112915.82699999999</v>
      </c>
      <c r="L39" s="345"/>
      <c r="M39" s="346">
        <v>2.5499800000000001</v>
      </c>
      <c r="N39" s="282">
        <f t="shared" si="0"/>
        <v>44281.063773049194</v>
      </c>
    </row>
    <row r="40" spans="1:14">
      <c r="A40" s="119" t="s">
        <v>277</v>
      </c>
      <c r="B40" s="870" t="str">
        <f>VLOOKUP(A40,EQUIPOS!A10:D154,3,FALSE)</f>
        <v>Pala auxiliar de piloteadora</v>
      </c>
      <c r="C40" s="871"/>
      <c r="D40" s="871"/>
      <c r="E40" s="871"/>
      <c r="F40" s="871"/>
      <c r="G40" s="871"/>
      <c r="H40" s="872"/>
      <c r="I40" s="431"/>
      <c r="J40" s="432"/>
      <c r="K40" s="448">
        <f>VLOOKUP(A40,EQUIPOS!A10:D167,4,FALSE)</f>
        <v>449219.277</v>
      </c>
      <c r="L40" s="345"/>
      <c r="M40" s="346">
        <v>2.5</v>
      </c>
      <c r="N40" s="282">
        <f t="shared" si="0"/>
        <v>179687.7108</v>
      </c>
    </row>
    <row r="41" spans="1:14">
      <c r="A41" s="119" t="s">
        <v>282</v>
      </c>
      <c r="B41" s="870" t="str">
        <f>VLOOKUP(A41,EQUIPOS!A6:D154,3,FALSE)</f>
        <v>Piloteadora potencia 250KW, RPM 1800, fuerza elevadora 200KN</v>
      </c>
      <c r="C41" s="871"/>
      <c r="D41" s="871"/>
      <c r="E41" s="871"/>
      <c r="F41" s="871"/>
      <c r="G41" s="871"/>
      <c r="H41" s="872"/>
      <c r="I41" s="431"/>
      <c r="J41" s="432"/>
      <c r="K41" s="448">
        <f>VLOOKUP(A41,EQUIPOS!A6:D154,4,FALSE)</f>
        <v>476298.98099999997</v>
      </c>
      <c r="L41" s="345"/>
      <c r="M41" s="346">
        <v>1</v>
      </c>
      <c r="N41" s="282">
        <f t="shared" si="0"/>
        <v>476298.98099999997</v>
      </c>
    </row>
    <row r="42" spans="1:14">
      <c r="A42" s="119" t="s">
        <v>310</v>
      </c>
      <c r="B42" s="870" t="str">
        <f>VLOOKUP(A42,EQUIPOS!A12:D156,3,FALSE)</f>
        <v>Retroexcavadora A25C</v>
      </c>
      <c r="C42" s="871"/>
      <c r="D42" s="871"/>
      <c r="E42" s="871"/>
      <c r="F42" s="871"/>
      <c r="G42" s="871"/>
      <c r="H42" s="872"/>
      <c r="I42" s="338"/>
      <c r="J42" s="340"/>
      <c r="K42" s="448">
        <f>VLOOKUP(A42,EQUIPOS!A12:D169,4,FALSE)</f>
        <v>269950.467</v>
      </c>
      <c r="L42" s="433"/>
      <c r="M42" s="434">
        <v>2.5</v>
      </c>
      <c r="N42" s="282">
        <f t="shared" si="0"/>
        <v>107980.1868</v>
      </c>
    </row>
    <row r="43" spans="1:14">
      <c r="B43" s="870"/>
      <c r="C43" s="871"/>
      <c r="D43" s="871"/>
      <c r="E43" s="871"/>
      <c r="F43" s="871"/>
      <c r="G43" s="871"/>
      <c r="H43" s="872"/>
      <c r="I43" s="42"/>
      <c r="J43" s="43"/>
      <c r="K43" s="448"/>
      <c r="L43" s="286"/>
      <c r="M43" s="287"/>
      <c r="N43" s="282"/>
    </row>
    <row r="44" spans="1:14">
      <c r="B44" s="330"/>
      <c r="C44" s="331"/>
      <c r="D44" s="331"/>
      <c r="E44" s="331"/>
      <c r="F44" s="333"/>
      <c r="G44" s="333"/>
      <c r="H44" s="131"/>
      <c r="I44" s="42"/>
      <c r="J44" s="43"/>
      <c r="K44" s="448"/>
      <c r="L44" s="286"/>
      <c r="M44" s="287"/>
      <c r="N44" s="283"/>
    </row>
    <row r="45" spans="1:14">
      <c r="B45" s="878" t="s">
        <v>1036</v>
      </c>
      <c r="C45" s="879"/>
      <c r="D45" s="879"/>
      <c r="E45" s="44"/>
      <c r="F45" s="45"/>
      <c r="G45" s="45"/>
      <c r="H45" s="46"/>
      <c r="I45" s="42"/>
      <c r="J45" s="43"/>
      <c r="K45" s="289"/>
      <c r="L45" s="286"/>
      <c r="M45" s="411">
        <v>0.1</v>
      </c>
      <c r="N45" s="354">
        <f>N83*M45</f>
        <v>8511.2008676833339</v>
      </c>
    </row>
    <row r="46" spans="1:14" ht="15" thickBot="1">
      <c r="B46" s="870"/>
      <c r="C46" s="871"/>
      <c r="D46" s="871"/>
      <c r="E46" s="871"/>
      <c r="F46" s="871"/>
      <c r="G46" s="871"/>
      <c r="H46" s="872"/>
      <c r="I46" s="880"/>
      <c r="J46" s="881"/>
      <c r="K46" s="47"/>
      <c r="L46" s="882"/>
      <c r="M46" s="883"/>
      <c r="N46" s="111"/>
    </row>
    <row r="47" spans="1:14" ht="15" thickBot="1">
      <c r="B47" s="821" t="s">
        <v>1037</v>
      </c>
      <c r="C47" s="822"/>
      <c r="D47" s="822"/>
      <c r="E47" s="822"/>
      <c r="F47" s="822"/>
      <c r="G47" s="822"/>
      <c r="H47" s="822"/>
      <c r="I47" s="822"/>
      <c r="J47" s="822"/>
      <c r="K47" s="822"/>
      <c r="L47" s="822"/>
      <c r="M47" s="823"/>
      <c r="N47" s="404">
        <f>SUM(N36:N46)</f>
        <v>980300.83304073254</v>
      </c>
    </row>
    <row r="48" spans="1:14">
      <c r="B48" s="290"/>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6" t="s">
        <v>1028</v>
      </c>
      <c r="C51" s="867"/>
      <c r="D51" s="867"/>
      <c r="E51" s="867"/>
      <c r="F51" s="867"/>
      <c r="G51" s="867"/>
      <c r="H51" s="867"/>
      <c r="I51" s="901"/>
      <c r="J51" s="325" t="s">
        <v>1029</v>
      </c>
      <c r="K51" s="91" t="s">
        <v>1030</v>
      </c>
      <c r="L51" s="902" t="s">
        <v>1039</v>
      </c>
      <c r="M51" s="901"/>
      <c r="N51" s="92" t="s">
        <v>1035</v>
      </c>
    </row>
    <row r="52" spans="1:14">
      <c r="A52" s="167" t="s">
        <v>390</v>
      </c>
      <c r="B52" s="49" t="str">
        <f>VLOOKUP(A52,MATERIALES!A5:D373,3,FALSE)</f>
        <v>Bentonita</v>
      </c>
      <c r="C52" s="291"/>
      <c r="D52" s="291"/>
      <c r="E52" s="291"/>
      <c r="F52" s="291"/>
      <c r="G52" s="291"/>
      <c r="H52" s="291"/>
      <c r="I52" s="291"/>
      <c r="J52" s="321" t="str">
        <f>VLOOKUP(A52,MATERIALES!A6:D644,2,FALSE)</f>
        <v>kg</v>
      </c>
      <c r="K52" s="292">
        <v>2.355</v>
      </c>
      <c r="L52" s="277"/>
      <c r="M52" s="412">
        <f>VLOOKUP(A52,MATERIALES!A5:D396,4,FALSE)</f>
        <v>7341</v>
      </c>
      <c r="N52" s="282">
        <f>K52*M52</f>
        <v>17288.055</v>
      </c>
    </row>
    <row r="53" spans="1:14">
      <c r="A53" s="167" t="s">
        <v>812</v>
      </c>
      <c r="B53" s="49" t="str">
        <f>VLOOKUP(A53,MATERIALES!A6:D373,3,FALSE)</f>
        <v>Acero PDR-60</v>
      </c>
      <c r="C53" s="435"/>
      <c r="D53" s="435"/>
      <c r="E53" s="435"/>
      <c r="F53" s="435"/>
      <c r="G53" s="435"/>
      <c r="H53" s="435"/>
      <c r="I53" s="435"/>
      <c r="J53" s="322" t="str">
        <f>VLOOKUP(A53,MATERIALES!A7:D645,2,FALSE)</f>
        <v>kg</v>
      </c>
      <c r="K53" s="407">
        <v>123.70021073509811</v>
      </c>
      <c r="L53" s="431"/>
      <c r="M53" s="412">
        <f>VLOOKUP(A53,MATERIALES!A6:D397,4,FALSE)</f>
        <v>3188.52</v>
      </c>
      <c r="N53" s="282">
        <f>K53*M53</f>
        <v>394420.595933075</v>
      </c>
    </row>
    <row r="54" spans="1:14">
      <c r="A54" s="167" t="s">
        <v>901</v>
      </c>
      <c r="B54" s="49" t="str">
        <f>VLOOKUP(A54,MATERIALES!A6:D373,3,FALSE)</f>
        <v>Concreto Resistencia  28 (Mpa)</v>
      </c>
      <c r="C54" s="435"/>
      <c r="D54" s="435"/>
      <c r="E54" s="435"/>
      <c r="F54" s="435"/>
      <c r="G54" s="435"/>
      <c r="H54" s="435"/>
      <c r="I54" s="435"/>
      <c r="J54" s="322" t="str">
        <f>VLOOKUP(A54,MATERIALES!A8:D646,2,FALSE)</f>
        <v>m3</v>
      </c>
      <c r="K54" s="407">
        <v>0.82466807156732069</v>
      </c>
      <c r="L54" s="431"/>
      <c r="M54" s="412">
        <f>VLOOKUP(A54,MATERIALES!A6:D398,4,FALSE)</f>
        <v>544060</v>
      </c>
      <c r="N54" s="282">
        <f>K54*M54</f>
        <v>448668.91101691651</v>
      </c>
    </row>
    <row r="55" spans="1:14">
      <c r="A55" s="167"/>
      <c r="B55" s="49"/>
      <c r="C55" s="435"/>
      <c r="D55" s="435"/>
      <c r="E55" s="435"/>
      <c r="F55" s="435"/>
      <c r="G55" s="435"/>
      <c r="H55" s="435"/>
      <c r="I55" s="435"/>
      <c r="J55" s="321"/>
      <c r="K55" s="407"/>
      <c r="L55" s="431"/>
      <c r="M55" s="412"/>
      <c r="N55" s="282"/>
    </row>
    <row r="56" spans="1:14">
      <c r="A56" s="167"/>
      <c r="B56" s="49"/>
      <c r="C56" s="435"/>
      <c r="D56" s="435"/>
      <c r="E56" s="435"/>
      <c r="F56" s="435"/>
      <c r="G56" s="435"/>
      <c r="H56" s="435"/>
      <c r="I56" s="435"/>
      <c r="J56" s="321"/>
      <c r="K56" s="407"/>
      <c r="L56" s="431"/>
      <c r="M56" s="412"/>
      <c r="N56" s="282"/>
    </row>
    <row r="57" spans="1:14">
      <c r="A57" s="167"/>
      <c r="B57" s="49"/>
      <c r="C57" s="435"/>
      <c r="D57" s="435"/>
      <c r="E57" s="435"/>
      <c r="F57" s="435"/>
      <c r="G57" s="435"/>
      <c r="H57" s="435"/>
      <c r="I57" s="435"/>
      <c r="J57" s="321"/>
      <c r="K57" s="407"/>
      <c r="L57" s="431"/>
      <c r="M57" s="412"/>
      <c r="N57" s="282"/>
    </row>
    <row r="58" spans="1:14" ht="15" thickBot="1">
      <c r="B58" s="49"/>
      <c r="C58" s="320"/>
      <c r="D58" s="320"/>
      <c r="E58" s="320"/>
      <c r="F58" s="320"/>
      <c r="G58" s="320"/>
      <c r="H58" s="320"/>
      <c r="I58" s="320"/>
      <c r="J58" s="445"/>
      <c r="K58" s="132"/>
      <c r="L58" s="335"/>
      <c r="M58" s="412"/>
      <c r="N58" s="282"/>
    </row>
    <row r="59" spans="1:14" ht="15" thickBot="1">
      <c r="B59" s="821" t="s">
        <v>1037</v>
      </c>
      <c r="C59" s="822"/>
      <c r="D59" s="822"/>
      <c r="E59" s="822"/>
      <c r="F59" s="822"/>
      <c r="G59" s="822"/>
      <c r="H59" s="822"/>
      <c r="I59" s="822"/>
      <c r="J59" s="822"/>
      <c r="K59" s="822"/>
      <c r="L59" s="822"/>
      <c r="M59" s="823"/>
      <c r="N59" s="404">
        <f>SUM(N52:N58)</f>
        <v>860377.5619499915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A64" t="s">
        <v>1340</v>
      </c>
      <c r="B64" s="52" t="str">
        <f>VLOOKUP(A64,TRANSPORTE!A5:D117,3,FALSE)</f>
        <v>Transporte de material de excavación</v>
      </c>
      <c r="C64" s="327"/>
      <c r="D64" s="327"/>
      <c r="E64" s="327"/>
      <c r="F64" s="327"/>
      <c r="G64" s="327"/>
      <c r="H64" s="321" t="s">
        <v>1552</v>
      </c>
      <c r="I64" s="289">
        <v>1.3</v>
      </c>
      <c r="J64" s="296">
        <v>1</v>
      </c>
      <c r="K64" s="289">
        <f>I64*J64</f>
        <v>1.3</v>
      </c>
      <c r="L64" s="908">
        <f>VLOOKUP(A64,TRANSPORTE!A5:D117,4,FALSE)</f>
        <v>958</v>
      </c>
      <c r="M64" s="909"/>
      <c r="N64" s="297">
        <f>K64*L64</f>
        <v>1245.4000000000001</v>
      </c>
    </row>
    <row r="65" spans="1:15">
      <c r="A65" t="s">
        <v>1492</v>
      </c>
      <c r="B65" s="52" t="str">
        <f>VLOOKUP(A65,TRANSPORTE!A6:D117,3,FALSE)</f>
        <v>Equipo de Transporte (Camiones Grúas</v>
      </c>
      <c r="C65" s="53"/>
      <c r="D65" s="53"/>
      <c r="E65" s="53"/>
      <c r="F65" s="53"/>
      <c r="G65" s="53"/>
      <c r="H65" s="321" t="s">
        <v>1552</v>
      </c>
      <c r="I65" s="289">
        <v>0.05</v>
      </c>
      <c r="J65" s="296">
        <v>1</v>
      </c>
      <c r="K65" s="289">
        <f>I65*J65</f>
        <v>0.05</v>
      </c>
      <c r="L65" s="908">
        <f>VLOOKUP(A65,TRANSPORTE!A6:D117,4,FALSE)</f>
        <v>52</v>
      </c>
      <c r="M65" s="909"/>
      <c r="N65" s="297">
        <f>K65*L65</f>
        <v>2.6</v>
      </c>
    </row>
    <row r="66" spans="1:15">
      <c r="B66" s="52"/>
      <c r="C66" s="53"/>
      <c r="D66" s="53"/>
      <c r="E66" s="53"/>
      <c r="F66" s="53"/>
      <c r="G66" s="53"/>
      <c r="H66" s="321"/>
      <c r="I66" s="289"/>
      <c r="J66" s="296"/>
      <c r="K66" s="289"/>
      <c r="L66" s="908"/>
      <c r="M66" s="909"/>
      <c r="N66" s="297"/>
    </row>
    <row r="67" spans="1:15">
      <c r="B67" s="52"/>
      <c r="C67" s="53"/>
      <c r="D67" s="53"/>
      <c r="E67" s="53"/>
      <c r="F67" s="53"/>
      <c r="G67" s="53"/>
      <c r="H67" s="321"/>
      <c r="I67" s="289"/>
      <c r="J67" s="296"/>
      <c r="K67" s="289"/>
      <c r="L67" s="908"/>
      <c r="M67" s="909"/>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f>N64+N65+N66+N67+N68</f>
        <v>1248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975"/>
      <c r="N74" s="104" t="s">
        <v>1035</v>
      </c>
    </row>
    <row r="75" spans="1:15">
      <c r="B75" s="217" t="s">
        <v>2149</v>
      </c>
      <c r="C75" s="218"/>
      <c r="D75" s="218"/>
      <c r="E75" s="218"/>
      <c r="F75" s="218"/>
      <c r="G75" s="218"/>
      <c r="H75" s="218"/>
      <c r="I75" s="219"/>
      <c r="J75" s="220"/>
      <c r="K75" s="221"/>
      <c r="L75" s="222"/>
      <c r="M75" s="223"/>
      <c r="N75" s="224"/>
    </row>
    <row r="76" spans="1:15">
      <c r="A76" s="168" t="s">
        <v>15</v>
      </c>
      <c r="B76" s="55" t="str">
        <f>VLOOKUP(A76,'MANO DE OBRA'!A8:D68,3,FALSE)</f>
        <v>Obrero (6)</v>
      </c>
      <c r="C76" s="53"/>
      <c r="D76" s="53"/>
      <c r="E76" s="53"/>
      <c r="F76" s="53"/>
      <c r="G76" s="53"/>
      <c r="H76" s="53"/>
      <c r="I76" s="302">
        <f>K76/J76*100</f>
        <v>165623.36823599998</v>
      </c>
      <c r="J76" s="303">
        <v>185</v>
      </c>
      <c r="K76" s="304">
        <f>VLOOKUP(A76,'MANO DE OBRA'!A8:D99,4,FALSE)</f>
        <v>306403.23123659997</v>
      </c>
      <c r="L76" s="56"/>
      <c r="M76" s="444">
        <v>8</v>
      </c>
      <c r="N76" s="405">
        <f>K76/M76</f>
        <v>38300.403904574996</v>
      </c>
      <c r="O76" s="112"/>
    </row>
    <row r="77" spans="1:15">
      <c r="A77" s="168" t="s">
        <v>30</v>
      </c>
      <c r="B77" s="55" t="str">
        <f>VLOOKUP(A77,'MANO DE OBRA'!A8:D69,3,FALSE)</f>
        <v>Oficial</v>
      </c>
      <c r="C77" s="53"/>
      <c r="D77" s="53"/>
      <c r="E77" s="53"/>
      <c r="F77" s="53"/>
      <c r="G77" s="53"/>
      <c r="H77" s="53"/>
      <c r="I77" s="302">
        <f>K77/J77*100</f>
        <v>55207.789411999998</v>
      </c>
      <c r="J77" s="303">
        <v>185</v>
      </c>
      <c r="K77" s="304">
        <f>VLOOKUP(A77,'MANO DE OBRA'!A8:D100,4,FALSE)</f>
        <v>102134.4104122</v>
      </c>
      <c r="L77" s="56"/>
      <c r="M77" s="441">
        <v>8</v>
      </c>
      <c r="N77" s="405">
        <f>K77/M77</f>
        <v>12766.801301525</v>
      </c>
    </row>
    <row r="78" spans="1:15">
      <c r="A78" s="168"/>
      <c r="B78" s="171" t="s">
        <v>2148</v>
      </c>
      <c r="C78" s="53"/>
      <c r="D78" s="53"/>
      <c r="E78" s="53"/>
      <c r="F78" s="53"/>
      <c r="G78" s="53"/>
      <c r="H78" s="53"/>
      <c r="I78" s="302"/>
      <c r="J78" s="303"/>
      <c r="K78" s="304"/>
      <c r="L78" s="56"/>
      <c r="M78" s="442"/>
      <c r="N78" s="405"/>
    </row>
    <row r="79" spans="1:15">
      <c r="A79" t="s">
        <v>15</v>
      </c>
      <c r="B79" s="55" t="str">
        <f>VLOOKUP(A79,'MANO DE OBRA'!A9:D70,3,FALSE)</f>
        <v>Obrero (6)</v>
      </c>
      <c r="C79" s="53"/>
      <c r="D79" s="53"/>
      <c r="E79" s="53"/>
      <c r="F79" s="53"/>
      <c r="G79" s="53"/>
      <c r="H79" s="53"/>
      <c r="I79" s="302">
        <f>K79/J79*100</f>
        <v>165623.36823599998</v>
      </c>
      <c r="J79" s="303">
        <v>185</v>
      </c>
      <c r="K79" s="304">
        <f>VLOOKUP(A79,'MANO DE OBRA'!A9:D101,4,FALSE)</f>
        <v>306403.23123659997</v>
      </c>
      <c r="L79" s="56"/>
      <c r="M79" s="310">
        <v>12</v>
      </c>
      <c r="N79" s="405">
        <f>K79/M79</f>
        <v>25533.602603049996</v>
      </c>
    </row>
    <row r="80" spans="1:15">
      <c r="A80" t="s">
        <v>30</v>
      </c>
      <c r="B80" s="55" t="str">
        <f>VLOOKUP(A80,'MANO DE OBRA'!A10:D71,3,FALSE)</f>
        <v>Oficial</v>
      </c>
      <c r="C80" s="53"/>
      <c r="D80" s="53"/>
      <c r="E80" s="53"/>
      <c r="F80" s="53"/>
      <c r="G80" s="53"/>
      <c r="H80" s="53"/>
      <c r="I80" s="302">
        <f>K80/J80*100</f>
        <v>55207.789411999998</v>
      </c>
      <c r="J80" s="303">
        <v>185</v>
      </c>
      <c r="K80" s="304">
        <f>VLOOKUP(A80,'MANO DE OBRA'!A10:D102,4,FALSE)</f>
        <v>102134.4104122</v>
      </c>
      <c r="L80" s="328"/>
      <c r="M80" s="310">
        <v>12</v>
      </c>
      <c r="N80" s="405">
        <f>K80/M80</f>
        <v>8511.2008676833339</v>
      </c>
    </row>
    <row r="81" spans="1:14">
      <c r="B81" s="55"/>
      <c r="C81" s="53"/>
      <c r="D81" s="53"/>
      <c r="E81" s="53"/>
      <c r="F81" s="53"/>
      <c r="G81" s="53"/>
      <c r="H81" s="53"/>
      <c r="I81" s="289"/>
      <c r="J81" s="307"/>
      <c r="K81" s="308"/>
      <c r="L81" s="328"/>
      <c r="M81" s="310"/>
      <c r="N81" s="306"/>
    </row>
    <row r="82" spans="1:14" ht="15" thickBot="1">
      <c r="B82" s="897"/>
      <c r="C82" s="898"/>
      <c r="D82" s="898"/>
      <c r="E82" s="898"/>
      <c r="F82" s="898"/>
      <c r="G82" s="898"/>
      <c r="H82" s="898"/>
      <c r="I82" s="132"/>
      <c r="J82" s="132"/>
      <c r="K82" s="132"/>
      <c r="L82" s="911"/>
      <c r="M82" s="911"/>
      <c r="N82" s="133"/>
    </row>
    <row r="83" spans="1:14" ht="15" thickBot="1">
      <c r="B83" s="910" t="s">
        <v>1037</v>
      </c>
      <c r="C83" s="864"/>
      <c r="D83" s="864"/>
      <c r="E83" s="864"/>
      <c r="F83" s="864"/>
      <c r="G83" s="864"/>
      <c r="H83" s="864"/>
      <c r="I83" s="864"/>
      <c r="J83" s="864"/>
      <c r="K83" s="864"/>
      <c r="L83" s="864"/>
      <c r="M83" s="865"/>
      <c r="N83" s="470">
        <f>SUM(N76:N82)</f>
        <v>85112.008676833328</v>
      </c>
    </row>
    <row r="84" spans="1:14" ht="15" thickBot="1">
      <c r="B84" s="39"/>
      <c r="C84" s="40"/>
      <c r="D84" s="40"/>
      <c r="E84" s="40"/>
      <c r="F84" s="40"/>
      <c r="G84" s="40"/>
      <c r="H84" s="40"/>
      <c r="I84" s="40"/>
      <c r="J84" s="40"/>
      <c r="K84" s="40"/>
      <c r="L84" s="40"/>
      <c r="M84" s="40"/>
      <c r="N84" s="41"/>
    </row>
    <row r="85" spans="1:14" ht="15" thickBot="1">
      <c r="B85" s="821" t="s">
        <v>1051</v>
      </c>
      <c r="C85" s="822"/>
      <c r="D85" s="822"/>
      <c r="E85" s="822"/>
      <c r="F85" s="822"/>
      <c r="G85" s="822"/>
      <c r="H85" s="822"/>
      <c r="I85" s="822"/>
      <c r="J85" s="822"/>
      <c r="K85" s="822"/>
      <c r="L85" s="822"/>
      <c r="M85" s="823"/>
      <c r="N85" s="105">
        <f>N47+N59+N70+N83</f>
        <v>1927038.4036675573</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6" t="s">
        <v>1053</v>
      </c>
      <c r="C89" s="867"/>
      <c r="D89" s="867"/>
      <c r="E89" s="867"/>
      <c r="F89" s="867"/>
      <c r="G89" s="867"/>
      <c r="H89" s="867"/>
      <c r="I89" s="324"/>
      <c r="J89" s="344"/>
      <c r="K89" s="312" t="s">
        <v>1054</v>
      </c>
      <c r="L89" s="868" t="s">
        <v>1055</v>
      </c>
      <c r="M89" s="869"/>
      <c r="N89" s="313"/>
    </row>
    <row r="90" spans="1:14">
      <c r="B90" s="854" t="s">
        <v>1056</v>
      </c>
      <c r="C90" s="855"/>
      <c r="D90" s="855"/>
      <c r="E90" s="855"/>
      <c r="F90" s="855"/>
      <c r="G90" s="855"/>
      <c r="H90" s="855"/>
      <c r="I90" s="93"/>
      <c r="J90" s="94"/>
      <c r="K90" s="314">
        <v>0.2</v>
      </c>
      <c r="L90" s="856">
        <f>N85*K90</f>
        <v>385407.68073351146</v>
      </c>
      <c r="M90" s="857"/>
      <c r="N90" s="57"/>
    </row>
    <row r="91" spans="1:14">
      <c r="B91" s="95" t="s">
        <v>1057</v>
      </c>
      <c r="C91" s="96"/>
      <c r="D91" s="96"/>
      <c r="E91" s="96"/>
      <c r="F91" s="96"/>
      <c r="G91" s="96"/>
      <c r="H91" s="96"/>
      <c r="I91" s="93"/>
      <c r="J91" s="94"/>
      <c r="K91" s="314">
        <v>0.05</v>
      </c>
      <c r="L91" s="856">
        <f>N85*K91</f>
        <v>96351.920183377864</v>
      </c>
      <c r="M91" s="857"/>
      <c r="N91" s="57"/>
    </row>
    <row r="92" spans="1:14" ht="15" thickBot="1">
      <c r="B92" s="97" t="s">
        <v>1058</v>
      </c>
      <c r="C92" s="98"/>
      <c r="D92" s="98"/>
      <c r="E92" s="98"/>
      <c r="F92" s="98"/>
      <c r="G92" s="98"/>
      <c r="H92" s="98"/>
      <c r="I92" s="99"/>
      <c r="J92" s="100"/>
      <c r="K92" s="315">
        <v>0.05</v>
      </c>
      <c r="L92" s="858">
        <f>N85*K92</f>
        <v>96351.920183377864</v>
      </c>
      <c r="M92" s="859"/>
      <c r="N92" s="57"/>
    </row>
    <row r="93" spans="1:14" ht="15" thickBot="1">
      <c r="B93" s="821" t="s">
        <v>1037</v>
      </c>
      <c r="C93" s="822"/>
      <c r="D93" s="822"/>
      <c r="E93" s="822"/>
      <c r="F93" s="822"/>
      <c r="G93" s="822"/>
      <c r="H93" s="822"/>
      <c r="I93" s="822"/>
      <c r="J93" s="822"/>
      <c r="K93" s="822"/>
      <c r="L93" s="822"/>
      <c r="M93" s="823"/>
      <c r="N93" s="58">
        <f>L90+L91+L92</f>
        <v>578111.52110026719</v>
      </c>
    </row>
    <row r="94" spans="1:14" ht="15" thickBot="1">
      <c r="B94" s="39"/>
      <c r="C94" s="40"/>
      <c r="D94" s="40"/>
      <c r="E94" s="40"/>
      <c r="F94" s="40"/>
      <c r="G94" s="40"/>
      <c r="H94" s="40"/>
      <c r="I94" s="40"/>
      <c r="J94" s="40"/>
      <c r="K94" s="40"/>
      <c r="L94" s="40"/>
      <c r="M94" s="40"/>
      <c r="N94" s="41"/>
    </row>
    <row r="95" spans="1:14" ht="15" thickBot="1">
      <c r="A95" t="s">
        <v>2122</v>
      </c>
      <c r="B95" s="821" t="s">
        <v>1059</v>
      </c>
      <c r="C95" s="822"/>
      <c r="D95" s="822"/>
      <c r="E95" s="822"/>
      <c r="F95" s="822"/>
      <c r="G95" s="822"/>
      <c r="H95" s="822"/>
      <c r="I95" s="822"/>
      <c r="J95" s="822"/>
      <c r="K95" s="822"/>
      <c r="L95" s="822"/>
      <c r="M95" s="823"/>
      <c r="N95" s="196">
        <f>N85+N93</f>
        <v>2505149.9247678244</v>
      </c>
    </row>
    <row r="96" spans="1:14">
      <c r="B96" s="249"/>
      <c r="C96" s="250"/>
      <c r="D96" s="250"/>
      <c r="E96" s="250"/>
      <c r="F96" s="250"/>
      <c r="G96" s="250"/>
      <c r="H96" s="250"/>
      <c r="I96" s="250"/>
      <c r="J96" s="250"/>
      <c r="K96" s="250"/>
      <c r="L96" s="250"/>
      <c r="M96" s="250"/>
      <c r="N96" s="251"/>
    </row>
    <row r="97" spans="2:14">
      <c r="B97" s="252"/>
      <c r="C97" s="253"/>
      <c r="D97" s="253"/>
      <c r="E97" s="253"/>
      <c r="F97" s="253"/>
      <c r="G97" s="253"/>
      <c r="H97" s="253"/>
      <c r="I97" s="253"/>
      <c r="J97" s="253"/>
      <c r="K97" s="253"/>
      <c r="L97" s="253"/>
      <c r="M97" s="253"/>
      <c r="N97" s="254"/>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427" t="s">
        <v>1060</v>
      </c>
      <c r="F100" s="427"/>
      <c r="G100" s="427"/>
      <c r="H100" s="427"/>
      <c r="I100" s="427"/>
      <c r="J100" s="427"/>
      <c r="K100" s="253"/>
      <c r="L100" s="253"/>
      <c r="M100" s="253"/>
      <c r="N100" s="254"/>
    </row>
    <row r="101" spans="2:14">
      <c r="B101" s="252"/>
      <c r="C101" s="253"/>
      <c r="D101" s="253"/>
      <c r="E101" s="253" t="s">
        <v>1061</v>
      </c>
      <c r="F101" s="253"/>
      <c r="G101" s="253"/>
      <c r="H101" s="253"/>
      <c r="I101" s="253"/>
      <c r="J101" s="253"/>
      <c r="K101" s="253"/>
      <c r="L101" s="253"/>
      <c r="M101" s="253"/>
      <c r="N101" s="254"/>
    </row>
    <row r="102" spans="2:14">
      <c r="B102" s="252"/>
      <c r="C102" s="253"/>
      <c r="D102" s="253"/>
      <c r="E102" s="253" t="s">
        <v>1062</v>
      </c>
      <c r="F102" s="253"/>
      <c r="G102" s="253"/>
      <c r="H102" s="253"/>
      <c r="I102" s="253"/>
      <c r="J102" s="253"/>
      <c r="K102" s="253"/>
      <c r="L102" s="253"/>
      <c r="M102" s="253"/>
      <c r="N102" s="254"/>
    </row>
    <row r="103" spans="2:14">
      <c r="B103" s="252"/>
      <c r="C103" s="253"/>
      <c r="D103" s="253"/>
      <c r="E103" s="253" t="s">
        <v>1063</v>
      </c>
      <c r="F103" s="253"/>
      <c r="G103" s="253"/>
      <c r="H103" s="253"/>
      <c r="I103" s="253"/>
      <c r="J103" s="253"/>
      <c r="K103" s="253"/>
      <c r="L103" s="253"/>
      <c r="M103" s="253"/>
      <c r="N103" s="254"/>
    </row>
    <row r="104" spans="2:14" ht="15" thickBot="1">
      <c r="B104" s="252"/>
      <c r="C104" s="253"/>
      <c r="D104" s="253"/>
      <c r="E104" s="253"/>
      <c r="F104" s="253" t="s">
        <v>1064</v>
      </c>
      <c r="G104" s="253"/>
      <c r="H104" s="253"/>
      <c r="I104" s="253"/>
      <c r="J104" s="253"/>
      <c r="K104" s="253"/>
      <c r="L104" s="253"/>
      <c r="M104" s="253"/>
      <c r="N104" s="254"/>
    </row>
    <row r="105" spans="2:14">
      <c r="B105" s="237" t="s">
        <v>2322</v>
      </c>
      <c r="C105" s="238"/>
      <c r="D105" s="238"/>
      <c r="E105" s="238"/>
      <c r="F105" s="238"/>
      <c r="G105" s="238"/>
      <c r="H105" s="238"/>
      <c r="I105" s="238"/>
      <c r="J105" s="238"/>
      <c r="K105" s="238"/>
      <c r="L105" s="238"/>
      <c r="M105" s="238"/>
      <c r="N105" s="239"/>
    </row>
    <row r="106" spans="2:14">
      <c r="B106" s="255"/>
      <c r="C106" s="256"/>
      <c r="D106" s="256"/>
      <c r="E106" s="256"/>
      <c r="F106" s="256"/>
      <c r="G106" s="256"/>
      <c r="H106" s="256"/>
      <c r="I106" s="256"/>
      <c r="J106" s="256"/>
      <c r="K106" s="256"/>
      <c r="L106" s="256"/>
      <c r="M106" s="256"/>
      <c r="N106" s="257"/>
    </row>
    <row r="107" spans="2:14">
      <c r="B107" s="255"/>
      <c r="C107" s="256"/>
      <c r="D107" s="256"/>
      <c r="E107" s="256"/>
      <c r="F107" s="256"/>
      <c r="G107" s="256"/>
      <c r="H107" s="256"/>
      <c r="I107" s="256"/>
      <c r="J107" s="256"/>
      <c r="K107" s="256"/>
      <c r="L107" s="256"/>
      <c r="M107" s="256"/>
      <c r="N107" s="257"/>
    </row>
    <row r="108" spans="2:14">
      <c r="B108" s="255"/>
      <c r="C108" s="256"/>
      <c r="D108" s="256"/>
      <c r="E108" s="256"/>
      <c r="F108" s="256"/>
      <c r="G108" s="256"/>
      <c r="H108" s="256"/>
      <c r="I108" s="256"/>
      <c r="J108" s="256"/>
      <c r="K108" s="256"/>
      <c r="L108" s="256"/>
      <c r="M108" s="256"/>
      <c r="N108" s="257"/>
    </row>
    <row r="109" spans="2:14" ht="15" thickBot="1">
      <c r="B109" s="258"/>
      <c r="C109" s="259"/>
      <c r="D109" s="259"/>
      <c r="E109" s="259"/>
      <c r="F109" s="259"/>
      <c r="G109" s="259"/>
      <c r="H109" s="259"/>
      <c r="I109" s="259"/>
      <c r="J109" s="259"/>
      <c r="K109" s="259"/>
      <c r="L109" s="259"/>
      <c r="M109" s="259"/>
      <c r="N109" s="260"/>
    </row>
    <row r="110" spans="2:14">
      <c r="B110" s="261"/>
      <c r="C110" s="262"/>
      <c r="D110" s="262"/>
      <c r="E110" s="262"/>
      <c r="F110" s="262"/>
      <c r="G110" s="262"/>
      <c r="H110" s="262"/>
      <c r="I110" s="262"/>
      <c r="J110" s="262"/>
      <c r="K110" s="262"/>
      <c r="L110" s="262"/>
      <c r="M110" s="262"/>
      <c r="N110" s="263"/>
    </row>
    <row r="111" spans="2:14">
      <c r="B111" s="264" t="s">
        <v>2323</v>
      </c>
      <c r="C111" s="265"/>
      <c r="D111" s="265"/>
      <c r="E111" s="265"/>
      <c r="F111" s="265"/>
      <c r="G111" s="265"/>
      <c r="H111" s="265"/>
      <c r="I111" s="265"/>
      <c r="J111" s="265"/>
      <c r="K111" s="265"/>
      <c r="L111" s="265"/>
      <c r="M111" s="265"/>
      <c r="N111" s="266"/>
    </row>
    <row r="112" spans="2:14" ht="15" customHeight="1">
      <c r="B112" s="965" t="s">
        <v>2324</v>
      </c>
      <c r="C112" s="966"/>
      <c r="D112" s="966"/>
      <c r="E112" s="966"/>
      <c r="F112" s="966"/>
      <c r="G112" s="966"/>
      <c r="H112" s="966"/>
      <c r="I112" s="966"/>
      <c r="J112" s="966"/>
      <c r="K112" s="966"/>
      <c r="L112" s="966"/>
      <c r="M112" s="966"/>
      <c r="N112" s="967"/>
    </row>
    <row r="113" spans="2:14" ht="15" customHeight="1">
      <c r="B113" s="965"/>
      <c r="C113" s="966"/>
      <c r="D113" s="966"/>
      <c r="E113" s="966"/>
      <c r="F113" s="966"/>
      <c r="G113" s="966"/>
      <c r="H113" s="966"/>
      <c r="I113" s="966"/>
      <c r="J113" s="966"/>
      <c r="K113" s="966"/>
      <c r="L113" s="966"/>
      <c r="M113" s="966"/>
      <c r="N113" s="967"/>
    </row>
    <row r="114" spans="2:14" ht="30" customHeight="1">
      <c r="B114" s="968" t="s">
        <v>2325</v>
      </c>
      <c r="C114" s="969"/>
      <c r="D114" s="969"/>
      <c r="E114" s="969"/>
      <c r="F114" s="969"/>
      <c r="G114" s="969"/>
      <c r="H114" s="969"/>
      <c r="I114" s="969"/>
      <c r="J114" s="969"/>
      <c r="K114" s="969"/>
      <c r="L114" s="969"/>
      <c r="M114" s="969"/>
      <c r="N114" s="970"/>
    </row>
    <row r="115" spans="2:14">
      <c r="B115" s="968"/>
      <c r="C115" s="969"/>
      <c r="D115" s="969"/>
      <c r="E115" s="969"/>
      <c r="F115" s="969"/>
      <c r="G115" s="969"/>
      <c r="H115" s="969"/>
      <c r="I115" s="969"/>
      <c r="J115" s="969"/>
      <c r="K115" s="969"/>
      <c r="L115" s="969"/>
      <c r="M115" s="969"/>
      <c r="N115" s="970"/>
    </row>
    <row r="116" spans="2:14">
      <c r="B116" s="349"/>
      <c r="C116" s="350"/>
      <c r="D116" s="350"/>
      <c r="E116" s="350"/>
      <c r="F116" s="350"/>
      <c r="G116" s="350"/>
      <c r="H116" s="350"/>
      <c r="I116" s="350"/>
      <c r="J116" s="350"/>
      <c r="K116" s="350"/>
      <c r="L116" s="350"/>
      <c r="M116" s="350"/>
      <c r="N116" s="351"/>
    </row>
    <row r="117" spans="2:14">
      <c r="B117" s="349"/>
      <c r="C117" s="350"/>
      <c r="D117" s="350"/>
      <c r="E117" s="350"/>
      <c r="F117" s="350"/>
      <c r="G117" s="350"/>
      <c r="H117" s="350"/>
      <c r="I117" s="350"/>
      <c r="J117" s="350"/>
      <c r="K117" s="350"/>
      <c r="L117" s="350"/>
      <c r="M117" s="350"/>
      <c r="N117" s="351"/>
    </row>
    <row r="118" spans="2:14">
      <c r="B118" s="349"/>
      <c r="C118" s="350"/>
      <c r="D118" s="350"/>
      <c r="E118" s="350"/>
      <c r="F118" s="350"/>
      <c r="G118" s="350"/>
      <c r="H118" s="350"/>
      <c r="I118" s="350"/>
      <c r="J118" s="350"/>
      <c r="K118" s="350"/>
      <c r="L118" s="350"/>
      <c r="M118" s="350"/>
      <c r="N118" s="351"/>
    </row>
    <row r="119" spans="2:14">
      <c r="B119" s="264"/>
      <c r="C119" s="265"/>
      <c r="D119" s="265"/>
      <c r="E119" s="265"/>
      <c r="F119" s="265"/>
      <c r="G119" s="265"/>
      <c r="H119" s="265"/>
      <c r="I119" s="265"/>
      <c r="J119" s="265"/>
      <c r="K119" s="265"/>
      <c r="L119" s="265"/>
      <c r="M119" s="265"/>
      <c r="N119" s="266"/>
    </row>
    <row r="120" spans="2:14">
      <c r="B120" s="252"/>
      <c r="C120" s="253"/>
      <c r="D120" s="253"/>
      <c r="E120" s="253" t="s">
        <v>1060</v>
      </c>
      <c r="F120" s="427"/>
      <c r="G120" s="427"/>
      <c r="H120" s="253"/>
      <c r="I120" s="253"/>
      <c r="J120" s="253"/>
      <c r="K120" s="253"/>
      <c r="L120" s="253"/>
      <c r="M120" s="253"/>
      <c r="N120" s="254"/>
    </row>
    <row r="121" spans="2:14">
      <c r="B121" s="252"/>
      <c r="C121" s="253"/>
      <c r="D121" s="253"/>
      <c r="E121" s="428" t="s">
        <v>1061</v>
      </c>
      <c r="F121" s="253"/>
      <c r="G121" s="253"/>
      <c r="H121" s="428"/>
      <c r="I121" s="428"/>
      <c r="J121" s="428"/>
      <c r="K121" s="253"/>
      <c r="L121" s="253"/>
      <c r="M121" s="253"/>
      <c r="N121" s="254"/>
    </row>
    <row r="122" spans="2:14">
      <c r="B122" s="252"/>
      <c r="C122" s="253"/>
      <c r="D122" s="253"/>
      <c r="E122" s="267" t="s">
        <v>1065</v>
      </c>
      <c r="F122" s="253"/>
      <c r="G122" s="253"/>
      <c r="H122" s="267"/>
      <c r="I122" s="267"/>
      <c r="J122" s="267"/>
      <c r="K122" s="253"/>
      <c r="L122" s="253"/>
      <c r="M122" s="253"/>
      <c r="N122" s="254"/>
    </row>
    <row r="123" spans="2:14">
      <c r="B123" s="268"/>
      <c r="C123" s="265"/>
      <c r="D123" s="265"/>
      <c r="E123" s="253" t="s">
        <v>1063</v>
      </c>
      <c r="F123" s="253"/>
      <c r="G123" s="253"/>
      <c r="H123" s="253"/>
      <c r="I123" s="253"/>
      <c r="J123" s="253"/>
      <c r="K123" s="265"/>
      <c r="L123" s="265"/>
      <c r="M123" s="265"/>
      <c r="N123" s="266"/>
    </row>
    <row r="124" spans="2:14">
      <c r="B124" s="268"/>
      <c r="C124" s="265"/>
      <c r="D124" s="265"/>
      <c r="E124" s="265"/>
      <c r="F124" s="253"/>
      <c r="G124" s="253"/>
      <c r="H124" s="253"/>
      <c r="I124" s="253"/>
      <c r="J124" s="253"/>
      <c r="K124" s="265"/>
      <c r="L124" s="265"/>
      <c r="M124" s="265"/>
      <c r="N124" s="266"/>
    </row>
    <row r="125" spans="2:14">
      <c r="B125" s="268" t="s">
        <v>2326</v>
      </c>
      <c r="C125" s="267"/>
      <c r="D125" s="267"/>
      <c r="E125" s="253"/>
      <c r="F125" s="253"/>
      <c r="G125" s="253"/>
      <c r="H125" s="253"/>
      <c r="I125" s="253"/>
      <c r="J125" s="971"/>
      <c r="K125" s="971"/>
      <c r="L125" s="971"/>
      <c r="M125" s="971"/>
      <c r="N125" s="972"/>
    </row>
    <row r="126" spans="2:14" ht="15" thickBot="1">
      <c r="B126" s="429" t="s">
        <v>2327</v>
      </c>
      <c r="C126" s="430"/>
      <c r="D126" s="430"/>
      <c r="E126" s="269"/>
      <c r="F126" s="269"/>
      <c r="G126" s="269"/>
      <c r="H126" s="269"/>
      <c r="I126" s="269"/>
      <c r="J126" s="973"/>
      <c r="K126" s="973"/>
      <c r="L126" s="973"/>
      <c r="M126" s="973"/>
      <c r="N126" s="974"/>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1736</v>
      </c>
      <c r="C31" s="87" t="s">
        <v>2203</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182</v>
      </c>
      <c r="B36" s="870" t="str">
        <f>VLOOKUP(A36,EQUIPOS!A6:D154,3,FALSE)</f>
        <v xml:space="preserve">Compresor para penetrar roca
</v>
      </c>
      <c r="C36" s="871"/>
      <c r="D36" s="871"/>
      <c r="E36" s="871"/>
      <c r="F36" s="871"/>
      <c r="G36" s="871"/>
      <c r="H36" s="872"/>
      <c r="I36" s="277"/>
      <c r="J36" s="278"/>
      <c r="K36" s="279">
        <f>VLOOKUP(A36,EQUIPOS!A6:D163,4,FALSE)</f>
        <v>106989.81599999999</v>
      </c>
      <c r="L36" s="280"/>
      <c r="M36" s="281">
        <v>0.125</v>
      </c>
      <c r="N36" s="282">
        <f>K36/M36</f>
        <v>855918.52799999993</v>
      </c>
    </row>
    <row r="37" spans="1:14">
      <c r="A37" s="119" t="s">
        <v>242</v>
      </c>
      <c r="B37" s="870" t="str">
        <f>VLOOKUP(A37,EQUIPOS!A7:D154,3,FALSE)</f>
        <v>Grúa con torre capacidad 1 ton en la punta.</v>
      </c>
      <c r="C37" s="871"/>
      <c r="D37" s="871"/>
      <c r="E37" s="871"/>
      <c r="F37" s="871"/>
      <c r="G37" s="871"/>
      <c r="H37" s="872"/>
      <c r="I37" s="431"/>
      <c r="J37" s="432"/>
      <c r="K37" s="279">
        <f>VLOOKUP(A37,EQUIPOS!A7:D164,4,FALSE)</f>
        <v>260162.38199999998</v>
      </c>
      <c r="L37" s="345"/>
      <c r="M37" s="346">
        <v>2.5</v>
      </c>
      <c r="N37" s="282">
        <f>K37/M37</f>
        <v>104064.9528</v>
      </c>
    </row>
    <row r="38" spans="1:14">
      <c r="A38" s="119" t="s">
        <v>267</v>
      </c>
      <c r="B38" s="870" t="str">
        <f>VLOOKUP(A38,EQUIPOS!A8:D154,3,FALSE)</f>
        <v>Motobomba de concreto</v>
      </c>
      <c r="C38" s="871"/>
      <c r="D38" s="871"/>
      <c r="E38" s="871"/>
      <c r="F38" s="871"/>
      <c r="G38" s="871"/>
      <c r="H38" s="872"/>
      <c r="I38" s="431"/>
      <c r="J38" s="432"/>
      <c r="K38" s="448">
        <f>VLOOKUP(A38,EQUIPOS!A8:D165,4,FALSE)</f>
        <v>112915.82699999999</v>
      </c>
      <c r="L38" s="345"/>
      <c r="M38" s="346">
        <v>0.65</v>
      </c>
      <c r="N38" s="282">
        <f>K38/M38</f>
        <v>173716.65692307689</v>
      </c>
    </row>
    <row r="39" spans="1:14">
      <c r="A39" s="119" t="s">
        <v>310</v>
      </c>
      <c r="B39" s="870" t="str">
        <f>VLOOKUP(A39,EQUIPOS!A9:D154,3,FALSE)</f>
        <v>Retroexcavadora A25C</v>
      </c>
      <c r="C39" s="871"/>
      <c r="D39" s="871"/>
      <c r="E39" s="871"/>
      <c r="F39" s="871"/>
      <c r="G39" s="871"/>
      <c r="H39" s="872"/>
      <c r="I39" s="431"/>
      <c r="J39" s="432"/>
      <c r="K39" s="448">
        <f>VLOOKUP(A39,EQUIPOS!A9:D166,4,FALSE)</f>
        <v>269950.467</v>
      </c>
      <c r="L39" s="345"/>
      <c r="M39" s="346">
        <v>0.65</v>
      </c>
      <c r="N39" s="282">
        <f>K39/M39</f>
        <v>415308.41076923074</v>
      </c>
    </row>
    <row r="40" spans="1:14">
      <c r="A40" s="119"/>
      <c r="B40" s="870"/>
      <c r="C40" s="871"/>
      <c r="D40" s="871"/>
      <c r="E40" s="871"/>
      <c r="F40" s="871"/>
      <c r="G40" s="871"/>
      <c r="H40" s="872"/>
      <c r="I40" s="431"/>
      <c r="J40" s="432"/>
      <c r="K40" s="448"/>
      <c r="L40" s="345"/>
      <c r="M40" s="346"/>
      <c r="N40" s="282"/>
    </row>
    <row r="41" spans="1:14">
      <c r="A41" s="119"/>
      <c r="B41" s="870"/>
      <c r="C41" s="871"/>
      <c r="D41" s="871"/>
      <c r="E41" s="871"/>
      <c r="F41" s="871"/>
      <c r="G41" s="871"/>
      <c r="H41" s="872"/>
      <c r="I41" s="431"/>
      <c r="J41" s="432"/>
      <c r="K41" s="448"/>
      <c r="L41" s="345"/>
      <c r="M41" s="346"/>
      <c r="N41" s="282"/>
    </row>
    <row r="42" spans="1:14">
      <c r="A42" s="119"/>
      <c r="B42" s="870"/>
      <c r="C42" s="871"/>
      <c r="D42" s="871"/>
      <c r="E42" s="871"/>
      <c r="F42" s="871"/>
      <c r="G42" s="871"/>
      <c r="H42" s="872"/>
      <c r="I42" s="338"/>
      <c r="J42" s="340"/>
      <c r="K42" s="448"/>
      <c r="L42" s="433"/>
      <c r="M42" s="434"/>
      <c r="N42" s="282"/>
    </row>
    <row r="43" spans="1:14">
      <c r="B43" s="870"/>
      <c r="C43" s="871"/>
      <c r="D43" s="871"/>
      <c r="E43" s="871"/>
      <c r="F43" s="871"/>
      <c r="G43" s="871"/>
      <c r="H43" s="872"/>
      <c r="I43" s="42"/>
      <c r="J43" s="43"/>
      <c r="K43" s="448"/>
      <c r="L43" s="286"/>
      <c r="M43" s="287"/>
      <c r="N43" s="282"/>
    </row>
    <row r="44" spans="1:14">
      <c r="B44" s="330"/>
      <c r="C44" s="331"/>
      <c r="D44" s="331"/>
      <c r="E44" s="331"/>
      <c r="F44" s="333"/>
      <c r="G44" s="333"/>
      <c r="H44" s="131"/>
      <c r="I44" s="42"/>
      <c r="J44" s="43"/>
      <c r="K44" s="448"/>
      <c r="L44" s="286"/>
      <c r="M44" s="287"/>
      <c r="N44" s="283"/>
    </row>
    <row r="45" spans="1:14">
      <c r="B45" s="878" t="s">
        <v>1036</v>
      </c>
      <c r="C45" s="879"/>
      <c r="D45" s="879"/>
      <c r="E45" s="44"/>
      <c r="F45" s="45"/>
      <c r="G45" s="45"/>
      <c r="H45" s="46"/>
      <c r="I45" s="42"/>
      <c r="J45" s="43"/>
      <c r="K45" s="289"/>
      <c r="L45" s="286"/>
      <c r="M45" s="411">
        <v>0.1</v>
      </c>
      <c r="N45" s="354">
        <f>N87*M45</f>
        <v>44258.244511953337</v>
      </c>
    </row>
    <row r="46" spans="1:14" ht="15" thickBot="1">
      <c r="B46" s="870"/>
      <c r="C46" s="871"/>
      <c r="D46" s="871"/>
      <c r="E46" s="871"/>
      <c r="F46" s="871"/>
      <c r="G46" s="871"/>
      <c r="H46" s="872"/>
      <c r="I46" s="880"/>
      <c r="J46" s="881"/>
      <c r="K46" s="47"/>
      <c r="L46" s="882"/>
      <c r="M46" s="883"/>
      <c r="N46" s="111"/>
    </row>
    <row r="47" spans="1:14" ht="15" thickBot="1">
      <c r="B47" s="821" t="s">
        <v>1037</v>
      </c>
      <c r="C47" s="822"/>
      <c r="D47" s="822"/>
      <c r="E47" s="822"/>
      <c r="F47" s="822"/>
      <c r="G47" s="822"/>
      <c r="H47" s="822"/>
      <c r="I47" s="822"/>
      <c r="J47" s="822"/>
      <c r="K47" s="822"/>
      <c r="L47" s="822"/>
      <c r="M47" s="823"/>
      <c r="N47" s="404">
        <f>SUM(N36:N46)</f>
        <v>1593266.7930042609</v>
      </c>
    </row>
    <row r="48" spans="1:14">
      <c r="B48" s="290"/>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6" t="s">
        <v>1028</v>
      </c>
      <c r="C51" s="867"/>
      <c r="D51" s="867"/>
      <c r="E51" s="867"/>
      <c r="F51" s="867"/>
      <c r="G51" s="867"/>
      <c r="H51" s="867"/>
      <c r="I51" s="901"/>
      <c r="J51" s="325" t="s">
        <v>1029</v>
      </c>
      <c r="K51" s="91" t="s">
        <v>1030</v>
      </c>
      <c r="L51" s="902" t="s">
        <v>1039</v>
      </c>
      <c r="M51" s="901"/>
      <c r="N51" s="92" t="s">
        <v>1035</v>
      </c>
    </row>
    <row r="52" spans="1:14">
      <c r="A52" s="167" t="s">
        <v>812</v>
      </c>
      <c r="B52" s="49" t="str">
        <f>VLOOKUP(A52,MATERIALES!A5:D373,3,FALSE)</f>
        <v>Acero PDR-60</v>
      </c>
      <c r="C52" s="291"/>
      <c r="D52" s="291"/>
      <c r="E52" s="291"/>
      <c r="F52" s="291"/>
      <c r="G52" s="291"/>
      <c r="H52" s="291"/>
      <c r="I52" s="291"/>
      <c r="J52" s="321" t="str">
        <f>VLOOKUP(A52,MATERIALES!A6:D644,2,FALSE)</f>
        <v>kg</v>
      </c>
      <c r="K52" s="292">
        <v>178.12830345854127</v>
      </c>
      <c r="L52" s="277"/>
      <c r="M52" s="412">
        <f>VLOOKUP(A52,MATERIALES!A5:D396,4,FALSE)</f>
        <v>3188.52</v>
      </c>
      <c r="N52" s="282">
        <f>K52*M52</f>
        <v>567965.65814362804</v>
      </c>
    </row>
    <row r="53" spans="1:14">
      <c r="A53" s="167" t="s">
        <v>901</v>
      </c>
      <c r="B53" s="49" t="str">
        <f>VLOOKUP(A53,MATERIALES!A6:D373,3,FALSE)</f>
        <v>Concreto Resistencia  28 (Mpa)</v>
      </c>
      <c r="C53" s="435"/>
      <c r="D53" s="435"/>
      <c r="E53" s="435"/>
      <c r="F53" s="435"/>
      <c r="G53" s="435"/>
      <c r="H53" s="435"/>
      <c r="I53" s="435"/>
      <c r="J53" s="322" t="str">
        <f>VLOOKUP(A53,MATERIALES!A7:D645,2,FALSE)</f>
        <v>m3</v>
      </c>
      <c r="K53" s="407">
        <v>1.1875220230569419</v>
      </c>
      <c r="L53" s="431"/>
      <c r="M53" s="412">
        <f>VLOOKUP(A53,MATERIALES!A6:D397,4,FALSE)</f>
        <v>544060</v>
      </c>
      <c r="N53" s="282">
        <f t="shared" ref="N53:N59" si="0">K53*M53</f>
        <v>646083.23186435981</v>
      </c>
    </row>
    <row r="54" spans="1:14">
      <c r="A54" s="167" t="s">
        <v>376</v>
      </c>
      <c r="B54" s="49" t="str">
        <f>VLOOKUP(A54,MATERIALES!A6:D373,3,FALSE)</f>
        <v>Anfo</v>
      </c>
      <c r="C54" s="435"/>
      <c r="D54" s="435"/>
      <c r="E54" s="435"/>
      <c r="F54" s="435"/>
      <c r="G54" s="435"/>
      <c r="H54" s="435"/>
      <c r="I54" s="435"/>
      <c r="J54" s="322" t="s">
        <v>377</v>
      </c>
      <c r="K54" s="407">
        <v>0.3</v>
      </c>
      <c r="L54" s="431"/>
      <c r="M54" s="412">
        <f>VLOOKUP(A54,MATERIALES!A6:D398,4,FALSE)</f>
        <v>6866</v>
      </c>
      <c r="N54" s="282">
        <f t="shared" si="0"/>
        <v>2059.7999999999997</v>
      </c>
    </row>
    <row r="55" spans="1:14">
      <c r="A55" s="167" t="s">
        <v>427</v>
      </c>
      <c r="B55" s="49" t="str">
        <f>VLOOKUP(A55,MATERIALES!A6:D373,3,FALSE)</f>
        <v>Cordón detonante</v>
      </c>
      <c r="C55" s="435"/>
      <c r="D55" s="435"/>
      <c r="E55" s="435"/>
      <c r="F55" s="435"/>
      <c r="G55" s="435"/>
      <c r="H55" s="435"/>
      <c r="I55" s="435"/>
      <c r="J55" s="322" t="str">
        <f>VLOOKUP(A55,MATERIALES!A9:D647,2,FALSE)</f>
        <v>m</v>
      </c>
      <c r="K55" s="407">
        <v>3</v>
      </c>
      <c r="L55" s="431"/>
      <c r="M55" s="412">
        <f>VLOOKUP(A55,MATERIALES!A6:D399,4,FALSE)</f>
        <v>2936</v>
      </c>
      <c r="N55" s="282">
        <f t="shared" si="0"/>
        <v>8808</v>
      </c>
    </row>
    <row r="56" spans="1:14">
      <c r="A56" s="167" t="s">
        <v>462</v>
      </c>
      <c r="B56" s="49" t="str">
        <f>VLOOKUP(A56,MATERIALES!A7:D373,3,FALSE)</f>
        <v>Explosivos  75% (INDUGEL)</v>
      </c>
      <c r="C56" s="435"/>
      <c r="D56" s="435"/>
      <c r="E56" s="435"/>
      <c r="F56" s="435"/>
      <c r="G56" s="435"/>
      <c r="H56" s="435"/>
      <c r="I56" s="435"/>
      <c r="J56" s="322" t="str">
        <f>VLOOKUP(A56,MATERIALES!A10:D648,2,FALSE)</f>
        <v>lb</v>
      </c>
      <c r="K56" s="407">
        <v>0.25</v>
      </c>
      <c r="L56" s="431"/>
      <c r="M56" s="412">
        <f>VLOOKUP(A56,MATERIALES!A7:D400,4,FALSE)</f>
        <v>12834</v>
      </c>
      <c r="N56" s="282">
        <f t="shared" si="0"/>
        <v>3208.5</v>
      </c>
    </row>
    <row r="57" spans="1:14">
      <c r="A57" s="167" t="s">
        <v>467</v>
      </c>
      <c r="B57" s="49" t="str">
        <f>VLOOKUP(A57,MATERIALES!A8:D373,3,FALSE)</f>
        <v>Fulminantes</v>
      </c>
      <c r="C57" s="435"/>
      <c r="D57" s="435"/>
      <c r="E57" s="435"/>
      <c r="F57" s="435"/>
      <c r="G57" s="435"/>
      <c r="H57" s="435"/>
      <c r="I57" s="435"/>
      <c r="J57" s="322" t="str">
        <f>VLOOKUP(A57,MATERIALES!A11:D649,2,FALSE)</f>
        <v>u</v>
      </c>
      <c r="K57" s="407">
        <v>1</v>
      </c>
      <c r="L57" s="431"/>
      <c r="M57" s="412">
        <f>VLOOKUP(A57,MATERIALES!A8:D401,4,FALSE)</f>
        <v>1406</v>
      </c>
      <c r="N57" s="282">
        <f t="shared" si="0"/>
        <v>1406</v>
      </c>
    </row>
    <row r="58" spans="1:14">
      <c r="A58" s="167" t="s">
        <v>567</v>
      </c>
      <c r="B58" s="49" t="str">
        <f>VLOOKUP(A58,MATERIALES!A9:D373,3,FALSE)</f>
        <v>Mecha Lenta</v>
      </c>
      <c r="C58" s="435"/>
      <c r="D58" s="435"/>
      <c r="E58" s="435"/>
      <c r="F58" s="435"/>
      <c r="G58" s="435"/>
      <c r="H58" s="435"/>
      <c r="I58" s="435"/>
      <c r="J58" s="322" t="str">
        <f>VLOOKUP(A58,MATERIALES!A11:D650,2,FALSE)</f>
        <v>m</v>
      </c>
      <c r="K58" s="407">
        <v>1</v>
      </c>
      <c r="L58" s="431"/>
      <c r="M58" s="412">
        <f>VLOOKUP(A58,MATERIALES!A9:D402,4,FALSE)</f>
        <v>1431</v>
      </c>
      <c r="N58" s="282">
        <f t="shared" si="0"/>
        <v>1431</v>
      </c>
    </row>
    <row r="59" spans="1:14">
      <c r="A59" s="167" t="s">
        <v>918</v>
      </c>
      <c r="B59" s="49" t="str">
        <f>VLOOKUP(A59,MATERIALES!A10:D373,3,FALSE)</f>
        <v xml:space="preserve">Escolta y transporte (una tarifa por cada m3 escoltado y transportado)
</v>
      </c>
      <c r="C59" s="435"/>
      <c r="D59" s="435"/>
      <c r="E59" s="435"/>
      <c r="F59" s="435"/>
      <c r="G59" s="435"/>
      <c r="H59" s="435"/>
      <c r="I59" s="435"/>
      <c r="J59" s="322" t="str">
        <f>VLOOKUP(A59,MATERIALES!A12:D651,2,FALSE)</f>
        <v>kg</v>
      </c>
      <c r="K59" s="407">
        <v>0.45800000000000002</v>
      </c>
      <c r="L59" s="431"/>
      <c r="M59" s="412">
        <f>VLOOKUP(A59,MATERIALES!A10:D403,4,FALSE)</f>
        <v>8051</v>
      </c>
      <c r="N59" s="282">
        <f t="shared" si="0"/>
        <v>3687.3580000000002</v>
      </c>
    </row>
    <row r="60" spans="1:14">
      <c r="A60" s="167"/>
      <c r="B60" s="49"/>
      <c r="C60" s="435"/>
      <c r="D60" s="435"/>
      <c r="E60" s="435"/>
      <c r="F60" s="435"/>
      <c r="G60" s="435"/>
      <c r="H60" s="435"/>
      <c r="I60" s="435"/>
      <c r="J60" s="321"/>
      <c r="K60" s="407"/>
      <c r="L60" s="431"/>
      <c r="M60" s="412"/>
      <c r="N60" s="282"/>
    </row>
    <row r="61" spans="1:14">
      <c r="A61" s="167"/>
      <c r="B61" s="49"/>
      <c r="C61" s="435"/>
      <c r="D61" s="435"/>
      <c r="E61" s="435"/>
      <c r="F61" s="435"/>
      <c r="G61" s="435"/>
      <c r="H61" s="435"/>
      <c r="I61" s="435"/>
      <c r="J61" s="321"/>
      <c r="K61" s="407"/>
      <c r="L61" s="431"/>
      <c r="M61" s="412"/>
      <c r="N61" s="282"/>
    </row>
    <row r="62" spans="1:14" ht="15" thickBot="1">
      <c r="B62" s="49"/>
      <c r="C62" s="320"/>
      <c r="D62" s="320"/>
      <c r="E62" s="320"/>
      <c r="F62" s="320"/>
      <c r="G62" s="320"/>
      <c r="H62" s="320"/>
      <c r="I62" s="320"/>
      <c r="J62" s="445"/>
      <c r="K62" s="132"/>
      <c r="L62" s="335"/>
      <c r="M62" s="412"/>
      <c r="N62" s="282"/>
    </row>
    <row r="63" spans="1:14" ht="15" thickBot="1">
      <c r="B63" s="821" t="s">
        <v>1037</v>
      </c>
      <c r="C63" s="822"/>
      <c r="D63" s="822"/>
      <c r="E63" s="822"/>
      <c r="F63" s="822"/>
      <c r="G63" s="822"/>
      <c r="H63" s="822"/>
      <c r="I63" s="822"/>
      <c r="J63" s="822"/>
      <c r="K63" s="822"/>
      <c r="L63" s="822"/>
      <c r="M63" s="823"/>
      <c r="N63" s="404">
        <f>SUM(N52:N62)</f>
        <v>1234649.5480079879</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3" t="s">
        <v>1041</v>
      </c>
      <c r="C67" s="324"/>
      <c r="D67" s="324"/>
      <c r="E67" s="324"/>
      <c r="F67" s="324"/>
      <c r="G67" s="324"/>
      <c r="H67" s="79" t="s">
        <v>1029</v>
      </c>
      <c r="I67" s="80" t="s">
        <v>1042</v>
      </c>
      <c r="J67" s="81" t="s">
        <v>1043</v>
      </c>
      <c r="K67" s="79" t="s">
        <v>1044</v>
      </c>
      <c r="L67" s="907" t="s">
        <v>1045</v>
      </c>
      <c r="M67" s="886"/>
      <c r="N67" s="82" t="s">
        <v>1035</v>
      </c>
    </row>
    <row r="68" spans="1:15">
      <c r="A68" t="s">
        <v>1340</v>
      </c>
      <c r="B68" s="52" t="str">
        <f>VLOOKUP(A68,TRANSPORTE!A5:D117,3,FALSE)</f>
        <v>Transporte de material de excavación</v>
      </c>
      <c r="C68" s="327"/>
      <c r="D68" s="327"/>
      <c r="E68" s="327"/>
      <c r="F68" s="327"/>
      <c r="G68" s="327"/>
      <c r="H68" s="321" t="s">
        <v>1552</v>
      </c>
      <c r="I68" s="289">
        <v>1.3</v>
      </c>
      <c r="J68" s="296">
        <v>1</v>
      </c>
      <c r="K68" s="289">
        <f>I68*J68</f>
        <v>1.3</v>
      </c>
      <c r="L68" s="908">
        <f>VLOOKUP(A68,TRANSPORTE!A5:D117,4,FALSE)</f>
        <v>958</v>
      </c>
      <c r="M68" s="909"/>
      <c r="N68" s="297">
        <f>K68*L68</f>
        <v>1245.4000000000001</v>
      </c>
    </row>
    <row r="69" spans="1:15">
      <c r="A69" t="s">
        <v>1492</v>
      </c>
      <c r="B69" s="52" t="str">
        <f>VLOOKUP(A69,TRANSPORTE!A6:D117,3,FALSE)</f>
        <v>Equipo de Transporte (Camiones Grúas</v>
      </c>
      <c r="C69" s="53"/>
      <c r="D69" s="53"/>
      <c r="E69" s="53"/>
      <c r="F69" s="53"/>
      <c r="G69" s="53"/>
      <c r="H69" s="321" t="s">
        <v>1552</v>
      </c>
      <c r="I69" s="289">
        <v>0.05</v>
      </c>
      <c r="J69" s="296">
        <v>1</v>
      </c>
      <c r="K69" s="289">
        <f>I69*J69</f>
        <v>0.05</v>
      </c>
      <c r="L69" s="908">
        <f>VLOOKUP(A69,TRANSPORTE!A6:D117,4,FALSE)</f>
        <v>52</v>
      </c>
      <c r="M69" s="909"/>
      <c r="N69" s="297">
        <f>K69*L69</f>
        <v>2.6</v>
      </c>
    </row>
    <row r="70" spans="1:15">
      <c r="B70" s="52"/>
      <c r="C70" s="53"/>
      <c r="D70" s="53"/>
      <c r="E70" s="53"/>
      <c r="F70" s="53"/>
      <c r="G70" s="53"/>
      <c r="H70" s="321"/>
      <c r="I70" s="289"/>
      <c r="J70" s="296"/>
      <c r="K70" s="289"/>
      <c r="L70" s="908"/>
      <c r="M70" s="909"/>
      <c r="N70" s="297"/>
    </row>
    <row r="71" spans="1:15">
      <c r="B71" s="52"/>
      <c r="C71" s="53"/>
      <c r="D71" s="53"/>
      <c r="E71" s="53"/>
      <c r="F71" s="53"/>
      <c r="G71" s="53"/>
      <c r="H71" s="321"/>
      <c r="I71" s="289"/>
      <c r="J71" s="296"/>
      <c r="K71" s="289"/>
      <c r="L71" s="908"/>
      <c r="M71" s="909"/>
      <c r="N71" s="297"/>
    </row>
    <row r="72" spans="1:15">
      <c r="B72" s="52"/>
      <c r="C72" s="53"/>
      <c r="D72" s="53"/>
      <c r="E72" s="53"/>
      <c r="F72" s="53"/>
      <c r="G72" s="53"/>
      <c r="H72" s="298"/>
      <c r="I72" s="289"/>
      <c r="J72" s="289"/>
      <c r="K72" s="289"/>
      <c r="L72" s="299"/>
      <c r="M72" s="300"/>
      <c r="N72" s="301"/>
    </row>
    <row r="73" spans="1:15" ht="15" thickBot="1">
      <c r="B73" s="457"/>
      <c r="C73" s="458"/>
      <c r="D73" s="458"/>
      <c r="E73" s="458"/>
      <c r="F73" s="458"/>
      <c r="G73" s="458"/>
      <c r="H73" s="54"/>
      <c r="I73" s="132"/>
      <c r="J73" s="132"/>
      <c r="K73" s="132"/>
      <c r="L73" s="899"/>
      <c r="M73" s="900"/>
      <c r="N73" s="133"/>
    </row>
    <row r="74" spans="1:15" ht="15" thickBot="1">
      <c r="B74" s="910" t="s">
        <v>1037</v>
      </c>
      <c r="C74" s="864"/>
      <c r="D74" s="864"/>
      <c r="E74" s="864"/>
      <c r="F74" s="864"/>
      <c r="G74" s="864"/>
      <c r="H74" s="864"/>
      <c r="I74" s="864"/>
      <c r="J74" s="864"/>
      <c r="K74" s="864"/>
      <c r="L74" s="864"/>
      <c r="M74" s="865"/>
      <c r="N74" s="110">
        <f>N68+N69+N70+N71+N72</f>
        <v>1248</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60" t="s">
        <v>1047</v>
      </c>
      <c r="C78" s="861"/>
      <c r="D78" s="861"/>
      <c r="E78" s="861"/>
      <c r="F78" s="861"/>
      <c r="G78" s="861"/>
      <c r="H78" s="861"/>
      <c r="I78" s="79" t="s">
        <v>1048</v>
      </c>
      <c r="J78" s="81" t="s">
        <v>1494</v>
      </c>
      <c r="K78" s="80" t="s">
        <v>1050</v>
      </c>
      <c r="L78" s="862" t="s">
        <v>1034</v>
      </c>
      <c r="M78" s="975"/>
      <c r="N78" s="104" t="s">
        <v>1035</v>
      </c>
    </row>
    <row r="79" spans="1:15">
      <c r="A79" s="225"/>
      <c r="B79" s="217" t="s">
        <v>2149</v>
      </c>
      <c r="C79" s="218"/>
      <c r="D79" s="218"/>
      <c r="E79" s="218"/>
      <c r="F79" s="218"/>
      <c r="G79" s="218"/>
      <c r="H79" s="218"/>
      <c r="I79" s="219"/>
      <c r="J79" s="220"/>
      <c r="K79" s="221"/>
      <c r="L79" s="222"/>
      <c r="M79" s="223"/>
      <c r="N79" s="224"/>
    </row>
    <row r="80" spans="1:15">
      <c r="A80" s="168" t="s">
        <v>15</v>
      </c>
      <c r="B80" s="55" t="str">
        <f>VLOOKUP(A80,'MANO DE OBRA'!A8:D68,3,FALSE)</f>
        <v>Obrero (6)</v>
      </c>
      <c r="C80" s="53"/>
      <c r="D80" s="53"/>
      <c r="E80" s="53"/>
      <c r="F80" s="53"/>
      <c r="G80" s="53"/>
      <c r="H80" s="53"/>
      <c r="I80" s="302">
        <f>K80/J80*100</f>
        <v>165623.36823599998</v>
      </c>
      <c r="J80" s="303">
        <v>185</v>
      </c>
      <c r="K80" s="304">
        <f>VLOOKUP(A80,'MANO DE OBRA'!A8:D99,4,FALSE)</f>
        <v>306403.23123659997</v>
      </c>
      <c r="L80" s="56"/>
      <c r="M80" s="444">
        <v>1</v>
      </c>
      <c r="N80" s="405">
        <f>K80/M80</f>
        <v>306403.23123659997</v>
      </c>
      <c r="O80" s="112"/>
    </row>
    <row r="81" spans="1:14">
      <c r="A81" s="168" t="s">
        <v>30</v>
      </c>
      <c r="B81" s="55" t="str">
        <f>VLOOKUP(A81,'MANO DE OBRA'!A8:D69,3,FALSE)</f>
        <v>Oficial</v>
      </c>
      <c r="C81" s="53"/>
      <c r="D81" s="53"/>
      <c r="E81" s="53"/>
      <c r="F81" s="53"/>
      <c r="G81" s="53"/>
      <c r="H81" s="53"/>
      <c r="I81" s="302">
        <f>K81/J81*100</f>
        <v>55207.789411999998</v>
      </c>
      <c r="J81" s="303">
        <v>185</v>
      </c>
      <c r="K81" s="304">
        <f>VLOOKUP(A81,'MANO DE OBRA'!A8:D100,4,FALSE)</f>
        <v>102134.4104122</v>
      </c>
      <c r="L81" s="56"/>
      <c r="M81" s="441">
        <v>1</v>
      </c>
      <c r="N81" s="405">
        <f>K81/M81</f>
        <v>102134.4104122</v>
      </c>
    </row>
    <row r="82" spans="1:14">
      <c r="A82" s="168"/>
      <c r="B82" s="171" t="s">
        <v>1735</v>
      </c>
      <c r="C82" s="53"/>
      <c r="D82" s="53"/>
      <c r="E82" s="53"/>
      <c r="F82" s="53"/>
      <c r="G82" s="53"/>
      <c r="H82" s="53"/>
      <c r="I82" s="302"/>
      <c r="J82" s="303"/>
      <c r="K82" s="304"/>
      <c r="L82" s="56"/>
      <c r="M82" s="442"/>
      <c r="N82" s="405"/>
    </row>
    <row r="83" spans="1:14">
      <c r="A83" t="s">
        <v>15</v>
      </c>
      <c r="B83" s="55" t="str">
        <f>VLOOKUP(A83,'MANO DE OBRA'!A9:D70,3,FALSE)</f>
        <v>Obrero (6)</v>
      </c>
      <c r="C83" s="53"/>
      <c r="D83" s="53"/>
      <c r="E83" s="53"/>
      <c r="F83" s="53"/>
      <c r="G83" s="53"/>
      <c r="H83" s="53"/>
      <c r="I83" s="302">
        <f>K83/J83*100</f>
        <v>165623.36823599998</v>
      </c>
      <c r="J83" s="303">
        <v>185</v>
      </c>
      <c r="K83" s="304">
        <f>VLOOKUP(A83,'MANO DE OBRA'!A9:D101,4,FALSE)</f>
        <v>306403.23123659997</v>
      </c>
      <c r="L83" s="56"/>
      <c r="M83" s="310">
        <v>12</v>
      </c>
      <c r="N83" s="405">
        <f>K83/M83</f>
        <v>25533.602603049996</v>
      </c>
    </row>
    <row r="84" spans="1:14">
      <c r="A84" t="s">
        <v>30</v>
      </c>
      <c r="B84" s="55" t="str">
        <f>VLOOKUP(A84,'MANO DE OBRA'!A10:D71,3,FALSE)</f>
        <v>Oficial</v>
      </c>
      <c r="C84" s="53"/>
      <c r="D84" s="53"/>
      <c r="E84" s="53"/>
      <c r="F84" s="53"/>
      <c r="G84" s="53"/>
      <c r="H84" s="53"/>
      <c r="I84" s="302">
        <f>K84/J84*100</f>
        <v>55207.789411999998</v>
      </c>
      <c r="J84" s="303">
        <v>185</v>
      </c>
      <c r="K84" s="304">
        <f>VLOOKUP(A84,'MANO DE OBRA'!A10:D102,4,FALSE)</f>
        <v>102134.4104122</v>
      </c>
      <c r="L84" s="328"/>
      <c r="M84" s="310">
        <v>12</v>
      </c>
      <c r="N84" s="405">
        <f>K84/M84</f>
        <v>8511.2008676833339</v>
      </c>
    </row>
    <row r="85" spans="1:14">
      <c r="B85" s="55"/>
      <c r="C85" s="53"/>
      <c r="D85" s="53"/>
      <c r="E85" s="53"/>
      <c r="F85" s="53"/>
      <c r="G85" s="53"/>
      <c r="H85" s="53"/>
      <c r="I85" s="289"/>
      <c r="J85" s="307"/>
      <c r="K85" s="308"/>
      <c r="L85" s="328"/>
      <c r="M85" s="310"/>
      <c r="N85" s="306"/>
    </row>
    <row r="86" spans="1:14" ht="15" thickBot="1">
      <c r="B86" s="897"/>
      <c r="C86" s="898"/>
      <c r="D86" s="898"/>
      <c r="E86" s="898"/>
      <c r="F86" s="898"/>
      <c r="G86" s="898"/>
      <c r="H86" s="898"/>
      <c r="I86" s="132"/>
      <c r="J86" s="132"/>
      <c r="K86" s="132"/>
      <c r="L86" s="911"/>
      <c r="M86" s="911"/>
      <c r="N86" s="51"/>
    </row>
    <row r="87" spans="1:14" ht="15" thickBot="1">
      <c r="B87" s="910" t="s">
        <v>1037</v>
      </c>
      <c r="C87" s="864"/>
      <c r="D87" s="864"/>
      <c r="E87" s="864"/>
      <c r="F87" s="864"/>
      <c r="G87" s="864"/>
      <c r="H87" s="864"/>
      <c r="I87" s="864"/>
      <c r="J87" s="864"/>
      <c r="K87" s="864"/>
      <c r="L87" s="864"/>
      <c r="M87" s="865"/>
      <c r="N87" s="311">
        <f>SUM(N80:N86)</f>
        <v>442582.44511953334</v>
      </c>
    </row>
    <row r="88" spans="1:14" ht="15" thickBot="1">
      <c r="B88" s="39"/>
      <c r="C88" s="40"/>
      <c r="D88" s="40"/>
      <c r="E88" s="40"/>
      <c r="F88" s="40"/>
      <c r="G88" s="40"/>
      <c r="H88" s="40"/>
      <c r="I88" s="40"/>
      <c r="J88" s="40"/>
      <c r="K88" s="40"/>
      <c r="L88" s="40"/>
      <c r="M88" s="40"/>
      <c r="N88" s="41"/>
    </row>
    <row r="89" spans="1:14" ht="15" thickBot="1">
      <c r="B89" s="821" t="s">
        <v>1051</v>
      </c>
      <c r="C89" s="822"/>
      <c r="D89" s="822"/>
      <c r="E89" s="822"/>
      <c r="F89" s="822"/>
      <c r="G89" s="822"/>
      <c r="H89" s="822"/>
      <c r="I89" s="822"/>
      <c r="J89" s="822"/>
      <c r="K89" s="822"/>
      <c r="L89" s="822"/>
      <c r="M89" s="823"/>
      <c r="N89" s="105">
        <f>N47+N63+N74+N87</f>
        <v>3271746.786131782</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 thickBot="1">
      <c r="B92" s="74"/>
      <c r="C92" s="67"/>
      <c r="D92" s="67"/>
      <c r="E92" s="67"/>
      <c r="F92" s="67"/>
      <c r="G92" s="67"/>
      <c r="H92" s="67"/>
      <c r="I92" s="67"/>
      <c r="J92" s="67"/>
      <c r="K92" s="67"/>
      <c r="L92" s="67"/>
      <c r="M92" s="67"/>
      <c r="N92" s="69"/>
    </row>
    <row r="93" spans="1:14">
      <c r="B93" s="866" t="s">
        <v>1053</v>
      </c>
      <c r="C93" s="867"/>
      <c r="D93" s="867"/>
      <c r="E93" s="867"/>
      <c r="F93" s="867"/>
      <c r="G93" s="867"/>
      <c r="H93" s="867"/>
      <c r="I93" s="324"/>
      <c r="J93" s="344"/>
      <c r="K93" s="312" t="s">
        <v>1054</v>
      </c>
      <c r="L93" s="868" t="s">
        <v>1055</v>
      </c>
      <c r="M93" s="869"/>
      <c r="N93" s="313"/>
    </row>
    <row r="94" spans="1:14">
      <c r="B94" s="854" t="s">
        <v>1056</v>
      </c>
      <c r="C94" s="855"/>
      <c r="D94" s="855"/>
      <c r="E94" s="855"/>
      <c r="F94" s="855"/>
      <c r="G94" s="855"/>
      <c r="H94" s="855"/>
      <c r="I94" s="93"/>
      <c r="J94" s="94"/>
      <c r="K94" s="314">
        <v>0.2</v>
      </c>
      <c r="L94" s="856">
        <f>N89*K94</f>
        <v>654349.3572263564</v>
      </c>
      <c r="M94" s="857"/>
      <c r="N94" s="57"/>
    </row>
    <row r="95" spans="1:14">
      <c r="B95" s="95" t="s">
        <v>1057</v>
      </c>
      <c r="C95" s="96"/>
      <c r="D95" s="96"/>
      <c r="E95" s="96"/>
      <c r="F95" s="96"/>
      <c r="G95" s="96"/>
      <c r="H95" s="96"/>
      <c r="I95" s="93"/>
      <c r="J95" s="94"/>
      <c r="K95" s="314">
        <v>0.05</v>
      </c>
      <c r="L95" s="856">
        <f>N89*K95</f>
        <v>163587.3393065891</v>
      </c>
      <c r="M95" s="857"/>
      <c r="N95" s="57"/>
    </row>
    <row r="96" spans="1:14" ht="15" thickBot="1">
      <c r="B96" s="97" t="s">
        <v>1058</v>
      </c>
      <c r="C96" s="98"/>
      <c r="D96" s="98"/>
      <c r="E96" s="98"/>
      <c r="F96" s="98"/>
      <c r="G96" s="98"/>
      <c r="H96" s="98"/>
      <c r="I96" s="99"/>
      <c r="J96" s="100"/>
      <c r="K96" s="315">
        <v>0.05</v>
      </c>
      <c r="L96" s="858">
        <f>N89*K96</f>
        <v>163587.3393065891</v>
      </c>
      <c r="M96" s="859"/>
      <c r="N96" s="57"/>
    </row>
    <row r="97" spans="1:14" ht="15" thickBot="1">
      <c r="B97" s="821" t="s">
        <v>1037</v>
      </c>
      <c r="C97" s="822"/>
      <c r="D97" s="822"/>
      <c r="E97" s="822"/>
      <c r="F97" s="822"/>
      <c r="G97" s="822"/>
      <c r="H97" s="822"/>
      <c r="I97" s="822"/>
      <c r="J97" s="822"/>
      <c r="K97" s="822"/>
      <c r="L97" s="822"/>
      <c r="M97" s="823"/>
      <c r="N97" s="58">
        <f>L94+L95+L96</f>
        <v>981524.0358395346</v>
      </c>
    </row>
    <row r="98" spans="1:14" ht="15" thickBot="1">
      <c r="B98" s="39"/>
      <c r="C98" s="40"/>
      <c r="D98" s="40"/>
      <c r="E98" s="40"/>
      <c r="F98" s="40"/>
      <c r="G98" s="40"/>
      <c r="H98" s="40"/>
      <c r="I98" s="40"/>
      <c r="J98" s="40"/>
      <c r="K98" s="40"/>
      <c r="L98" s="40"/>
      <c r="M98" s="40"/>
      <c r="N98" s="41"/>
    </row>
    <row r="99" spans="1:14" ht="15" thickBot="1">
      <c r="A99" t="s">
        <v>2122</v>
      </c>
      <c r="B99" s="821" t="s">
        <v>1059</v>
      </c>
      <c r="C99" s="822"/>
      <c r="D99" s="822"/>
      <c r="E99" s="822"/>
      <c r="F99" s="822"/>
      <c r="G99" s="822"/>
      <c r="H99" s="822"/>
      <c r="I99" s="822"/>
      <c r="J99" s="822"/>
      <c r="K99" s="822"/>
      <c r="L99" s="822"/>
      <c r="M99" s="823"/>
      <c r="N99" s="196">
        <f>N89+N97</f>
        <v>4253270.8219713168</v>
      </c>
    </row>
    <row r="100" spans="1:14">
      <c r="B100" s="249"/>
      <c r="C100" s="250"/>
      <c r="D100" s="250"/>
      <c r="E100" s="250"/>
      <c r="F100" s="250"/>
      <c r="G100" s="250"/>
      <c r="H100" s="250"/>
      <c r="I100" s="250"/>
      <c r="J100" s="250"/>
      <c r="K100" s="250"/>
      <c r="L100" s="250"/>
      <c r="M100" s="250"/>
      <c r="N100" s="251"/>
    </row>
    <row r="101" spans="1:14">
      <c r="B101" s="252"/>
      <c r="C101" s="253"/>
      <c r="D101" s="253"/>
      <c r="E101" s="253"/>
      <c r="F101" s="253"/>
      <c r="G101" s="253"/>
      <c r="H101" s="253"/>
      <c r="I101" s="253"/>
      <c r="J101" s="253"/>
      <c r="K101" s="253"/>
      <c r="L101" s="253"/>
      <c r="M101" s="253"/>
      <c r="N101" s="254"/>
    </row>
    <row r="102" spans="1:14">
      <c r="B102" s="252"/>
      <c r="C102" s="253"/>
      <c r="D102" s="253"/>
      <c r="E102" s="253"/>
      <c r="F102" s="253"/>
      <c r="G102" s="253"/>
      <c r="H102" s="253"/>
      <c r="I102" s="253"/>
      <c r="J102" s="253"/>
      <c r="K102" s="253"/>
      <c r="L102" s="253"/>
      <c r="M102" s="253"/>
      <c r="N102" s="254"/>
    </row>
    <row r="103" spans="1:14">
      <c r="B103" s="252"/>
      <c r="C103" s="253"/>
      <c r="D103" s="253"/>
      <c r="E103" s="253"/>
      <c r="F103" s="253"/>
      <c r="G103" s="253"/>
      <c r="H103" s="253"/>
      <c r="I103" s="253"/>
      <c r="J103" s="253"/>
      <c r="K103" s="253"/>
      <c r="L103" s="253"/>
      <c r="M103" s="253"/>
      <c r="N103" s="254"/>
    </row>
    <row r="104" spans="1:14">
      <c r="B104" s="252"/>
      <c r="C104" s="253"/>
      <c r="D104" s="253"/>
      <c r="E104" s="427" t="s">
        <v>1060</v>
      </c>
      <c r="F104" s="427"/>
      <c r="G104" s="427"/>
      <c r="H104" s="427"/>
      <c r="I104" s="427"/>
      <c r="J104" s="427"/>
      <c r="K104" s="253"/>
      <c r="L104" s="253"/>
      <c r="M104" s="253"/>
      <c r="N104" s="254"/>
    </row>
    <row r="105" spans="1:14">
      <c r="B105" s="252"/>
      <c r="C105" s="253"/>
      <c r="D105" s="253"/>
      <c r="E105" s="253" t="s">
        <v>1061</v>
      </c>
      <c r="F105" s="253"/>
      <c r="G105" s="253"/>
      <c r="H105" s="253"/>
      <c r="I105" s="253"/>
      <c r="J105" s="253"/>
      <c r="K105" s="253"/>
      <c r="L105" s="253"/>
      <c r="M105" s="253"/>
      <c r="N105" s="254"/>
    </row>
    <row r="106" spans="1:14">
      <c r="B106" s="252"/>
      <c r="C106" s="253"/>
      <c r="D106" s="253"/>
      <c r="E106" s="253" t="s">
        <v>1062</v>
      </c>
      <c r="F106" s="253"/>
      <c r="G106" s="253"/>
      <c r="H106" s="253"/>
      <c r="I106" s="253"/>
      <c r="J106" s="253"/>
      <c r="K106" s="253"/>
      <c r="L106" s="253"/>
      <c r="M106" s="253"/>
      <c r="N106" s="254"/>
    </row>
    <row r="107" spans="1:14">
      <c r="B107" s="252"/>
      <c r="C107" s="253"/>
      <c r="D107" s="253"/>
      <c r="E107" s="253" t="s">
        <v>1063</v>
      </c>
      <c r="F107" s="253"/>
      <c r="G107" s="253"/>
      <c r="H107" s="253"/>
      <c r="I107" s="253"/>
      <c r="J107" s="253"/>
      <c r="K107" s="253"/>
      <c r="L107" s="253"/>
      <c r="M107" s="253"/>
      <c r="N107" s="254"/>
    </row>
    <row r="108" spans="1:14" ht="15" thickBot="1">
      <c r="B108" s="252"/>
      <c r="C108" s="253"/>
      <c r="D108" s="253"/>
      <c r="E108" s="253"/>
      <c r="F108" s="253" t="s">
        <v>1064</v>
      </c>
      <c r="G108" s="253"/>
      <c r="H108" s="253"/>
      <c r="I108" s="253"/>
      <c r="J108" s="253"/>
      <c r="K108" s="253"/>
      <c r="L108" s="253"/>
      <c r="M108" s="253"/>
      <c r="N108" s="254"/>
    </row>
    <row r="109" spans="1:14">
      <c r="B109" s="237" t="s">
        <v>2322</v>
      </c>
      <c r="C109" s="238"/>
      <c r="D109" s="238"/>
      <c r="E109" s="238"/>
      <c r="F109" s="238"/>
      <c r="G109" s="238"/>
      <c r="H109" s="238"/>
      <c r="I109" s="238"/>
      <c r="J109" s="238"/>
      <c r="K109" s="238"/>
      <c r="L109" s="238"/>
      <c r="M109" s="238"/>
      <c r="N109" s="239"/>
    </row>
    <row r="110" spans="1:14">
      <c r="B110" s="255"/>
      <c r="C110" s="256"/>
      <c r="D110" s="256"/>
      <c r="E110" s="256"/>
      <c r="F110" s="256"/>
      <c r="G110" s="256"/>
      <c r="H110" s="256"/>
      <c r="I110" s="256"/>
      <c r="J110" s="256"/>
      <c r="K110" s="256"/>
      <c r="L110" s="256"/>
      <c r="M110" s="256"/>
      <c r="N110" s="257"/>
    </row>
    <row r="111" spans="1:14">
      <c r="B111" s="255"/>
      <c r="C111" s="256"/>
      <c r="D111" s="256"/>
      <c r="E111" s="256"/>
      <c r="F111" s="256"/>
      <c r="G111" s="256"/>
      <c r="H111" s="256"/>
      <c r="I111" s="256"/>
      <c r="J111" s="256"/>
      <c r="K111" s="256"/>
      <c r="L111" s="256"/>
      <c r="M111" s="256"/>
      <c r="N111" s="257"/>
    </row>
    <row r="112" spans="1:14">
      <c r="B112" s="255"/>
      <c r="C112" s="256"/>
      <c r="D112" s="256"/>
      <c r="E112" s="256"/>
      <c r="F112" s="256"/>
      <c r="G112" s="256"/>
      <c r="H112" s="256"/>
      <c r="I112" s="256"/>
      <c r="J112" s="256"/>
      <c r="K112" s="256"/>
      <c r="L112" s="256"/>
      <c r="M112" s="256"/>
      <c r="N112" s="257"/>
    </row>
    <row r="113" spans="2:14" ht="15" thickBot="1">
      <c r="B113" s="258"/>
      <c r="C113" s="259"/>
      <c r="D113" s="259"/>
      <c r="E113" s="259"/>
      <c r="F113" s="259"/>
      <c r="G113" s="259"/>
      <c r="H113" s="259"/>
      <c r="I113" s="259"/>
      <c r="J113" s="259"/>
      <c r="K113" s="259"/>
      <c r="L113" s="259"/>
      <c r="M113" s="259"/>
      <c r="N113" s="260"/>
    </row>
    <row r="114" spans="2:14">
      <c r="B114" s="261"/>
      <c r="C114" s="262"/>
      <c r="D114" s="262"/>
      <c r="E114" s="262"/>
      <c r="F114" s="262"/>
      <c r="G114" s="262"/>
      <c r="H114" s="262"/>
      <c r="I114" s="262"/>
      <c r="J114" s="262"/>
      <c r="K114" s="262"/>
      <c r="L114" s="262"/>
      <c r="M114" s="262"/>
      <c r="N114" s="263"/>
    </row>
    <row r="115" spans="2:14">
      <c r="B115" s="264" t="s">
        <v>2323</v>
      </c>
      <c r="C115" s="265"/>
      <c r="D115" s="265"/>
      <c r="E115" s="265"/>
      <c r="F115" s="265"/>
      <c r="G115" s="265"/>
      <c r="H115" s="265"/>
      <c r="I115" s="265"/>
      <c r="J115" s="265"/>
      <c r="K115" s="265"/>
      <c r="L115" s="265"/>
      <c r="M115" s="265"/>
      <c r="N115" s="266"/>
    </row>
    <row r="116" spans="2:14" ht="15" customHeight="1">
      <c r="B116" s="965" t="s">
        <v>2324</v>
      </c>
      <c r="C116" s="966"/>
      <c r="D116" s="966"/>
      <c r="E116" s="966"/>
      <c r="F116" s="966"/>
      <c r="G116" s="966"/>
      <c r="H116" s="966"/>
      <c r="I116" s="966"/>
      <c r="J116" s="966"/>
      <c r="K116" s="966"/>
      <c r="L116" s="966"/>
      <c r="M116" s="966"/>
      <c r="N116" s="967"/>
    </row>
    <row r="117" spans="2:14" ht="15" customHeight="1">
      <c r="B117" s="965"/>
      <c r="C117" s="966"/>
      <c r="D117" s="966"/>
      <c r="E117" s="966"/>
      <c r="F117" s="966"/>
      <c r="G117" s="966"/>
      <c r="H117" s="966"/>
      <c r="I117" s="966"/>
      <c r="J117" s="966"/>
      <c r="K117" s="966"/>
      <c r="L117" s="966"/>
      <c r="M117" s="966"/>
      <c r="N117" s="967"/>
    </row>
    <row r="118" spans="2:14" ht="30" customHeight="1">
      <c r="B118" s="968" t="s">
        <v>2325</v>
      </c>
      <c r="C118" s="969"/>
      <c r="D118" s="969"/>
      <c r="E118" s="969"/>
      <c r="F118" s="969"/>
      <c r="G118" s="969"/>
      <c r="H118" s="969"/>
      <c r="I118" s="969"/>
      <c r="J118" s="969"/>
      <c r="K118" s="969"/>
      <c r="L118" s="969"/>
      <c r="M118" s="969"/>
      <c r="N118" s="970"/>
    </row>
    <row r="119" spans="2:14">
      <c r="B119" s="968"/>
      <c r="C119" s="969"/>
      <c r="D119" s="969"/>
      <c r="E119" s="969"/>
      <c r="F119" s="969"/>
      <c r="G119" s="969"/>
      <c r="H119" s="969"/>
      <c r="I119" s="969"/>
      <c r="J119" s="969"/>
      <c r="K119" s="969"/>
      <c r="L119" s="969"/>
      <c r="M119" s="969"/>
      <c r="N119" s="970"/>
    </row>
    <row r="120" spans="2:14">
      <c r="B120" s="349"/>
      <c r="C120" s="350"/>
      <c r="D120" s="350"/>
      <c r="E120" s="350"/>
      <c r="F120" s="350"/>
      <c r="G120" s="350"/>
      <c r="H120" s="350"/>
      <c r="I120" s="350"/>
      <c r="J120" s="350"/>
      <c r="K120" s="350"/>
      <c r="L120" s="350"/>
      <c r="M120" s="350"/>
      <c r="N120" s="351"/>
    </row>
    <row r="121" spans="2:14">
      <c r="B121" s="349"/>
      <c r="C121" s="350"/>
      <c r="D121" s="350"/>
      <c r="E121" s="350"/>
      <c r="F121" s="350"/>
      <c r="G121" s="350"/>
      <c r="H121" s="350"/>
      <c r="I121" s="350"/>
      <c r="J121" s="350"/>
      <c r="K121" s="350"/>
      <c r="L121" s="350"/>
      <c r="M121" s="350"/>
      <c r="N121" s="351"/>
    </row>
    <row r="122" spans="2:14">
      <c r="B122" s="349"/>
      <c r="C122" s="350"/>
      <c r="D122" s="350"/>
      <c r="E122" s="350"/>
      <c r="F122" s="350"/>
      <c r="G122" s="350"/>
      <c r="H122" s="350"/>
      <c r="I122" s="350"/>
      <c r="J122" s="350"/>
      <c r="K122" s="350"/>
      <c r="L122" s="350"/>
      <c r="M122" s="350"/>
      <c r="N122" s="351"/>
    </row>
    <row r="123" spans="2:14">
      <c r="B123" s="264"/>
      <c r="C123" s="265"/>
      <c r="D123" s="265"/>
      <c r="E123" s="265"/>
      <c r="F123" s="265"/>
      <c r="G123" s="265"/>
      <c r="H123" s="265"/>
      <c r="I123" s="265"/>
      <c r="J123" s="265"/>
      <c r="K123" s="265"/>
      <c r="L123" s="265"/>
      <c r="M123" s="265"/>
      <c r="N123" s="266"/>
    </row>
    <row r="124" spans="2:14">
      <c r="B124" s="252"/>
      <c r="C124" s="253"/>
      <c r="D124" s="253"/>
      <c r="E124" s="253" t="s">
        <v>1060</v>
      </c>
      <c r="F124" s="427"/>
      <c r="G124" s="427"/>
      <c r="H124" s="253"/>
      <c r="I124" s="253"/>
      <c r="J124" s="253"/>
      <c r="K124" s="253"/>
      <c r="L124" s="253"/>
      <c r="M124" s="253"/>
      <c r="N124" s="254"/>
    </row>
    <row r="125" spans="2:14">
      <c r="B125" s="252"/>
      <c r="C125" s="253"/>
      <c r="D125" s="253"/>
      <c r="E125" s="428" t="s">
        <v>1061</v>
      </c>
      <c r="F125" s="253"/>
      <c r="G125" s="253"/>
      <c r="H125" s="428"/>
      <c r="I125" s="428"/>
      <c r="J125" s="428"/>
      <c r="K125" s="253"/>
      <c r="L125" s="253"/>
      <c r="M125" s="253"/>
      <c r="N125" s="254"/>
    </row>
    <row r="126" spans="2:14">
      <c r="B126" s="252"/>
      <c r="C126" s="253"/>
      <c r="D126" s="253"/>
      <c r="E126" s="267" t="s">
        <v>1065</v>
      </c>
      <c r="F126" s="253"/>
      <c r="G126" s="253"/>
      <c r="H126" s="267"/>
      <c r="I126" s="267"/>
      <c r="J126" s="267"/>
      <c r="K126" s="253"/>
      <c r="L126" s="253"/>
      <c r="M126" s="253"/>
      <c r="N126" s="254"/>
    </row>
    <row r="127" spans="2:14">
      <c r="B127" s="268"/>
      <c r="C127" s="265"/>
      <c r="D127" s="265"/>
      <c r="E127" s="253" t="s">
        <v>1063</v>
      </c>
      <c r="F127" s="253"/>
      <c r="G127" s="253"/>
      <c r="H127" s="253"/>
      <c r="I127" s="253"/>
      <c r="J127" s="253"/>
      <c r="K127" s="265"/>
      <c r="L127" s="265"/>
      <c r="M127" s="265"/>
      <c r="N127" s="266"/>
    </row>
    <row r="128" spans="2:14">
      <c r="B128" s="268"/>
      <c r="C128" s="265"/>
      <c r="D128" s="265"/>
      <c r="E128" s="265"/>
      <c r="F128" s="253"/>
      <c r="G128" s="253"/>
      <c r="H128" s="253"/>
      <c r="I128" s="253"/>
      <c r="J128" s="253"/>
      <c r="K128" s="265"/>
      <c r="L128" s="265"/>
      <c r="M128" s="265"/>
      <c r="N128" s="266"/>
    </row>
    <row r="129" spans="2:14">
      <c r="B129" s="268" t="s">
        <v>2326</v>
      </c>
      <c r="C129" s="267"/>
      <c r="D129" s="267"/>
      <c r="E129" s="253"/>
      <c r="F129" s="253"/>
      <c r="G129" s="253"/>
      <c r="H129" s="253"/>
      <c r="I129" s="253"/>
      <c r="J129" s="971"/>
      <c r="K129" s="971"/>
      <c r="L129" s="971"/>
      <c r="M129" s="971"/>
      <c r="N129" s="972"/>
    </row>
    <row r="130" spans="2:14" ht="15" thickBot="1">
      <c r="B130" s="429" t="s">
        <v>2327</v>
      </c>
      <c r="C130" s="430"/>
      <c r="D130" s="430"/>
      <c r="E130" s="269"/>
      <c r="F130" s="269"/>
      <c r="G130" s="269"/>
      <c r="H130" s="269"/>
      <c r="I130" s="269"/>
      <c r="J130" s="973"/>
      <c r="K130" s="973"/>
      <c r="L130" s="973"/>
      <c r="M130" s="973"/>
      <c r="N130" s="974"/>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4.4"/>
  <cols>
    <col min="1" max="1" width="10.44140625" bestFit="1" customWidth="1"/>
    <col min="2" max="2" width="17.109375" customWidth="1"/>
    <col min="6" max="6" width="15.44140625" customWidth="1"/>
    <col min="9" max="9" width="13.1093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15" hidden="1" customHeight="1" thickTop="1">
      <c r="B1" s="915"/>
      <c r="C1" s="927"/>
      <c r="D1" s="928"/>
      <c r="E1" s="928"/>
      <c r="F1" s="928"/>
      <c r="G1" s="928"/>
      <c r="H1" s="928"/>
      <c r="I1" s="928"/>
      <c r="J1" s="929"/>
      <c r="K1" s="930" t="s">
        <v>1017</v>
      </c>
      <c r="L1" s="932" t="s">
        <v>2304</v>
      </c>
      <c r="M1" s="933"/>
      <c r="N1" s="934"/>
    </row>
    <row r="2" spans="2:14" ht="40.5" customHeight="1">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75" customHeight="1" thickBot="1">
      <c r="B29" s="77" t="s">
        <v>1027</v>
      </c>
      <c r="C29" s="800" t="s">
        <v>1028</v>
      </c>
      <c r="D29" s="801"/>
      <c r="E29" s="801"/>
      <c r="F29" s="801"/>
      <c r="G29" s="801"/>
      <c r="H29" s="801"/>
      <c r="I29" s="801"/>
      <c r="J29" s="78"/>
      <c r="K29" s="352" t="s">
        <v>2321</v>
      </c>
      <c r="L29" s="797" t="s">
        <v>1029</v>
      </c>
      <c r="M29" s="798"/>
      <c r="N29" s="77" t="s">
        <v>1030</v>
      </c>
    </row>
    <row r="30" spans="1:14" ht="12" hidden="1" customHeight="1" thickBot="1">
      <c r="B30" s="77" t="s">
        <v>1027</v>
      </c>
      <c r="C30" s="800" t="s">
        <v>1028</v>
      </c>
      <c r="D30" s="801"/>
      <c r="E30" s="801"/>
      <c r="F30" s="801"/>
      <c r="G30" s="801"/>
      <c r="H30" s="801"/>
      <c r="I30" s="801"/>
      <c r="J30" s="78"/>
      <c r="K30" s="317"/>
      <c r="L30" s="797" t="s">
        <v>1029</v>
      </c>
      <c r="M30" s="798"/>
      <c r="N30" s="77" t="s">
        <v>1030</v>
      </c>
    </row>
    <row r="31" spans="1:14" ht="18.75" customHeight="1" thickBot="1">
      <c r="A31" t="s">
        <v>1929</v>
      </c>
      <c r="B31" s="86" t="s">
        <v>1184</v>
      </c>
      <c r="C31" s="87" t="s">
        <v>1737</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180</v>
      </c>
      <c r="B36" s="870" t="str">
        <f>VLOOKUP(A36,EQUIPOS!A6:D154,3,FALSE)</f>
        <v>Compresor 120 HP, con martillo.</v>
      </c>
      <c r="C36" s="871"/>
      <c r="D36" s="871"/>
      <c r="E36" s="871"/>
      <c r="F36" s="871"/>
      <c r="G36" s="871"/>
      <c r="H36" s="872"/>
      <c r="I36" s="277"/>
      <c r="J36" s="278"/>
      <c r="K36" s="279">
        <f>VLOOKUP(A36,EQUIPOS!A6:D163,4,FALSE)</f>
        <v>111505.758</v>
      </c>
      <c r="L36" s="280"/>
      <c r="M36" s="281">
        <v>0.16</v>
      </c>
      <c r="N36" s="282">
        <f>K36/M36</f>
        <v>696910.98750000005</v>
      </c>
    </row>
    <row r="37" spans="1:14">
      <c r="A37" s="119" t="s">
        <v>261</v>
      </c>
      <c r="B37" s="870" t="str">
        <f>VLOOKUP(A37,EQUIPOS!A7:D154,3,FALSE)</f>
        <v xml:space="preserve">Motobomba 3 PULGADAS (incluye operario)
</v>
      </c>
      <c r="C37" s="871"/>
      <c r="D37" s="871"/>
      <c r="E37" s="871"/>
      <c r="F37" s="871"/>
      <c r="G37" s="871"/>
      <c r="H37" s="872"/>
      <c r="I37" s="431"/>
      <c r="J37" s="432"/>
      <c r="K37" s="279">
        <f>VLOOKUP(A37,EQUIPOS!A7:D164,4,FALSE)</f>
        <v>13433.531999999999</v>
      </c>
      <c r="L37" s="345"/>
      <c r="M37" s="346">
        <v>0.16</v>
      </c>
      <c r="N37" s="282">
        <f>K37/M37</f>
        <v>83959.574999999997</v>
      </c>
    </row>
    <row r="38" spans="1:14">
      <c r="A38" s="119"/>
      <c r="B38" s="870"/>
      <c r="C38" s="871"/>
      <c r="D38" s="871"/>
      <c r="E38" s="871"/>
      <c r="F38" s="871"/>
      <c r="G38" s="871"/>
      <c r="H38" s="872"/>
      <c r="I38" s="431"/>
      <c r="J38" s="432"/>
      <c r="K38" s="448"/>
      <c r="L38" s="345"/>
      <c r="M38" s="346"/>
      <c r="N38" s="282"/>
    </row>
    <row r="39" spans="1:14">
      <c r="A39" s="119"/>
      <c r="B39" s="870"/>
      <c r="C39" s="871"/>
      <c r="D39" s="871"/>
      <c r="E39" s="871"/>
      <c r="F39" s="871"/>
      <c r="G39" s="871"/>
      <c r="H39" s="872"/>
      <c r="I39" s="431"/>
      <c r="J39" s="432"/>
      <c r="K39" s="448"/>
      <c r="L39" s="345"/>
      <c r="M39" s="346"/>
      <c r="N39" s="282"/>
    </row>
    <row r="40" spans="1:14">
      <c r="A40" s="119"/>
      <c r="B40" s="870"/>
      <c r="C40" s="871"/>
      <c r="D40" s="871"/>
      <c r="E40" s="871"/>
      <c r="F40" s="871"/>
      <c r="G40" s="871"/>
      <c r="H40" s="872"/>
      <c r="I40" s="338"/>
      <c r="J40" s="340"/>
      <c r="K40" s="448"/>
      <c r="L40" s="433"/>
      <c r="M40" s="434"/>
      <c r="N40" s="282"/>
    </row>
    <row r="41" spans="1:14">
      <c r="B41" s="870"/>
      <c r="C41" s="871"/>
      <c r="D41" s="871"/>
      <c r="E41" s="871"/>
      <c r="F41" s="871"/>
      <c r="G41" s="871"/>
      <c r="H41" s="872"/>
      <c r="I41" s="42"/>
      <c r="J41" s="43"/>
      <c r="K41" s="448"/>
      <c r="L41" s="286"/>
      <c r="M41" s="287"/>
      <c r="N41" s="282"/>
    </row>
    <row r="42" spans="1:14">
      <c r="B42" s="330"/>
      <c r="C42" s="331"/>
      <c r="D42" s="331"/>
      <c r="E42" s="331"/>
      <c r="F42" s="333"/>
      <c r="G42" s="333"/>
      <c r="H42" s="131"/>
      <c r="I42" s="42"/>
      <c r="J42" s="43"/>
      <c r="K42" s="448"/>
      <c r="L42" s="286"/>
      <c r="M42" s="287"/>
      <c r="N42" s="283"/>
    </row>
    <row r="43" spans="1:14">
      <c r="B43" s="878" t="s">
        <v>1036</v>
      </c>
      <c r="C43" s="879"/>
      <c r="D43" s="879"/>
      <c r="E43" s="44"/>
      <c r="F43" s="45"/>
      <c r="G43" s="45"/>
      <c r="H43" s="46"/>
      <c r="I43" s="42"/>
      <c r="J43" s="43"/>
      <c r="K43" s="289"/>
      <c r="L43" s="286"/>
      <c r="M43" s="411">
        <v>0.05</v>
      </c>
      <c r="N43" s="354">
        <f>N77*M43</f>
        <v>11968.876220179687</v>
      </c>
    </row>
    <row r="44" spans="1:14" ht="15" thickBot="1">
      <c r="B44" s="870"/>
      <c r="C44" s="871"/>
      <c r="D44" s="871"/>
      <c r="E44" s="871"/>
      <c r="F44" s="871"/>
      <c r="G44" s="871"/>
      <c r="H44" s="872"/>
      <c r="I44" s="880"/>
      <c r="J44" s="881"/>
      <c r="K44" s="47"/>
      <c r="L44" s="882"/>
      <c r="M44" s="883"/>
      <c r="N44" s="111"/>
    </row>
    <row r="45" spans="1:14" ht="15" thickBot="1">
      <c r="B45" s="821" t="s">
        <v>1037</v>
      </c>
      <c r="C45" s="822"/>
      <c r="D45" s="822"/>
      <c r="E45" s="822"/>
      <c r="F45" s="822"/>
      <c r="G45" s="822"/>
      <c r="H45" s="822"/>
      <c r="I45" s="822"/>
      <c r="J45" s="822"/>
      <c r="K45" s="822"/>
      <c r="L45" s="822"/>
      <c r="M45" s="823"/>
      <c r="N45" s="404">
        <f>SUM(N36:N44)</f>
        <v>792839.43872017972</v>
      </c>
    </row>
    <row r="46" spans="1:14">
      <c r="B46" s="290"/>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6" t="s">
        <v>1028</v>
      </c>
      <c r="C49" s="867"/>
      <c r="D49" s="867"/>
      <c r="E49" s="867"/>
      <c r="F49" s="867"/>
      <c r="G49" s="867"/>
      <c r="H49" s="867"/>
      <c r="I49" s="901"/>
      <c r="J49" s="325" t="s">
        <v>1029</v>
      </c>
      <c r="K49" s="91" t="s">
        <v>1030</v>
      </c>
      <c r="L49" s="902" t="s">
        <v>1039</v>
      </c>
      <c r="M49" s="901"/>
      <c r="N49" s="92" t="s">
        <v>1035</v>
      </c>
    </row>
    <row r="50" spans="1:14">
      <c r="A50" s="167" t="s">
        <v>462</v>
      </c>
      <c r="B50" s="49" t="str">
        <f>VLOOKUP(A50,MATERIALES!A5:D373,3,FALSE)</f>
        <v>Explosivos  75% (INDUGEL)</v>
      </c>
      <c r="C50" s="291"/>
      <c r="D50" s="291"/>
      <c r="E50" s="291"/>
      <c r="F50" s="291"/>
      <c r="G50" s="291"/>
      <c r="H50" s="291"/>
      <c r="I50" s="291"/>
      <c r="J50" s="321" t="str">
        <f>VLOOKUP(A50,MATERIALES!A6:D642,2,FALSE)</f>
        <v>lb</v>
      </c>
      <c r="K50" s="292">
        <v>0.2</v>
      </c>
      <c r="L50" s="277"/>
      <c r="M50" s="412">
        <f>VLOOKUP(A50,MATERIALES!A5:D396,4,FALSE)</f>
        <v>12834</v>
      </c>
      <c r="N50" s="282">
        <f>K50*M50</f>
        <v>2566.8000000000002</v>
      </c>
    </row>
    <row r="51" spans="1:14">
      <c r="A51" s="167" t="s">
        <v>467</v>
      </c>
      <c r="B51" s="49" t="str">
        <f>VLOOKUP(A51,MATERIALES!A6:D373,3,FALSE)</f>
        <v>Fulminantes</v>
      </c>
      <c r="C51" s="435"/>
      <c r="D51" s="435"/>
      <c r="E51" s="435"/>
      <c r="F51" s="435"/>
      <c r="G51" s="435"/>
      <c r="H51" s="435"/>
      <c r="I51" s="435"/>
      <c r="J51" s="322" t="str">
        <f>VLOOKUP(A51,MATERIALES!A6:D643,2,FALSE)</f>
        <v>u</v>
      </c>
      <c r="K51" s="407">
        <v>1</v>
      </c>
      <c r="L51" s="431"/>
      <c r="M51" s="412">
        <f>VLOOKUP(A51,MATERIALES!A6:D397,4,FALSE)</f>
        <v>1406</v>
      </c>
      <c r="N51" s="282">
        <f>K51*M51</f>
        <v>1406</v>
      </c>
    </row>
    <row r="52" spans="1:14">
      <c r="A52" s="167" t="s">
        <v>567</v>
      </c>
      <c r="B52" s="49" t="str">
        <f>VLOOKUP(A52,MATERIALES!A6:D373,3,FALSE)</f>
        <v>Mecha Lenta</v>
      </c>
      <c r="C52" s="435"/>
      <c r="D52" s="435"/>
      <c r="E52" s="435"/>
      <c r="F52" s="435"/>
      <c r="G52" s="435"/>
      <c r="H52" s="435"/>
      <c r="I52" s="435"/>
      <c r="J52" s="322" t="str">
        <f>VLOOKUP(A52,MATERIALES!A6:D644,2,FALSE)</f>
        <v>m</v>
      </c>
      <c r="K52" s="407">
        <v>0.5</v>
      </c>
      <c r="L52" s="431"/>
      <c r="M52" s="412">
        <f>VLOOKUP(A52,MATERIALES!A6:D398,4,FALSE)</f>
        <v>1431</v>
      </c>
      <c r="N52" s="282">
        <f>K52*M52</f>
        <v>715.5</v>
      </c>
    </row>
    <row r="53" spans="1:14">
      <c r="A53" s="167" t="s">
        <v>814</v>
      </c>
      <c r="B53" s="49" t="str">
        <f>VLOOKUP(A53,MATERIALES!A6:D373,3,FALSE)</f>
        <v>Acero A-37</v>
      </c>
      <c r="C53" s="435"/>
      <c r="D53" s="435"/>
      <c r="E53" s="435"/>
      <c r="F53" s="435"/>
      <c r="G53" s="435"/>
      <c r="H53" s="435"/>
      <c r="I53" s="435"/>
      <c r="J53" s="322" t="str">
        <f>VLOOKUP(A53,MATERIALES!A7:D645,2,FALSE)</f>
        <v>kg</v>
      </c>
      <c r="K53" s="407">
        <v>150</v>
      </c>
      <c r="L53" s="431"/>
      <c r="M53" s="412">
        <f>VLOOKUP(A53,MATERIALES!A6:D399,4,FALSE)</f>
        <v>4267</v>
      </c>
      <c r="N53" s="282">
        <f>K53*M53</f>
        <v>640050</v>
      </c>
    </row>
    <row r="54" spans="1:14">
      <c r="A54" s="167" t="s">
        <v>903</v>
      </c>
      <c r="B54" s="49" t="str">
        <f>VLOOKUP(A54,MATERIALES!A7:D373,3,FALSE)</f>
        <v>Concreto Resistencia  32 (Mpa)</v>
      </c>
      <c r="C54" s="435"/>
      <c r="D54" s="435"/>
      <c r="E54" s="435"/>
      <c r="F54" s="435"/>
      <c r="G54" s="435"/>
      <c r="H54" s="435"/>
      <c r="I54" s="435"/>
      <c r="J54" s="322" t="str">
        <f>VLOOKUP(A54,MATERIALES!A8:D646,2,FALSE)</f>
        <v>m3</v>
      </c>
      <c r="K54" s="407">
        <v>1</v>
      </c>
      <c r="L54" s="431"/>
      <c r="M54" s="412">
        <f>VLOOKUP(A54,MATERIALES!A7:D400,4,FALSE)</f>
        <v>642024</v>
      </c>
      <c r="N54" s="282">
        <f>K54*M54</f>
        <v>642024</v>
      </c>
    </row>
    <row r="55" spans="1:14">
      <c r="A55" s="167"/>
      <c r="B55" s="49"/>
      <c r="C55" s="435"/>
      <c r="D55" s="435"/>
      <c r="E55" s="435"/>
      <c r="F55" s="435"/>
      <c r="G55" s="435"/>
      <c r="H55" s="435"/>
      <c r="I55" s="435"/>
      <c r="J55" s="321"/>
      <c r="K55" s="407"/>
      <c r="L55" s="431"/>
      <c r="M55" s="412"/>
      <c r="N55" s="282"/>
    </row>
    <row r="56" spans="1:14">
      <c r="A56" s="167"/>
      <c r="B56" s="49"/>
      <c r="C56" s="435"/>
      <c r="D56" s="435"/>
      <c r="E56" s="435"/>
      <c r="F56" s="435"/>
      <c r="G56" s="435"/>
      <c r="H56" s="435"/>
      <c r="I56" s="435"/>
      <c r="J56" s="321"/>
      <c r="K56" s="407"/>
      <c r="L56" s="431"/>
      <c r="M56" s="412"/>
      <c r="N56" s="282"/>
    </row>
    <row r="57" spans="1:14" ht="15" thickBot="1">
      <c r="B57" s="49"/>
      <c r="C57" s="320"/>
      <c r="D57" s="320"/>
      <c r="E57" s="320"/>
      <c r="F57" s="320"/>
      <c r="G57" s="320"/>
      <c r="H57" s="320"/>
      <c r="I57" s="320"/>
      <c r="J57" s="445"/>
      <c r="K57" s="132"/>
      <c r="L57" s="335"/>
      <c r="M57" s="412"/>
      <c r="N57" s="282"/>
    </row>
    <row r="58" spans="1:14" ht="15" thickBot="1">
      <c r="B58" s="821" t="s">
        <v>1037</v>
      </c>
      <c r="C58" s="822"/>
      <c r="D58" s="822"/>
      <c r="E58" s="822"/>
      <c r="F58" s="822"/>
      <c r="G58" s="822"/>
      <c r="H58" s="822"/>
      <c r="I58" s="822"/>
      <c r="J58" s="822"/>
      <c r="K58" s="822"/>
      <c r="L58" s="822"/>
      <c r="M58" s="823"/>
      <c r="N58" s="404">
        <f>SUM(N50:N57)</f>
        <v>1286762.3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7" t="s">
        <v>1045</v>
      </c>
      <c r="M62" s="886"/>
      <c r="N62" s="82" t="s">
        <v>1035</v>
      </c>
    </row>
    <row r="63" spans="1:14">
      <c r="A63" t="s">
        <v>1356</v>
      </c>
      <c r="B63" s="52" t="str">
        <f>VLOOKUP(A63,TRANSPORTE!A5:D117,3,FALSE)</f>
        <v>Transporte de material de excavación</v>
      </c>
      <c r="C63" s="327"/>
      <c r="D63" s="327"/>
      <c r="E63" s="327"/>
      <c r="F63" s="327"/>
      <c r="G63" s="327"/>
      <c r="H63" s="321" t="s">
        <v>1552</v>
      </c>
      <c r="I63" s="289">
        <v>1</v>
      </c>
      <c r="J63" s="296">
        <v>1</v>
      </c>
      <c r="K63" s="289">
        <f>I63*J63</f>
        <v>1</v>
      </c>
      <c r="L63" s="908">
        <f>VLOOKUP(A63,TRANSPORTE!A5:D117,4,FALSE)</f>
        <v>958</v>
      </c>
      <c r="M63" s="909"/>
      <c r="N63" s="297">
        <f>K63*L63</f>
        <v>958</v>
      </c>
    </row>
    <row r="64" spans="1:14">
      <c r="B64" s="52"/>
      <c r="C64" s="53"/>
      <c r="D64" s="53"/>
      <c r="E64" s="53"/>
      <c r="F64" s="53"/>
      <c r="G64" s="53"/>
      <c r="H64" s="321"/>
      <c r="I64" s="289"/>
      <c r="J64" s="296"/>
      <c r="K64" s="289"/>
      <c r="L64" s="908"/>
      <c r="M64" s="909"/>
      <c r="N64" s="297"/>
    </row>
    <row r="65" spans="1:15">
      <c r="B65" s="52"/>
      <c r="C65" s="53"/>
      <c r="D65" s="53"/>
      <c r="E65" s="53"/>
      <c r="F65" s="53"/>
      <c r="G65" s="53"/>
      <c r="H65" s="321"/>
      <c r="I65" s="289"/>
      <c r="J65" s="296"/>
      <c r="K65" s="289"/>
      <c r="L65" s="908"/>
      <c r="M65" s="909"/>
      <c r="N65" s="297"/>
    </row>
    <row r="66" spans="1:15">
      <c r="B66" s="52"/>
      <c r="C66" s="53"/>
      <c r="D66" s="53"/>
      <c r="E66" s="53"/>
      <c r="F66" s="53"/>
      <c r="G66" s="53"/>
      <c r="H66" s="298"/>
      <c r="I66" s="289"/>
      <c r="J66" s="289"/>
      <c r="K66" s="289"/>
      <c r="L66" s="299"/>
      <c r="M66" s="300"/>
      <c r="N66" s="301"/>
    </row>
    <row r="67" spans="1:15" ht="15" thickBot="1">
      <c r="B67" s="457"/>
      <c r="C67" s="458"/>
      <c r="D67" s="458"/>
      <c r="E67" s="458"/>
      <c r="F67" s="458"/>
      <c r="G67" s="458"/>
      <c r="H67" s="54"/>
      <c r="I67" s="132"/>
      <c r="J67" s="132"/>
      <c r="K67" s="132"/>
      <c r="L67" s="899"/>
      <c r="M67" s="900"/>
      <c r="N67" s="133"/>
    </row>
    <row r="68" spans="1:15" ht="15" thickBot="1">
      <c r="B68" s="910" t="s">
        <v>1037</v>
      </c>
      <c r="C68" s="864"/>
      <c r="D68" s="864"/>
      <c r="E68" s="864"/>
      <c r="F68" s="864"/>
      <c r="G68" s="864"/>
      <c r="H68" s="864"/>
      <c r="I68" s="864"/>
      <c r="J68" s="864"/>
      <c r="K68" s="864"/>
      <c r="L68" s="864"/>
      <c r="M68" s="865"/>
      <c r="N68" s="110">
        <f>SUM(N63:N67)</f>
        <v>958</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60" t="s">
        <v>1047</v>
      </c>
      <c r="C72" s="861"/>
      <c r="D72" s="861"/>
      <c r="E72" s="861"/>
      <c r="F72" s="861"/>
      <c r="G72" s="861"/>
      <c r="H72" s="861"/>
      <c r="I72" s="79" t="s">
        <v>1048</v>
      </c>
      <c r="J72" s="81" t="s">
        <v>1494</v>
      </c>
      <c r="K72" s="80" t="s">
        <v>1050</v>
      </c>
      <c r="L72" s="862" t="s">
        <v>1034</v>
      </c>
      <c r="M72" s="863"/>
      <c r="N72" s="104" t="s">
        <v>1035</v>
      </c>
    </row>
    <row r="73" spans="1:15">
      <c r="A73" s="168" t="s">
        <v>11</v>
      </c>
      <c r="B73" s="55" t="str">
        <f>VLOOKUP(A73,'MANO DE OBRA'!A8:D68,3,FALSE)</f>
        <v>Obrero (4)</v>
      </c>
      <c r="C73" s="53"/>
      <c r="D73" s="53"/>
      <c r="E73" s="53"/>
      <c r="F73" s="53"/>
      <c r="G73" s="53"/>
      <c r="H73" s="53"/>
      <c r="I73" s="302">
        <f>K73/J73*100</f>
        <v>110415.578824</v>
      </c>
      <c r="J73" s="303">
        <v>185</v>
      </c>
      <c r="K73" s="304">
        <f>VLOOKUP(A73,'MANO DE OBRA'!A8:D99,4,FALSE)</f>
        <v>204268.8208244</v>
      </c>
      <c r="L73" s="56"/>
      <c r="M73" s="444">
        <v>1.28</v>
      </c>
      <c r="N73" s="405">
        <f>K73/M73</f>
        <v>159585.0162690625</v>
      </c>
      <c r="O73" s="112"/>
    </row>
    <row r="74" spans="1:15">
      <c r="A74" s="168" t="s">
        <v>30</v>
      </c>
      <c r="B74" s="55" t="str">
        <f>VLOOKUP(A74,'MANO DE OBRA'!A8:D69,3,FALSE)</f>
        <v>Oficial</v>
      </c>
      <c r="C74" s="53"/>
      <c r="D74" s="53"/>
      <c r="E74" s="53"/>
      <c r="F74" s="53"/>
      <c r="G74" s="53"/>
      <c r="H74" s="53"/>
      <c r="I74" s="302">
        <f>K74/J74*100</f>
        <v>55207.789411999998</v>
      </c>
      <c r="J74" s="303">
        <v>185</v>
      </c>
      <c r="K74" s="304">
        <f>VLOOKUP(A74,'MANO DE OBRA'!A8:D100,4,FALSE)</f>
        <v>102134.4104122</v>
      </c>
      <c r="L74" s="56"/>
      <c r="M74" s="441">
        <v>1.28</v>
      </c>
      <c r="N74" s="405">
        <f>K74/M74</f>
        <v>79792.50813453125</v>
      </c>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SUM(N73:N76)</f>
        <v>239377.52440359374</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N45+N58+N68+N77</f>
        <v>2319937.2631237735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463987.45262475475</v>
      </c>
      <c r="M84" s="857"/>
      <c r="N84" s="57"/>
    </row>
    <row r="85" spans="1:14">
      <c r="B85" s="95" t="s">
        <v>1057</v>
      </c>
      <c r="C85" s="96"/>
      <c r="D85" s="96"/>
      <c r="E85" s="96"/>
      <c r="F85" s="96"/>
      <c r="G85" s="96"/>
      <c r="H85" s="96"/>
      <c r="I85" s="93"/>
      <c r="J85" s="94"/>
      <c r="K85" s="314">
        <v>0.05</v>
      </c>
      <c r="L85" s="856">
        <f>N79*K85</f>
        <v>115996.86315618869</v>
      </c>
      <c r="M85" s="857"/>
      <c r="N85" s="57"/>
    </row>
    <row r="86" spans="1:14" ht="15" thickBot="1">
      <c r="B86" s="97" t="s">
        <v>1058</v>
      </c>
      <c r="C86" s="98"/>
      <c r="D86" s="98"/>
      <c r="E86" s="98"/>
      <c r="F86" s="98"/>
      <c r="G86" s="98"/>
      <c r="H86" s="98"/>
      <c r="I86" s="99"/>
      <c r="J86" s="100"/>
      <c r="K86" s="315">
        <v>0.05</v>
      </c>
      <c r="L86" s="858">
        <f>N79*K86</f>
        <v>115996.86315618869</v>
      </c>
      <c r="M86" s="859"/>
      <c r="N86" s="57"/>
    </row>
    <row r="87" spans="1:14" ht="15" thickBot="1">
      <c r="B87" s="821" t="s">
        <v>1037</v>
      </c>
      <c r="C87" s="822"/>
      <c r="D87" s="822"/>
      <c r="E87" s="822"/>
      <c r="F87" s="822"/>
      <c r="G87" s="822"/>
      <c r="H87" s="822"/>
      <c r="I87" s="822"/>
      <c r="J87" s="822"/>
      <c r="K87" s="822"/>
      <c r="L87" s="822"/>
      <c r="M87" s="823"/>
      <c r="N87" s="58">
        <f>L84+L85+L86</f>
        <v>695981.17893713224</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3015918.4420609055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259080</xdr:rowOff>
              </from>
              <to>
                <xdr:col>1</xdr:col>
                <xdr:colOff>861060</xdr:colOff>
                <xdr:row>4</xdr:row>
                <xdr:rowOff>83820</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7.109375" bestFit="1" customWidth="1"/>
    <col min="14" max="14" width="17.44140625" customWidth="1"/>
    <col min="15" max="15" width="12" bestFit="1" customWidth="1"/>
  </cols>
  <sheetData>
    <row r="1" spans="2:14" ht="15" hidden="1" customHeight="1" thickTop="1">
      <c r="B1" s="915"/>
      <c r="C1" s="927"/>
      <c r="D1" s="928"/>
      <c r="E1" s="928"/>
      <c r="F1" s="928"/>
      <c r="G1" s="928"/>
      <c r="H1" s="928"/>
      <c r="I1" s="928"/>
      <c r="J1" s="929"/>
      <c r="K1" s="930" t="s">
        <v>1017</v>
      </c>
      <c r="L1" s="932" t="s">
        <v>2304</v>
      </c>
      <c r="M1" s="933"/>
      <c r="N1" s="934"/>
    </row>
    <row r="2" spans="2:14" ht="38.25" customHeight="1">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462"/>
      <c r="L30" s="797" t="s">
        <v>1029</v>
      </c>
      <c r="M30" s="798"/>
      <c r="N30" s="77" t="s">
        <v>1030</v>
      </c>
    </row>
    <row r="31" spans="1:14" ht="15.75" customHeight="1" thickBot="1">
      <c r="A31" t="s">
        <v>1929</v>
      </c>
      <c r="B31" s="86" t="s">
        <v>1185</v>
      </c>
      <c r="C31" s="87" t="s">
        <v>1738</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121</v>
      </c>
      <c r="B36" s="870" t="str">
        <f>VLOOKUP(A36,EQUIPOS!A6:D154,3,FALSE)</f>
        <v>Bomba eléctrica para accionar la celda</v>
      </c>
      <c r="C36" s="871"/>
      <c r="D36" s="871"/>
      <c r="E36" s="871"/>
      <c r="F36" s="871"/>
      <c r="G36" s="871"/>
      <c r="H36" s="872"/>
      <c r="I36" s="277"/>
      <c r="J36" s="278"/>
      <c r="K36" s="279">
        <f>VLOOKUP(A36,EQUIPOS!A6:D163,4,FALSE)</f>
        <v>67487.948999999993</v>
      </c>
      <c r="L36" s="280"/>
      <c r="M36" s="281">
        <v>0.01</v>
      </c>
      <c r="N36" s="282">
        <f t="shared" ref="N36:N41" si="0">K36/M36</f>
        <v>6748794.8999999994</v>
      </c>
    </row>
    <row r="37" spans="1:14">
      <c r="A37" s="119" t="s">
        <v>192</v>
      </c>
      <c r="B37" s="870" t="str">
        <f>VLOOKUP(A37,EQUIPOS!A7:D154,3,FALSE)</f>
        <v>Equipo de acarreo interno</v>
      </c>
      <c r="C37" s="871"/>
      <c r="D37" s="871"/>
      <c r="E37" s="871"/>
      <c r="F37" s="871"/>
      <c r="G37" s="871"/>
      <c r="H37" s="872"/>
      <c r="I37" s="431"/>
      <c r="J37" s="432"/>
      <c r="K37" s="279">
        <f>VLOOKUP(A37,EQUIPOS!A7:D164,4,FALSE)</f>
        <v>42662.228999999999</v>
      </c>
      <c r="L37" s="345"/>
      <c r="M37" s="346">
        <v>0.05</v>
      </c>
      <c r="N37" s="282">
        <f t="shared" si="0"/>
        <v>853244.58</v>
      </c>
    </row>
    <row r="38" spans="1:14">
      <c r="A38" s="119" t="s">
        <v>217</v>
      </c>
      <c r="B38" s="870" t="str">
        <f>VLOOKUP(A38,EQUIPOS!A8:D154,3,FALSE)</f>
        <v>Equipo de soldadura y de acetileno (incluye soldadura)</v>
      </c>
      <c r="C38" s="871"/>
      <c r="D38" s="871"/>
      <c r="E38" s="871"/>
      <c r="F38" s="871"/>
      <c r="G38" s="871"/>
      <c r="H38" s="872"/>
      <c r="I38" s="431"/>
      <c r="J38" s="432"/>
      <c r="K38" s="279">
        <f>VLOOKUP(A38,EQUIPOS!A8:D165,4,FALSE)</f>
        <v>38971.595999999998</v>
      </c>
      <c r="L38" s="345"/>
      <c r="M38" s="346">
        <v>0.01</v>
      </c>
      <c r="N38" s="282">
        <f t="shared" si="0"/>
        <v>3897159.5999999996</v>
      </c>
    </row>
    <row r="39" spans="1:14">
      <c r="A39" s="119" t="s">
        <v>242</v>
      </c>
      <c r="B39" s="870" t="str">
        <f>VLOOKUP(A39,EQUIPOS!A9:D154,3,FALSE)</f>
        <v>Grúa con torre capacidad 1 ton en la punta.</v>
      </c>
      <c r="C39" s="871"/>
      <c r="D39" s="871"/>
      <c r="E39" s="871"/>
      <c r="F39" s="871"/>
      <c r="G39" s="871"/>
      <c r="H39" s="872"/>
      <c r="I39" s="431"/>
      <c r="J39" s="432"/>
      <c r="K39" s="279">
        <f>VLOOKUP(A39,EQUIPOS!A9:D166,4,FALSE)</f>
        <v>260162.38199999998</v>
      </c>
      <c r="L39" s="345"/>
      <c r="M39" s="346">
        <v>0.04</v>
      </c>
      <c r="N39" s="282">
        <f t="shared" si="0"/>
        <v>6504059.5499999998</v>
      </c>
    </row>
    <row r="40" spans="1:14">
      <c r="A40" s="119" t="s">
        <v>255</v>
      </c>
      <c r="B40" s="870" t="str">
        <f>VLOOKUP(A40,EQUIPOS!A10:D154,3,FALSE)</f>
        <v>Manómetro cable de acero para bajar la celda</v>
      </c>
      <c r="C40" s="871"/>
      <c r="D40" s="871"/>
      <c r="E40" s="871"/>
      <c r="F40" s="871"/>
      <c r="G40" s="871"/>
      <c r="H40" s="872"/>
      <c r="I40" s="338"/>
      <c r="J40" s="340"/>
      <c r="K40" s="279">
        <f>VLOOKUP(A40,EQUIPOS!A10:D167,4,FALSE)</f>
        <v>1822851.084</v>
      </c>
      <c r="L40" s="433"/>
      <c r="M40" s="434">
        <v>1</v>
      </c>
      <c r="N40" s="282">
        <f t="shared" si="0"/>
        <v>1822851.084</v>
      </c>
    </row>
    <row r="41" spans="1:14">
      <c r="A41" t="s">
        <v>320</v>
      </c>
      <c r="B41" s="870" t="str">
        <f>VLOOKUP(A41,EQUIPOS!A11:D155,3,FALSE)</f>
        <v>Retroexcavadora sobre llantas, motor 62HP, Profundidad de excavación de 5.41 metros.</v>
      </c>
      <c r="C41" s="871"/>
      <c r="D41" s="871"/>
      <c r="E41" s="871"/>
      <c r="F41" s="871"/>
      <c r="G41" s="871"/>
      <c r="H41" s="872"/>
      <c r="I41" s="42"/>
      <c r="J41" s="43"/>
      <c r="K41" s="279">
        <f>VLOOKUP(A41,EQUIPOS!A11:D168,4,FALSE)</f>
        <v>194964.3</v>
      </c>
      <c r="L41" s="286"/>
      <c r="M41" s="287">
        <v>0.2</v>
      </c>
      <c r="N41" s="282">
        <f t="shared" si="0"/>
        <v>974821.49999999988</v>
      </c>
    </row>
    <row r="42" spans="1:14">
      <c r="B42" s="330"/>
      <c r="C42" s="331"/>
      <c r="D42" s="331"/>
      <c r="E42" s="331"/>
      <c r="F42" s="333"/>
      <c r="G42" s="333"/>
      <c r="H42" s="131"/>
      <c r="I42" s="42"/>
      <c r="J42" s="43"/>
      <c r="K42" s="448"/>
      <c r="L42" s="286"/>
      <c r="M42" s="287"/>
      <c r="N42" s="283"/>
    </row>
    <row r="43" spans="1:14">
      <c r="B43" s="878" t="s">
        <v>1036</v>
      </c>
      <c r="C43" s="879"/>
      <c r="D43" s="879"/>
      <c r="E43" s="44"/>
      <c r="F43" s="45"/>
      <c r="G43" s="45"/>
      <c r="H43" s="46"/>
      <c r="I43" s="42"/>
      <c r="J43" s="43"/>
      <c r="K43" s="289"/>
      <c r="L43" s="286"/>
      <c r="M43" s="411">
        <v>0.01</v>
      </c>
      <c r="N43" s="354">
        <f>N81*M43</f>
        <v>37381.1942108652</v>
      </c>
    </row>
    <row r="44" spans="1:14" ht="15" thickBot="1">
      <c r="B44" s="870"/>
      <c r="C44" s="871"/>
      <c r="D44" s="871"/>
      <c r="E44" s="871"/>
      <c r="F44" s="871"/>
      <c r="G44" s="871"/>
      <c r="H44" s="872"/>
      <c r="I44" s="880"/>
      <c r="J44" s="881"/>
      <c r="K44" s="47"/>
      <c r="L44" s="882"/>
      <c r="M44" s="883"/>
      <c r="N44" s="111"/>
    </row>
    <row r="45" spans="1:14" ht="15" thickBot="1">
      <c r="B45" s="821" t="s">
        <v>1037</v>
      </c>
      <c r="C45" s="822"/>
      <c r="D45" s="822"/>
      <c r="E45" s="822"/>
      <c r="F45" s="822"/>
      <c r="G45" s="822"/>
      <c r="H45" s="822"/>
      <c r="I45" s="822"/>
      <c r="J45" s="822"/>
      <c r="K45" s="822"/>
      <c r="L45" s="822"/>
      <c r="M45" s="823"/>
      <c r="N45" s="404">
        <f>SUM(N36:N44)</f>
        <v>20838312.408210862</v>
      </c>
    </row>
    <row r="46" spans="1:14">
      <c r="B46" s="290"/>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6" t="s">
        <v>1028</v>
      </c>
      <c r="C49" s="867"/>
      <c r="D49" s="867"/>
      <c r="E49" s="867"/>
      <c r="F49" s="867"/>
      <c r="G49" s="867"/>
      <c r="H49" s="867"/>
      <c r="I49" s="901"/>
      <c r="J49" s="325" t="s">
        <v>1029</v>
      </c>
      <c r="K49" s="91" t="s">
        <v>1030</v>
      </c>
      <c r="L49" s="902" t="s">
        <v>1039</v>
      </c>
      <c r="M49" s="901"/>
      <c r="N49" s="92" t="s">
        <v>1035</v>
      </c>
    </row>
    <row r="50" spans="1:14">
      <c r="A50" s="167" t="s">
        <v>412</v>
      </c>
      <c r="B50" s="49" t="str">
        <f>VLOOKUP(A50,MATERIALES!A5:D373,3,FALSE)</f>
        <v>Celda especial de carga</v>
      </c>
      <c r="C50" s="291"/>
      <c r="D50" s="291"/>
      <c r="E50" s="291"/>
      <c r="F50" s="291"/>
      <c r="G50" s="291"/>
      <c r="H50" s="291"/>
      <c r="I50" s="291"/>
      <c r="J50" s="321" t="str">
        <f>VLOOKUP(A50,MATERIALES!A6:D642,2,FALSE)</f>
        <v>u</v>
      </c>
      <c r="K50" s="292">
        <v>1</v>
      </c>
      <c r="L50" s="277"/>
      <c r="M50" s="412">
        <f>VLOOKUP(A50,MATERIALES!A5:D396,4,FALSE)</f>
        <v>15463330</v>
      </c>
      <c r="N50" s="282">
        <f t="shared" ref="N50:N55" si="1">K50*M50</f>
        <v>15463330</v>
      </c>
    </row>
    <row r="51" spans="1:14">
      <c r="A51" s="167" t="s">
        <v>515</v>
      </c>
      <c r="B51" s="49" t="str">
        <f>VLOOKUP(A51,MATERIALES!A6:D373,3,FALSE)</f>
        <v>Manguera de alta presión</v>
      </c>
      <c r="C51" s="435"/>
      <c r="D51" s="435"/>
      <c r="E51" s="435"/>
      <c r="F51" s="435"/>
      <c r="G51" s="435"/>
      <c r="H51" s="435"/>
      <c r="I51" s="435"/>
      <c r="J51" s="322" t="str">
        <f>VLOOKUP(A51,MATERIALES!A6:D643,2,FALSE)</f>
        <v>m</v>
      </c>
      <c r="K51" s="407">
        <v>30</v>
      </c>
      <c r="L51" s="431"/>
      <c r="M51" s="412">
        <f>VLOOKUP(A51,MATERIALES!A6:D397,4,FALSE)</f>
        <v>98746.2</v>
      </c>
      <c r="N51" s="282">
        <f t="shared" si="1"/>
        <v>2962386</v>
      </c>
    </row>
    <row r="52" spans="1:14">
      <c r="A52" s="167" t="s">
        <v>755</v>
      </c>
      <c r="B52" s="49" t="str">
        <f>VLOOKUP(A52,MATERIALES!A6:D373,3,FALSE)</f>
        <v>Transductores electrónicos (incluye cables, protección contra el concreto y panel de lectura)</v>
      </c>
      <c r="C52" s="435"/>
      <c r="D52" s="435"/>
      <c r="E52" s="435"/>
      <c r="F52" s="435"/>
      <c r="G52" s="435"/>
      <c r="H52" s="435"/>
      <c r="I52" s="435"/>
      <c r="J52" s="322" t="str">
        <f>VLOOKUP(A52,MATERIALES!A6:D644,2,FALSE)</f>
        <v>u</v>
      </c>
      <c r="K52" s="407">
        <v>2</v>
      </c>
      <c r="L52" s="431"/>
      <c r="M52" s="412">
        <f>VLOOKUP(A52,MATERIALES!A6:D398,4,FALSE)</f>
        <v>1949312</v>
      </c>
      <c r="N52" s="282">
        <f t="shared" si="1"/>
        <v>3898624</v>
      </c>
    </row>
    <row r="53" spans="1:14">
      <c r="A53" s="167" t="s">
        <v>757</v>
      </c>
      <c r="B53" s="49" t="str">
        <f>VLOOKUP(A53,MATERIALES!A6:D373,3,FALSE)</f>
        <v>Transductores mecánicos (incluye cables, protección contra el concreto y panel de lectura)</v>
      </c>
      <c r="C53" s="435"/>
      <c r="D53" s="435"/>
      <c r="E53" s="435"/>
      <c r="F53" s="435"/>
      <c r="G53" s="435"/>
      <c r="H53" s="435"/>
      <c r="I53" s="435"/>
      <c r="J53" s="322" t="str">
        <f>VLOOKUP(A53,MATERIALES!A7:D645,2,FALSE)</f>
        <v>u</v>
      </c>
      <c r="K53" s="407">
        <v>5</v>
      </c>
      <c r="L53" s="431"/>
      <c r="M53" s="412">
        <f>VLOOKUP(A53,MATERIALES!A6:D399,4,FALSE)</f>
        <v>1190611</v>
      </c>
      <c r="N53" s="282">
        <f t="shared" si="1"/>
        <v>5953055</v>
      </c>
    </row>
    <row r="54" spans="1:14">
      <c r="A54" s="167" t="s">
        <v>792</v>
      </c>
      <c r="B54" s="49" t="str">
        <f>VLOOKUP(A54,MATERIALES!A7:D373,3,FALSE)</f>
        <v>Tubo Metálico De Alta Resistencia</v>
      </c>
      <c r="C54" s="435"/>
      <c r="D54" s="435"/>
      <c r="E54" s="435"/>
      <c r="F54" s="435"/>
      <c r="G54" s="435"/>
      <c r="H54" s="435"/>
      <c r="I54" s="435"/>
      <c r="J54" s="322" t="str">
        <f>VLOOKUP(A54,MATERIALES!A8:D646,2,FALSE)</f>
        <v>m</v>
      </c>
      <c r="K54" s="407">
        <v>60</v>
      </c>
      <c r="L54" s="431"/>
      <c r="M54" s="412">
        <f>VLOOKUP(A54,MATERIALES!A7:D400,4,FALSE)</f>
        <v>111750</v>
      </c>
      <c r="N54" s="282">
        <f t="shared" si="1"/>
        <v>6705000</v>
      </c>
    </row>
    <row r="55" spans="1:14">
      <c r="A55" s="167" t="s">
        <v>799</v>
      </c>
      <c r="B55" s="49" t="str">
        <f>VLOOKUP(A55,MATERIALES!A7:D373,3,FALSE)</f>
        <v>Uniones especiales de alta resistencia para tubería</v>
      </c>
      <c r="C55" s="435"/>
      <c r="D55" s="435"/>
      <c r="E55" s="435"/>
      <c r="F55" s="435"/>
      <c r="G55" s="435"/>
      <c r="H55" s="435"/>
      <c r="I55" s="435"/>
      <c r="J55" s="322" t="str">
        <f>VLOOKUP(A55,MATERIALES!A9:D647,2,FALSE)</f>
        <v>u</v>
      </c>
      <c r="K55" s="407">
        <v>12</v>
      </c>
      <c r="L55" s="431"/>
      <c r="M55" s="412">
        <f>VLOOKUP(A55,MATERIALES!A8:D401,4,FALSE)</f>
        <v>51369</v>
      </c>
      <c r="N55" s="282">
        <f t="shared" si="1"/>
        <v>616428</v>
      </c>
    </row>
    <row r="56" spans="1:14">
      <c r="A56" s="167"/>
      <c r="B56" s="49"/>
      <c r="C56" s="435"/>
      <c r="D56" s="435"/>
      <c r="E56" s="435"/>
      <c r="F56" s="435"/>
      <c r="G56" s="435"/>
      <c r="H56" s="435"/>
      <c r="I56" s="435"/>
      <c r="J56" s="321"/>
      <c r="K56" s="407"/>
      <c r="L56" s="431"/>
      <c r="M56" s="412"/>
      <c r="N56" s="282"/>
    </row>
    <row r="57" spans="1:14" ht="15" thickBot="1">
      <c r="B57" s="49"/>
      <c r="C57" s="320"/>
      <c r="D57" s="320"/>
      <c r="E57" s="320"/>
      <c r="F57" s="320"/>
      <c r="G57" s="320"/>
      <c r="H57" s="320"/>
      <c r="I57" s="320"/>
      <c r="J57" s="445"/>
      <c r="K57" s="132"/>
      <c r="L57" s="335"/>
      <c r="M57" s="412"/>
      <c r="N57" s="282"/>
    </row>
    <row r="58" spans="1:14" ht="15" thickBot="1">
      <c r="B58" s="821" t="s">
        <v>1037</v>
      </c>
      <c r="C58" s="822"/>
      <c r="D58" s="822"/>
      <c r="E58" s="822"/>
      <c r="F58" s="822"/>
      <c r="G58" s="822"/>
      <c r="H58" s="822"/>
      <c r="I58" s="822"/>
      <c r="J58" s="822"/>
      <c r="K58" s="822"/>
      <c r="L58" s="822"/>
      <c r="M58" s="823"/>
      <c r="N58" s="404">
        <f>SUM(N50:N57)</f>
        <v>35598823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7" t="s">
        <v>1045</v>
      </c>
      <c r="M62" s="886"/>
      <c r="N62" s="82" t="s">
        <v>1035</v>
      </c>
    </row>
    <row r="63" spans="1:14">
      <c r="A63" t="s">
        <v>1484</v>
      </c>
      <c r="B63" s="52" t="str">
        <f>VLOOKUP(A63,TRANSPORTE!A5:D117,3,FALSE)</f>
        <v>Transporte de tubos. celdas, etc.</v>
      </c>
      <c r="C63" s="327"/>
      <c r="D63" s="327"/>
      <c r="E63" s="327"/>
      <c r="F63" s="327"/>
      <c r="G63" s="327"/>
      <c r="H63" s="321" t="s">
        <v>1552</v>
      </c>
      <c r="I63" s="289">
        <v>1</v>
      </c>
      <c r="J63" s="296">
        <v>1</v>
      </c>
      <c r="K63" s="289">
        <f>I63*J63</f>
        <v>1</v>
      </c>
      <c r="L63" s="908">
        <f>VLOOKUP(A63,TRANSPORTE!A5:D117,4,FALSE)</f>
        <v>1394890</v>
      </c>
      <c r="M63" s="909"/>
      <c r="N63" s="297">
        <f>K63*L63</f>
        <v>1394890</v>
      </c>
    </row>
    <row r="64" spans="1:14">
      <c r="A64" t="s">
        <v>1486</v>
      </c>
      <c r="B64" s="52" t="str">
        <f>VLOOKUP(A64,TRANSPORTE!A6:D117,3,FALSE)</f>
        <v>Transporte de personal de montaje</v>
      </c>
      <c r="C64" s="53"/>
      <c r="D64" s="53"/>
      <c r="E64" s="53"/>
      <c r="F64" s="53"/>
      <c r="G64" s="53"/>
      <c r="H64" s="321" t="s">
        <v>1552</v>
      </c>
      <c r="I64" s="289">
        <v>8</v>
      </c>
      <c r="J64" s="296">
        <v>1</v>
      </c>
      <c r="K64" s="289">
        <f>I64*J64</f>
        <v>8</v>
      </c>
      <c r="L64" s="908">
        <f>VLOOKUP(A64,TRANSPORTE!A6:D117,4,FALSE)</f>
        <v>161285</v>
      </c>
      <c r="M64" s="909"/>
      <c r="N64" s="297">
        <f>K64*L64</f>
        <v>1290280</v>
      </c>
    </row>
    <row r="65" spans="1:15">
      <c r="A65" t="s">
        <v>1483</v>
      </c>
      <c r="B65" s="52" t="str">
        <f>VLOOKUP(A65,TRANSPORTE!A6:D117,3,FALSE)</f>
        <v>Pasajes aéreos</v>
      </c>
      <c r="C65" s="53"/>
      <c r="D65" s="53"/>
      <c r="E65" s="53"/>
      <c r="F65" s="53"/>
      <c r="G65" s="53"/>
      <c r="H65" s="321" t="s">
        <v>1029</v>
      </c>
      <c r="I65" s="289">
        <v>3</v>
      </c>
      <c r="J65" s="296">
        <v>1</v>
      </c>
      <c r="K65" s="289">
        <f>I65*J65</f>
        <v>3</v>
      </c>
      <c r="L65" s="908">
        <f>VLOOKUP(A65,TRANSPORTE!A6:D117,4,FALSE)</f>
        <v>337836</v>
      </c>
      <c r="M65" s="909"/>
      <c r="N65" s="297">
        <f>K65*L65</f>
        <v>1013508</v>
      </c>
    </row>
    <row r="66" spans="1:15">
      <c r="B66" s="52"/>
      <c r="C66" s="53"/>
      <c r="D66" s="53"/>
      <c r="E66" s="53"/>
      <c r="F66" s="53"/>
      <c r="G66" s="53"/>
      <c r="H66" s="298"/>
      <c r="I66" s="289"/>
      <c r="J66" s="289"/>
      <c r="K66" s="289"/>
      <c r="L66" s="299"/>
      <c r="M66" s="300"/>
      <c r="N66" s="301"/>
    </row>
    <row r="67" spans="1:15" ht="15" thickBot="1">
      <c r="B67" s="457"/>
      <c r="C67" s="458"/>
      <c r="D67" s="458"/>
      <c r="E67" s="458"/>
      <c r="F67" s="458"/>
      <c r="G67" s="458"/>
      <c r="H67" s="54"/>
      <c r="I67" s="132"/>
      <c r="J67" s="132"/>
      <c r="K67" s="132"/>
      <c r="L67" s="899"/>
      <c r="M67" s="900"/>
      <c r="N67" s="133"/>
    </row>
    <row r="68" spans="1:15" ht="15" thickBot="1">
      <c r="B68" s="910" t="s">
        <v>1037</v>
      </c>
      <c r="C68" s="864"/>
      <c r="D68" s="864"/>
      <c r="E68" s="864"/>
      <c r="F68" s="864"/>
      <c r="G68" s="864"/>
      <c r="H68" s="864"/>
      <c r="I68" s="864"/>
      <c r="J68" s="864"/>
      <c r="K68" s="864"/>
      <c r="L68" s="864"/>
      <c r="M68" s="865"/>
      <c r="N68" s="110">
        <f>SUM(N63:N67)</f>
        <v>3698678</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60" t="s">
        <v>1047</v>
      </c>
      <c r="C72" s="861"/>
      <c r="D72" s="861"/>
      <c r="E72" s="861"/>
      <c r="F72" s="861"/>
      <c r="G72" s="861"/>
      <c r="H72" s="861"/>
      <c r="I72" s="79" t="s">
        <v>1048</v>
      </c>
      <c r="J72" s="81" t="s">
        <v>1494</v>
      </c>
      <c r="K72" s="80" t="s">
        <v>1050</v>
      </c>
      <c r="L72" s="862" t="s">
        <v>1034</v>
      </c>
      <c r="M72" s="863"/>
      <c r="N72" s="104" t="s">
        <v>1035</v>
      </c>
    </row>
    <row r="73" spans="1:15">
      <c r="A73" s="168" t="s">
        <v>6</v>
      </c>
      <c r="B73" s="55" t="str">
        <f>VLOOKUP(A73,'MANO DE OBRA'!A8:D68,3,FALSE)</f>
        <v xml:space="preserve">Obrero </v>
      </c>
      <c r="C73" s="53"/>
      <c r="D73" s="53"/>
      <c r="E73" s="53"/>
      <c r="F73" s="53"/>
      <c r="G73" s="53"/>
      <c r="H73" s="53"/>
      <c r="I73" s="302">
        <f t="shared" ref="I73:I76" si="2">K73/J73*100</f>
        <v>27603.894705999999</v>
      </c>
      <c r="J73" s="303">
        <v>185</v>
      </c>
      <c r="K73" s="304">
        <f>VLOOKUP(A73,'MANO DE OBRA'!A8:D99,4,FALSE)</f>
        <v>51067.205206099999</v>
      </c>
      <c r="L73" s="56"/>
      <c r="M73" s="444">
        <v>1</v>
      </c>
      <c r="N73" s="405">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2">
        <f t="shared" si="2"/>
        <v>176664.92611840001</v>
      </c>
      <c r="J74" s="303">
        <v>185</v>
      </c>
      <c r="K74" s="304">
        <f>VLOOKUP(A74,'MANO DE OBRA'!A8:D100,4,FALSE)</f>
        <v>326830.11331904004</v>
      </c>
      <c r="L74" s="56"/>
      <c r="M74" s="441">
        <v>1</v>
      </c>
      <c r="N74" s="405">
        <f t="shared" si="3"/>
        <v>326830.11331904004</v>
      </c>
    </row>
    <row r="75" spans="1:15">
      <c r="A75" s="168" t="s">
        <v>82</v>
      </c>
      <c r="B75" s="55" t="str">
        <f>VLOOKUP(A75,'MANO DE OBRA'!A9:D70,3,FALSE)</f>
        <v>Ingeniero Supervisor y Director de Prueba Pilote</v>
      </c>
      <c r="C75" s="53"/>
      <c r="D75" s="53"/>
      <c r="E75" s="53"/>
      <c r="F75" s="53"/>
      <c r="G75" s="53"/>
      <c r="H75" s="53"/>
      <c r="I75" s="302">
        <f t="shared" si="2"/>
        <v>215310.37870680002</v>
      </c>
      <c r="J75" s="303">
        <v>185</v>
      </c>
      <c r="K75" s="304">
        <f>VLOOKUP(A75,'MANO DE OBRA'!A9:D101,4,FALSE)</f>
        <v>398324.20060758002</v>
      </c>
      <c r="L75" s="56"/>
      <c r="M75" s="449">
        <v>1</v>
      </c>
      <c r="N75" s="405">
        <f t="shared" si="3"/>
        <v>398324.20060758002</v>
      </c>
    </row>
    <row r="76" spans="1:15">
      <c r="A76" s="168" t="s">
        <v>88</v>
      </c>
      <c r="B76" s="55" t="str">
        <f>VLOOKUP(A76,'MANO DE OBRA'!A10:D71,3,FALSE)</f>
        <v>Soldador experto en montaje y pruebas</v>
      </c>
      <c r="C76" s="53"/>
      <c r="D76" s="53"/>
      <c r="E76" s="53"/>
      <c r="F76" s="53"/>
      <c r="G76" s="53"/>
      <c r="H76" s="53"/>
      <c r="I76" s="302">
        <f t="shared" si="2"/>
        <v>82811.68411799999</v>
      </c>
      <c r="J76" s="303">
        <v>185</v>
      </c>
      <c r="K76" s="304">
        <f>VLOOKUP(A76,'MANO DE OBRA'!A10:D102,4,FALSE)</f>
        <v>153201.61561829998</v>
      </c>
      <c r="L76" s="56"/>
      <c r="M76" s="449">
        <v>1</v>
      </c>
      <c r="N76" s="405">
        <f t="shared" si="3"/>
        <v>153201.61561829998</v>
      </c>
    </row>
    <row r="77" spans="1:15">
      <c r="A77" s="168" t="s">
        <v>91</v>
      </c>
      <c r="B77" s="55" t="str">
        <f>VLOOKUP(A77,'MANO DE OBRA'!A11:D72,3,FALSE)</f>
        <v>Viáticos ingeniero y director</v>
      </c>
      <c r="C77" s="53"/>
      <c r="D77" s="53"/>
      <c r="E77" s="53"/>
      <c r="F77" s="53"/>
      <c r="G77" s="53"/>
      <c r="H77" s="53"/>
      <c r="I77" s="302"/>
      <c r="J77" s="303"/>
      <c r="K77" s="304">
        <f>VLOOKUP(A77,'MANO DE OBRA'!A11:D103,4,FALSE)</f>
        <v>510672.05206099997</v>
      </c>
      <c r="L77" s="56"/>
      <c r="M77" s="449">
        <v>1</v>
      </c>
      <c r="N77" s="405">
        <f t="shared" si="3"/>
        <v>510672.05206099997</v>
      </c>
    </row>
    <row r="78" spans="1:15">
      <c r="A78" s="168" t="s">
        <v>94</v>
      </c>
      <c r="B78" s="55" t="str">
        <f>VLOOKUP(A78,'MANO DE OBRA'!A12:D73,3,FALSE)</f>
        <v>Viáticos soldadores</v>
      </c>
      <c r="C78" s="53"/>
      <c r="D78" s="53"/>
      <c r="E78" s="53"/>
      <c r="F78" s="53"/>
      <c r="G78" s="53"/>
      <c r="H78" s="53"/>
      <c r="I78" s="302"/>
      <c r="J78" s="303"/>
      <c r="K78" s="304">
        <f>VLOOKUP(A78,'MANO DE OBRA'!A12:D104,4,FALSE)</f>
        <v>255336.02603049998</v>
      </c>
      <c r="L78" s="56"/>
      <c r="M78" s="449">
        <v>1</v>
      </c>
      <c r="N78" s="405">
        <f t="shared" si="3"/>
        <v>255336.02603049998</v>
      </c>
    </row>
    <row r="79" spans="1:15">
      <c r="A79" t="s">
        <v>96</v>
      </c>
      <c r="B79" s="55" t="str">
        <f>VLOOKUP(A79,'MANO DE OBRA'!A13:D74,3,FALSE)</f>
        <v>Estudios, análisis e informes</v>
      </c>
      <c r="C79" s="53"/>
      <c r="D79" s="53"/>
      <c r="E79" s="53"/>
      <c r="F79" s="53"/>
      <c r="G79" s="53"/>
      <c r="H79" s="53"/>
      <c r="I79" s="302"/>
      <c r="J79" s="303"/>
      <c r="K79" s="304">
        <f>VLOOKUP(A79,'MANO DE OBRA'!A13:D105,4,FALSE)</f>
        <v>2042688.2082439999</v>
      </c>
      <c r="L79" s="328"/>
      <c r="M79" s="310">
        <v>1</v>
      </c>
      <c r="N79" s="405">
        <f t="shared" si="3"/>
        <v>2042688.2082439999</v>
      </c>
    </row>
    <row r="80" spans="1:15" ht="15" thickBot="1">
      <c r="B80" s="897"/>
      <c r="C80" s="898"/>
      <c r="D80" s="898"/>
      <c r="E80" s="898"/>
      <c r="F80" s="898"/>
      <c r="G80" s="898"/>
      <c r="H80" s="898"/>
      <c r="I80" s="132"/>
      <c r="J80" s="132"/>
      <c r="K80" s="132"/>
      <c r="L80" s="911"/>
      <c r="M80" s="911"/>
      <c r="N80" s="51"/>
    </row>
    <row r="81" spans="1:14" ht="15" thickBot="1">
      <c r="B81" s="910" t="s">
        <v>1037</v>
      </c>
      <c r="C81" s="864"/>
      <c r="D81" s="864"/>
      <c r="E81" s="864"/>
      <c r="F81" s="864"/>
      <c r="G81" s="864"/>
      <c r="H81" s="864"/>
      <c r="I81" s="864"/>
      <c r="J81" s="864"/>
      <c r="K81" s="864"/>
      <c r="L81" s="864"/>
      <c r="M81" s="865"/>
      <c r="N81" s="311">
        <f>SUM(N73:N80)</f>
        <v>3738119.42108652</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N45+N58+N68+N81</f>
        <v>63873932.829297379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12774786.565859476</v>
      </c>
      <c r="M88" s="857"/>
      <c r="N88" s="57"/>
    </row>
    <row r="89" spans="1:14">
      <c r="B89" s="95" t="s">
        <v>1057</v>
      </c>
      <c r="C89" s="96"/>
      <c r="D89" s="96"/>
      <c r="E89" s="96"/>
      <c r="F89" s="96"/>
      <c r="G89" s="96"/>
      <c r="H89" s="96"/>
      <c r="I89" s="93"/>
      <c r="J89" s="94"/>
      <c r="K89" s="314">
        <v>0.05</v>
      </c>
      <c r="L89" s="856">
        <f>N83*K89</f>
        <v>3193696.641464869</v>
      </c>
      <c r="M89" s="857"/>
      <c r="N89" s="57"/>
    </row>
    <row r="90" spans="1:14" ht="15" thickBot="1">
      <c r="B90" s="97" t="s">
        <v>1058</v>
      </c>
      <c r="C90" s="98"/>
      <c r="D90" s="98"/>
      <c r="E90" s="98"/>
      <c r="F90" s="98"/>
      <c r="G90" s="98"/>
      <c r="H90" s="98"/>
      <c r="I90" s="99"/>
      <c r="J90" s="100"/>
      <c r="K90" s="315">
        <v>0.05</v>
      </c>
      <c r="L90" s="858">
        <f>N83*K90</f>
        <v>3193696.641464869</v>
      </c>
      <c r="M90" s="859"/>
      <c r="N90" s="57"/>
    </row>
    <row r="91" spans="1:14" ht="15" thickBot="1">
      <c r="B91" s="821" t="s">
        <v>1037</v>
      </c>
      <c r="C91" s="822"/>
      <c r="D91" s="822"/>
      <c r="E91" s="822"/>
      <c r="F91" s="822"/>
      <c r="G91" s="822"/>
      <c r="H91" s="822"/>
      <c r="I91" s="822"/>
      <c r="J91" s="822"/>
      <c r="K91" s="822"/>
      <c r="L91" s="822"/>
      <c r="M91" s="823"/>
      <c r="N91" s="58">
        <f>L88+L89+L90</f>
        <v>19162179.848789215</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83036112.678086594</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5" t="s">
        <v>2324</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2325</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1"/>
      <c r="K123" s="971"/>
      <c r="L123" s="971"/>
      <c r="M123" s="971"/>
      <c r="N123" s="972"/>
    </row>
    <row r="124" spans="2:14" ht="15" thickBot="1">
      <c r="B124" s="429" t="s">
        <v>2327</v>
      </c>
      <c r="C124" s="430"/>
      <c r="D124" s="430"/>
      <c r="E124" s="269"/>
      <c r="F124" s="269"/>
      <c r="G124" s="269"/>
      <c r="H124" s="269"/>
      <c r="I124" s="269"/>
      <c r="J124" s="973"/>
      <c r="K124" s="973"/>
      <c r="L124" s="973"/>
      <c r="M124" s="973"/>
      <c r="N124" s="974"/>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297180</xdr:rowOff>
              </from>
              <to>
                <xdr:col>1</xdr:col>
                <xdr:colOff>861060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6.44140625" bestFit="1" customWidth="1"/>
    <col min="14" max="14" width="17.44140625" customWidth="1"/>
    <col min="15" max="15" width="12" bestFit="1" customWidth="1"/>
    <col min="16" max="16" width="15.33203125" bestFit="1" customWidth="1"/>
  </cols>
  <sheetData>
    <row r="1" spans="2:14" ht="15" hidden="1" customHeight="1" thickTop="1">
      <c r="B1" s="915"/>
      <c r="C1" s="927"/>
      <c r="D1" s="928"/>
      <c r="E1" s="928"/>
      <c r="F1" s="928"/>
      <c r="G1" s="928"/>
      <c r="H1" s="928"/>
      <c r="I1" s="928"/>
      <c r="J1" s="929"/>
      <c r="K1" s="930" t="s">
        <v>1017</v>
      </c>
      <c r="L1" s="932" t="s">
        <v>2304</v>
      </c>
      <c r="M1" s="933"/>
      <c r="N1" s="934"/>
    </row>
    <row r="2" spans="2:14" ht="27" customHeight="1">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5" customHeight="1" thickBot="1">
      <c r="A31" t="s">
        <v>1929</v>
      </c>
      <c r="B31" s="86" t="s">
        <v>1186</v>
      </c>
      <c r="C31" s="87" t="s">
        <v>1739</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6"/>
      <c r="C34" s="67"/>
      <c r="D34" s="67"/>
      <c r="E34" s="67"/>
      <c r="F34" s="67"/>
      <c r="G34" s="67"/>
      <c r="H34" s="67"/>
      <c r="I34" s="68"/>
      <c r="J34" s="68"/>
      <c r="K34" s="67"/>
      <c r="L34" s="67"/>
      <c r="M34" s="67"/>
      <c r="N34" s="69"/>
    </row>
    <row r="35" spans="1:16">
      <c r="B35" s="891" t="s">
        <v>1028</v>
      </c>
      <c r="C35" s="892"/>
      <c r="D35" s="892"/>
      <c r="E35" s="892"/>
      <c r="F35" s="892"/>
      <c r="G35" s="892"/>
      <c r="H35" s="893"/>
      <c r="I35" s="894" t="s">
        <v>1032</v>
      </c>
      <c r="J35" s="895"/>
      <c r="K35" s="75" t="s">
        <v>1033</v>
      </c>
      <c r="L35" s="896" t="s">
        <v>1034</v>
      </c>
      <c r="M35" s="893"/>
      <c r="N35" s="76" t="s">
        <v>1035</v>
      </c>
    </row>
    <row r="36" spans="1:16">
      <c r="A36" s="119" t="s">
        <v>121</v>
      </c>
      <c r="B36" s="870" t="str">
        <f>VLOOKUP(A36,EQUIPOS!A6:D154,3,FALSE)</f>
        <v>Bomba eléctrica para accionar la celda</v>
      </c>
      <c r="C36" s="871"/>
      <c r="D36" s="871"/>
      <c r="E36" s="871"/>
      <c r="F36" s="871"/>
      <c r="G36" s="871"/>
      <c r="H36" s="872"/>
      <c r="I36" s="277"/>
      <c r="J36" s="278"/>
      <c r="K36" s="279">
        <f>VLOOKUP(A36,EQUIPOS!A6:D163,4,FALSE)</f>
        <v>67487.948999999993</v>
      </c>
      <c r="L36" s="280"/>
      <c r="M36" s="281">
        <v>0.01</v>
      </c>
      <c r="N36" s="282">
        <f>K36/M36</f>
        <v>6748794.8999999994</v>
      </c>
    </row>
    <row r="37" spans="1:16">
      <c r="A37" s="119" t="s">
        <v>217</v>
      </c>
      <c r="B37" s="870" t="str">
        <f>VLOOKUP(A37,EQUIPOS!A7:D154,3,FALSE)</f>
        <v>Equipo de soldadura y de acetileno (incluye soldadura)</v>
      </c>
      <c r="C37" s="871"/>
      <c r="D37" s="871"/>
      <c r="E37" s="871"/>
      <c r="F37" s="871"/>
      <c r="G37" s="871"/>
      <c r="H37" s="872"/>
      <c r="I37" s="431"/>
      <c r="J37" s="432"/>
      <c r="K37" s="279">
        <f>VLOOKUP(A37,EQUIPOS!A7:D164,4,FALSE)</f>
        <v>38971.595999999998</v>
      </c>
      <c r="L37" s="345"/>
      <c r="M37" s="346">
        <v>0.01</v>
      </c>
      <c r="N37" s="282">
        <f>K37/M37</f>
        <v>3897159.5999999996</v>
      </c>
    </row>
    <row r="38" spans="1:16">
      <c r="A38" s="119" t="s">
        <v>255</v>
      </c>
      <c r="B38" s="870" t="str">
        <f>VLOOKUP(A38,EQUIPOS!A8:D154,3,FALSE)</f>
        <v>Manómetro cable de acero para bajar la celda</v>
      </c>
      <c r="C38" s="871"/>
      <c r="D38" s="871"/>
      <c r="E38" s="871"/>
      <c r="F38" s="871"/>
      <c r="G38" s="871"/>
      <c r="H38" s="872"/>
      <c r="I38" s="431"/>
      <c r="J38" s="432"/>
      <c r="K38" s="279">
        <f>VLOOKUP(A38,EQUIPOS!A8:D165,4,FALSE)</f>
        <v>1822851.084</v>
      </c>
      <c r="L38" s="345"/>
      <c r="M38" s="346">
        <v>1</v>
      </c>
      <c r="N38" s="282">
        <f>K38/M38</f>
        <v>1822851.084</v>
      </c>
    </row>
    <row r="39" spans="1:16">
      <c r="A39" s="119"/>
      <c r="B39" s="870"/>
      <c r="C39" s="871"/>
      <c r="D39" s="871"/>
      <c r="E39" s="871"/>
      <c r="F39" s="871"/>
      <c r="G39" s="871"/>
      <c r="H39" s="872"/>
      <c r="I39" s="431"/>
      <c r="J39" s="432"/>
      <c r="K39" s="279"/>
      <c r="L39" s="345"/>
      <c r="M39" s="346"/>
      <c r="N39" s="282"/>
    </row>
    <row r="40" spans="1:16">
      <c r="A40" s="119"/>
      <c r="B40" s="870"/>
      <c r="C40" s="871"/>
      <c r="D40" s="871"/>
      <c r="E40" s="871"/>
      <c r="F40" s="871"/>
      <c r="G40" s="871"/>
      <c r="H40" s="872"/>
      <c r="I40" s="338"/>
      <c r="J40" s="340"/>
      <c r="K40" s="279"/>
      <c r="L40" s="433"/>
      <c r="M40" s="434"/>
      <c r="N40" s="282"/>
    </row>
    <row r="41" spans="1:16">
      <c r="B41" s="870"/>
      <c r="C41" s="871"/>
      <c r="D41" s="871"/>
      <c r="E41" s="871"/>
      <c r="F41" s="871"/>
      <c r="G41" s="871"/>
      <c r="H41" s="872"/>
      <c r="I41" s="42"/>
      <c r="J41" s="43"/>
      <c r="K41" s="279"/>
      <c r="L41" s="286"/>
      <c r="M41" s="287"/>
      <c r="N41" s="282"/>
    </row>
    <row r="42" spans="1:16">
      <c r="B42" s="330"/>
      <c r="C42" s="331"/>
      <c r="D42" s="331"/>
      <c r="E42" s="331"/>
      <c r="F42" s="333"/>
      <c r="G42" s="333"/>
      <c r="H42" s="131"/>
      <c r="I42" s="42"/>
      <c r="J42" s="43"/>
      <c r="K42" s="448"/>
      <c r="L42" s="286"/>
      <c r="M42" s="287"/>
      <c r="N42" s="283"/>
    </row>
    <row r="43" spans="1:16">
      <c r="B43" s="878" t="s">
        <v>1036</v>
      </c>
      <c r="C43" s="879"/>
      <c r="D43" s="879"/>
      <c r="E43" s="44"/>
      <c r="F43" s="45"/>
      <c r="G43" s="45"/>
      <c r="H43" s="46"/>
      <c r="I43" s="42"/>
      <c r="J43" s="43"/>
      <c r="K43" s="289"/>
      <c r="L43" s="286"/>
      <c r="M43" s="411">
        <v>0.01</v>
      </c>
      <c r="N43" s="354">
        <f>N81*M43</f>
        <v>37381.1942108652</v>
      </c>
    </row>
    <row r="44" spans="1:16" ht="15" thickBot="1">
      <c r="B44" s="870"/>
      <c r="C44" s="871"/>
      <c r="D44" s="871"/>
      <c r="E44" s="871"/>
      <c r="F44" s="871"/>
      <c r="G44" s="871"/>
      <c r="H44" s="872"/>
      <c r="I44" s="880"/>
      <c r="J44" s="881"/>
      <c r="K44" s="47"/>
      <c r="L44" s="882"/>
      <c r="M44" s="883"/>
      <c r="N44" s="111"/>
    </row>
    <row r="45" spans="1:16" ht="15" thickBot="1">
      <c r="B45" s="821" t="s">
        <v>1037</v>
      </c>
      <c r="C45" s="822"/>
      <c r="D45" s="822"/>
      <c r="E45" s="822"/>
      <c r="F45" s="822"/>
      <c r="G45" s="822"/>
      <c r="H45" s="822"/>
      <c r="I45" s="822"/>
      <c r="J45" s="822"/>
      <c r="K45" s="822"/>
      <c r="L45" s="822"/>
      <c r="M45" s="823"/>
      <c r="N45" s="404">
        <f>SUM(N36:N44)</f>
        <v>12506186.778210865</v>
      </c>
      <c r="P45" s="120"/>
    </row>
    <row r="46" spans="1:16">
      <c r="B46" s="290"/>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 thickBot="1">
      <c r="B48" s="73"/>
      <c r="C48" s="68"/>
      <c r="D48" s="68"/>
      <c r="E48" s="68"/>
      <c r="F48" s="68"/>
      <c r="G48" s="68"/>
      <c r="H48" s="68"/>
      <c r="I48" s="68"/>
      <c r="J48" s="67"/>
      <c r="K48" s="67"/>
      <c r="L48" s="67"/>
      <c r="M48" s="67"/>
      <c r="N48" s="69"/>
    </row>
    <row r="49" spans="1:14">
      <c r="B49" s="866" t="s">
        <v>1028</v>
      </c>
      <c r="C49" s="867"/>
      <c r="D49" s="867"/>
      <c r="E49" s="867"/>
      <c r="F49" s="867"/>
      <c r="G49" s="867"/>
      <c r="H49" s="867"/>
      <c r="I49" s="901"/>
      <c r="J49" s="325" t="s">
        <v>1029</v>
      </c>
      <c r="K49" s="91" t="s">
        <v>1030</v>
      </c>
      <c r="L49" s="902" t="s">
        <v>1039</v>
      </c>
      <c r="M49" s="901"/>
      <c r="N49" s="92" t="s">
        <v>1035</v>
      </c>
    </row>
    <row r="50" spans="1:14">
      <c r="A50" s="167" t="s">
        <v>412</v>
      </c>
      <c r="B50" s="49" t="str">
        <f>VLOOKUP(A50,MATERIALES!A5:D373,3,FALSE)</f>
        <v>Celda especial de carga</v>
      </c>
      <c r="C50" s="291"/>
      <c r="D50" s="291"/>
      <c r="E50" s="291"/>
      <c r="F50" s="291"/>
      <c r="G50" s="291"/>
      <c r="H50" s="291"/>
      <c r="I50" s="291"/>
      <c r="J50" s="321" t="str">
        <f>VLOOKUP(A50,MATERIALES!A6:D642,2,FALSE)</f>
        <v>u</v>
      </c>
      <c r="K50" s="292">
        <v>1</v>
      </c>
      <c r="L50" s="277"/>
      <c r="M50" s="412">
        <f>VLOOKUP(A50,MATERIALES!A5:D396,4,FALSE)</f>
        <v>15463330</v>
      </c>
      <c r="N50" s="282">
        <f t="shared" ref="N50:N55" si="0">K50*M50</f>
        <v>15463330</v>
      </c>
    </row>
    <row r="51" spans="1:14">
      <c r="A51" s="167" t="s">
        <v>515</v>
      </c>
      <c r="B51" s="49" t="str">
        <f>VLOOKUP(A51,MATERIALES!A6:D373,3,FALSE)</f>
        <v>Manguera de alta presión</v>
      </c>
      <c r="C51" s="435"/>
      <c r="D51" s="435"/>
      <c r="E51" s="435"/>
      <c r="F51" s="435"/>
      <c r="G51" s="435"/>
      <c r="H51" s="435"/>
      <c r="I51" s="435"/>
      <c r="J51" s="322" t="str">
        <f>VLOOKUP(A51,MATERIALES!A6:D643,2,FALSE)</f>
        <v>m</v>
      </c>
      <c r="K51" s="407">
        <v>30</v>
      </c>
      <c r="L51" s="431"/>
      <c r="M51" s="412">
        <f>VLOOKUP(A51,MATERIALES!A6:D397,4,FALSE)</f>
        <v>98746.2</v>
      </c>
      <c r="N51" s="282">
        <f t="shared" si="0"/>
        <v>2962386</v>
      </c>
    </row>
    <row r="52" spans="1:14">
      <c r="A52" s="167" t="s">
        <v>755</v>
      </c>
      <c r="B52" s="49" t="str">
        <f>VLOOKUP(A52,MATERIALES!A6:D373,3,FALSE)</f>
        <v>Transductores electrónicos (incluye cables, protección contra el concreto y panel de lectura)</v>
      </c>
      <c r="C52" s="435"/>
      <c r="D52" s="435"/>
      <c r="E52" s="435"/>
      <c r="F52" s="435"/>
      <c r="G52" s="435"/>
      <c r="H52" s="435"/>
      <c r="I52" s="435"/>
      <c r="J52" s="322" t="str">
        <f>VLOOKUP(A52,MATERIALES!A6:D644,2,FALSE)</f>
        <v>u</v>
      </c>
      <c r="K52" s="407">
        <v>2</v>
      </c>
      <c r="L52" s="431"/>
      <c r="M52" s="412">
        <f>VLOOKUP(A52,MATERIALES!A6:D398,4,FALSE)</f>
        <v>1949312</v>
      </c>
      <c r="N52" s="282">
        <f t="shared" si="0"/>
        <v>3898624</v>
      </c>
    </row>
    <row r="53" spans="1:14">
      <c r="A53" s="167" t="s">
        <v>757</v>
      </c>
      <c r="B53" s="49" t="str">
        <f>VLOOKUP(A53,MATERIALES!A6:D373,3,FALSE)</f>
        <v>Transductores mecánicos (incluye cables, protección contra el concreto y panel de lectura)</v>
      </c>
      <c r="C53" s="435"/>
      <c r="D53" s="435"/>
      <c r="E53" s="435"/>
      <c r="F53" s="435"/>
      <c r="G53" s="435"/>
      <c r="H53" s="435"/>
      <c r="I53" s="435"/>
      <c r="J53" s="322" t="str">
        <f>VLOOKUP(A53,MATERIALES!A7:D645,2,FALSE)</f>
        <v>u</v>
      </c>
      <c r="K53" s="407">
        <v>5</v>
      </c>
      <c r="L53" s="431"/>
      <c r="M53" s="412">
        <f>VLOOKUP(A53,MATERIALES!A6:D399,4,FALSE)</f>
        <v>1190611</v>
      </c>
      <c r="N53" s="282">
        <f t="shared" si="0"/>
        <v>5953055</v>
      </c>
    </row>
    <row r="54" spans="1:14">
      <c r="A54" s="167" t="s">
        <v>792</v>
      </c>
      <c r="B54" s="49" t="str">
        <f>VLOOKUP(A54,MATERIALES!A7:D373,3,FALSE)</f>
        <v>Tubo Metálico De Alta Resistencia</v>
      </c>
      <c r="C54" s="435"/>
      <c r="D54" s="435"/>
      <c r="E54" s="435"/>
      <c r="F54" s="435"/>
      <c r="G54" s="435"/>
      <c r="H54" s="435"/>
      <c r="I54" s="435"/>
      <c r="J54" s="322" t="str">
        <f>VLOOKUP(A54,MATERIALES!A8:D646,2,FALSE)</f>
        <v>m</v>
      </c>
      <c r="K54" s="407">
        <v>60</v>
      </c>
      <c r="L54" s="431"/>
      <c r="M54" s="412">
        <f>VLOOKUP(A54,MATERIALES!A7:D400,4,FALSE)</f>
        <v>111750</v>
      </c>
      <c r="N54" s="282">
        <f t="shared" si="0"/>
        <v>6705000</v>
      </c>
    </row>
    <row r="55" spans="1:14">
      <c r="A55" s="167" t="s">
        <v>799</v>
      </c>
      <c r="B55" s="49" t="str">
        <f>VLOOKUP(A55,MATERIALES!A8:D373,3,FALSE)</f>
        <v>Uniones especiales de alta resistencia para tubería</v>
      </c>
      <c r="C55" s="435"/>
      <c r="D55" s="435"/>
      <c r="E55" s="435"/>
      <c r="F55" s="435"/>
      <c r="G55" s="435"/>
      <c r="H55" s="435"/>
      <c r="I55" s="435"/>
      <c r="J55" s="322" t="str">
        <f>VLOOKUP(A55,MATERIALES!A9:D647,2,FALSE)</f>
        <v>u</v>
      </c>
      <c r="K55" s="407">
        <v>12</v>
      </c>
      <c r="L55" s="431"/>
      <c r="M55" s="412">
        <f>VLOOKUP(A55,MATERIALES!A8:D401,4,FALSE)</f>
        <v>51369</v>
      </c>
      <c r="N55" s="282">
        <f t="shared" si="0"/>
        <v>616428</v>
      </c>
    </row>
    <row r="56" spans="1:14">
      <c r="A56" s="167"/>
      <c r="B56" s="49"/>
      <c r="C56" s="435"/>
      <c r="D56" s="435"/>
      <c r="E56" s="435"/>
      <c r="F56" s="435"/>
      <c r="G56" s="435"/>
      <c r="H56" s="435"/>
      <c r="I56" s="435"/>
      <c r="J56" s="321"/>
      <c r="K56" s="407"/>
      <c r="L56" s="431"/>
      <c r="M56" s="412"/>
      <c r="N56" s="282"/>
    </row>
    <row r="57" spans="1:14" ht="15" thickBot="1">
      <c r="B57" s="49"/>
      <c r="C57" s="320"/>
      <c r="D57" s="320"/>
      <c r="E57" s="320"/>
      <c r="F57" s="320"/>
      <c r="G57" s="320"/>
      <c r="H57" s="320"/>
      <c r="I57" s="320"/>
      <c r="J57" s="445"/>
      <c r="K57" s="132"/>
      <c r="L57" s="335"/>
      <c r="M57" s="412"/>
      <c r="N57" s="282"/>
    </row>
    <row r="58" spans="1:14" ht="15" thickBot="1">
      <c r="B58" s="821" t="s">
        <v>1037</v>
      </c>
      <c r="C58" s="822"/>
      <c r="D58" s="822"/>
      <c r="E58" s="822"/>
      <c r="F58" s="822"/>
      <c r="G58" s="822"/>
      <c r="H58" s="822"/>
      <c r="I58" s="822"/>
      <c r="J58" s="822"/>
      <c r="K58" s="822"/>
      <c r="L58" s="822"/>
      <c r="M58" s="823"/>
      <c r="N58" s="404">
        <f>SUM(N50:N57)</f>
        <v>35598823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7" t="s">
        <v>1045</v>
      </c>
      <c r="M62" s="886"/>
      <c r="N62" s="82" t="s">
        <v>1035</v>
      </c>
    </row>
    <row r="63" spans="1:14">
      <c r="A63" t="s">
        <v>1483</v>
      </c>
      <c r="B63" s="52" t="str">
        <f>VLOOKUP(A63,TRANSPORTE!A5:D117,3,FALSE)</f>
        <v>Pasajes aéreos</v>
      </c>
      <c r="C63" s="327"/>
      <c r="D63" s="327"/>
      <c r="E63" s="327"/>
      <c r="F63" s="327"/>
      <c r="G63" s="327"/>
      <c r="H63" s="321" t="s">
        <v>1029</v>
      </c>
      <c r="I63" s="289">
        <v>3</v>
      </c>
      <c r="J63" s="296">
        <v>1</v>
      </c>
      <c r="K63" s="289">
        <f>I63*J63</f>
        <v>3</v>
      </c>
      <c r="L63" s="908">
        <f>VLOOKUP(A63,TRANSPORTE!A5:D117,4,FALSE)</f>
        <v>337836</v>
      </c>
      <c r="M63" s="909"/>
      <c r="N63" s="297">
        <f>K63*L63</f>
        <v>1013508</v>
      </c>
    </row>
    <row r="64" spans="1:14">
      <c r="A64" t="s">
        <v>1484</v>
      </c>
      <c r="B64" s="52" t="str">
        <f>VLOOKUP(A64,TRANSPORTE!A6:D117,3,FALSE)</f>
        <v>Transporte de tubos. celdas, etc.</v>
      </c>
      <c r="C64" s="53"/>
      <c r="D64" s="53"/>
      <c r="E64" s="53"/>
      <c r="F64" s="53"/>
      <c r="G64" s="53"/>
      <c r="H64" s="321" t="s">
        <v>1552</v>
      </c>
      <c r="I64" s="289">
        <v>1</v>
      </c>
      <c r="J64" s="296">
        <v>1</v>
      </c>
      <c r="K64" s="289">
        <f>I64*J64</f>
        <v>1</v>
      </c>
      <c r="L64" s="908">
        <f>VLOOKUP(A64,TRANSPORTE!A6:D117,4,FALSE)</f>
        <v>1394890</v>
      </c>
      <c r="M64" s="909"/>
      <c r="N64" s="297">
        <f>K64*L64</f>
        <v>1394890</v>
      </c>
    </row>
    <row r="65" spans="1:15">
      <c r="A65" t="s">
        <v>1486</v>
      </c>
      <c r="B65" s="52" t="str">
        <f>VLOOKUP(A65,TRANSPORTE!A6:D117,3,FALSE)</f>
        <v>Transporte de personal de montaje</v>
      </c>
      <c r="C65" s="53"/>
      <c r="D65" s="53"/>
      <c r="E65" s="53"/>
      <c r="F65" s="53"/>
      <c r="G65" s="53"/>
      <c r="H65" s="321" t="s">
        <v>1552</v>
      </c>
      <c r="I65" s="289">
        <v>8</v>
      </c>
      <c r="J65" s="296">
        <v>1</v>
      </c>
      <c r="K65" s="289">
        <f>I65*J65</f>
        <v>8</v>
      </c>
      <c r="L65" s="908">
        <f>VLOOKUP(A65,TRANSPORTE!A6:D118,4,FALSE)</f>
        <v>161285</v>
      </c>
      <c r="M65" s="909"/>
      <c r="N65" s="297">
        <f>K65*L65</f>
        <v>1290280</v>
      </c>
    </row>
    <row r="66" spans="1:15">
      <c r="B66" s="52"/>
      <c r="C66" s="53"/>
      <c r="D66" s="53"/>
      <c r="E66" s="53"/>
      <c r="F66" s="53"/>
      <c r="G66" s="53"/>
      <c r="H66" s="298"/>
      <c r="I66" s="289"/>
      <c r="J66" s="289"/>
      <c r="K66" s="289"/>
      <c r="L66" s="299"/>
      <c r="M66" s="300"/>
      <c r="N66" s="301"/>
    </row>
    <row r="67" spans="1:15" ht="15" thickBot="1">
      <c r="B67" s="457"/>
      <c r="C67" s="458"/>
      <c r="D67" s="458"/>
      <c r="E67" s="458"/>
      <c r="F67" s="458"/>
      <c r="G67" s="458"/>
      <c r="H67" s="54"/>
      <c r="I67" s="132"/>
      <c r="J67" s="132"/>
      <c r="K67" s="132"/>
      <c r="L67" s="899"/>
      <c r="M67" s="900"/>
      <c r="N67" s="133"/>
    </row>
    <row r="68" spans="1:15" ht="15" thickBot="1">
      <c r="B68" s="910" t="s">
        <v>1037</v>
      </c>
      <c r="C68" s="864"/>
      <c r="D68" s="864"/>
      <c r="E68" s="864"/>
      <c r="F68" s="864"/>
      <c r="G68" s="864"/>
      <c r="H68" s="864"/>
      <c r="I68" s="864"/>
      <c r="J68" s="864"/>
      <c r="K68" s="864"/>
      <c r="L68" s="864"/>
      <c r="M68" s="865"/>
      <c r="N68" s="110">
        <f>SUM(N63:N67)</f>
        <v>3698678</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60" t="s">
        <v>1047</v>
      </c>
      <c r="C72" s="861"/>
      <c r="D72" s="861"/>
      <c r="E72" s="861"/>
      <c r="F72" s="861"/>
      <c r="G72" s="861"/>
      <c r="H72" s="861"/>
      <c r="I72" s="79" t="s">
        <v>1048</v>
      </c>
      <c r="J72" s="81" t="s">
        <v>1494</v>
      </c>
      <c r="K72" s="80" t="s">
        <v>1050</v>
      </c>
      <c r="L72" s="862" t="s">
        <v>1034</v>
      </c>
      <c r="M72" s="863"/>
      <c r="N72" s="104" t="s">
        <v>1035</v>
      </c>
    </row>
    <row r="73" spans="1:15">
      <c r="A73" s="168" t="s">
        <v>6</v>
      </c>
      <c r="B73" s="55" t="str">
        <f>VLOOKUP(A73,'MANO DE OBRA'!A8:D68,3,FALSE)</f>
        <v xml:space="preserve">Obrero </v>
      </c>
      <c r="C73" s="53"/>
      <c r="D73" s="53"/>
      <c r="E73" s="53"/>
      <c r="F73" s="53"/>
      <c r="G73" s="53"/>
      <c r="H73" s="53"/>
      <c r="I73" s="302">
        <f t="shared" ref="I73:I76" si="1">K73/J73*100</f>
        <v>27603.894705999999</v>
      </c>
      <c r="J73" s="303">
        <v>185</v>
      </c>
      <c r="K73" s="304">
        <f>VLOOKUP(A73,'MANO DE OBRA'!A8:D99,4,FALSE)</f>
        <v>51067.205206099999</v>
      </c>
      <c r="L73" s="56"/>
      <c r="M73" s="444">
        <v>1</v>
      </c>
      <c r="N73" s="405">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2">
        <f t="shared" si="1"/>
        <v>176664.92611840001</v>
      </c>
      <c r="J74" s="303">
        <v>185</v>
      </c>
      <c r="K74" s="304">
        <f>VLOOKUP(A74,'MANO DE OBRA'!A8:D100,4,FALSE)</f>
        <v>326830.11331904004</v>
      </c>
      <c r="L74" s="56"/>
      <c r="M74" s="441">
        <v>1</v>
      </c>
      <c r="N74" s="405">
        <f t="shared" si="2"/>
        <v>326830.11331904004</v>
      </c>
    </row>
    <row r="75" spans="1:15">
      <c r="A75" s="168" t="s">
        <v>82</v>
      </c>
      <c r="B75" s="55" t="str">
        <f>VLOOKUP(A75,'MANO DE OBRA'!A9:D70,3,FALSE)</f>
        <v>Ingeniero Supervisor y Director de Prueba Pilote</v>
      </c>
      <c r="C75" s="53"/>
      <c r="D75" s="53"/>
      <c r="E75" s="53"/>
      <c r="F75" s="53"/>
      <c r="G75" s="53"/>
      <c r="H75" s="53"/>
      <c r="I75" s="302">
        <f t="shared" si="1"/>
        <v>215310.37870680002</v>
      </c>
      <c r="J75" s="303">
        <v>185</v>
      </c>
      <c r="K75" s="304">
        <f>VLOOKUP(A75,'MANO DE OBRA'!A9:D101,4,FALSE)</f>
        <v>398324.20060758002</v>
      </c>
      <c r="L75" s="56"/>
      <c r="M75" s="449">
        <v>1</v>
      </c>
      <c r="N75" s="405">
        <f t="shared" si="2"/>
        <v>398324.20060758002</v>
      </c>
    </row>
    <row r="76" spans="1:15">
      <c r="A76" s="168" t="s">
        <v>88</v>
      </c>
      <c r="B76" s="55" t="str">
        <f>VLOOKUP(A76,'MANO DE OBRA'!A10:D71,3,FALSE)</f>
        <v>Soldador experto en montaje y pruebas</v>
      </c>
      <c r="C76" s="53"/>
      <c r="D76" s="53"/>
      <c r="E76" s="53"/>
      <c r="F76" s="53"/>
      <c r="G76" s="53"/>
      <c r="H76" s="53"/>
      <c r="I76" s="302">
        <f t="shared" si="1"/>
        <v>82811.68411799999</v>
      </c>
      <c r="J76" s="303">
        <v>185</v>
      </c>
      <c r="K76" s="304">
        <f>VLOOKUP(A76,'MANO DE OBRA'!A10:D102,4,FALSE)</f>
        <v>153201.61561829998</v>
      </c>
      <c r="L76" s="56"/>
      <c r="M76" s="449">
        <v>1</v>
      </c>
      <c r="N76" s="405">
        <f t="shared" si="2"/>
        <v>153201.61561829998</v>
      </c>
    </row>
    <row r="77" spans="1:15">
      <c r="A77" s="168" t="s">
        <v>91</v>
      </c>
      <c r="B77" s="55" t="str">
        <f>VLOOKUP(A77,'MANO DE OBRA'!A11:D72,3,FALSE)</f>
        <v>Viáticos ingeniero y director</v>
      </c>
      <c r="C77" s="53"/>
      <c r="D77" s="53"/>
      <c r="E77" s="53"/>
      <c r="F77" s="53"/>
      <c r="G77" s="53"/>
      <c r="H77" s="53"/>
      <c r="I77" s="302"/>
      <c r="J77" s="303"/>
      <c r="K77" s="304">
        <f>VLOOKUP(A77,'MANO DE OBRA'!A11:D103,4,FALSE)</f>
        <v>510672.05206099997</v>
      </c>
      <c r="L77" s="56"/>
      <c r="M77" s="449">
        <v>1</v>
      </c>
      <c r="N77" s="405">
        <f t="shared" si="2"/>
        <v>510672.05206099997</v>
      </c>
    </row>
    <row r="78" spans="1:15">
      <c r="A78" s="168" t="s">
        <v>94</v>
      </c>
      <c r="B78" s="55" t="str">
        <f>VLOOKUP(A78,'MANO DE OBRA'!A12:D73,3,FALSE)</f>
        <v>Viáticos soldadores</v>
      </c>
      <c r="C78" s="53"/>
      <c r="D78" s="53"/>
      <c r="E78" s="53"/>
      <c r="F78" s="53"/>
      <c r="G78" s="53"/>
      <c r="H78" s="53"/>
      <c r="I78" s="302"/>
      <c r="J78" s="303"/>
      <c r="K78" s="304">
        <f>VLOOKUP(A78,'MANO DE OBRA'!A12:D104,4,FALSE)</f>
        <v>255336.02603049998</v>
      </c>
      <c r="L78" s="56"/>
      <c r="M78" s="449">
        <v>1</v>
      </c>
      <c r="N78" s="405">
        <f t="shared" si="2"/>
        <v>255336.02603049998</v>
      </c>
    </row>
    <row r="79" spans="1:15">
      <c r="A79" t="s">
        <v>96</v>
      </c>
      <c r="B79" s="55" t="str">
        <f>VLOOKUP(A79,'MANO DE OBRA'!A13:D74,3,FALSE)</f>
        <v>Estudios, análisis e informes</v>
      </c>
      <c r="C79" s="53"/>
      <c r="D79" s="53"/>
      <c r="E79" s="53"/>
      <c r="F79" s="53"/>
      <c r="G79" s="53"/>
      <c r="H79" s="53"/>
      <c r="I79" s="302"/>
      <c r="J79" s="303"/>
      <c r="K79" s="304">
        <f>VLOOKUP(A79,'MANO DE OBRA'!A13:D105,4,FALSE)</f>
        <v>2042688.2082439999</v>
      </c>
      <c r="L79" s="328"/>
      <c r="M79" s="310">
        <v>1</v>
      </c>
      <c r="N79" s="405">
        <f t="shared" si="2"/>
        <v>2042688.2082439999</v>
      </c>
    </row>
    <row r="80" spans="1:15" ht="15" thickBot="1">
      <c r="B80" s="897"/>
      <c r="C80" s="898"/>
      <c r="D80" s="898"/>
      <c r="E80" s="898"/>
      <c r="F80" s="898"/>
      <c r="G80" s="898"/>
      <c r="H80" s="898"/>
      <c r="I80" s="50"/>
      <c r="J80" s="50"/>
      <c r="K80" s="50"/>
      <c r="L80" s="976"/>
      <c r="M80" s="977"/>
      <c r="N80" s="51"/>
    </row>
    <row r="81" spans="1:14" ht="15" thickBot="1">
      <c r="B81" s="821" t="s">
        <v>1037</v>
      </c>
      <c r="C81" s="822"/>
      <c r="D81" s="822"/>
      <c r="E81" s="822"/>
      <c r="F81" s="822"/>
      <c r="G81" s="822"/>
      <c r="H81" s="822"/>
      <c r="I81" s="864"/>
      <c r="J81" s="864"/>
      <c r="K81" s="864"/>
      <c r="L81" s="864"/>
      <c r="M81" s="865"/>
      <c r="N81" s="311">
        <f>SUM(N73:N80)</f>
        <v>3738119.42108652</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N45+N58+N68+N81</f>
        <v>55541807.199297383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11108361.439859478</v>
      </c>
      <c r="M88" s="857"/>
      <c r="N88" s="57"/>
    </row>
    <row r="89" spans="1:14">
      <c r="B89" s="95" t="s">
        <v>1057</v>
      </c>
      <c r="C89" s="96"/>
      <c r="D89" s="96"/>
      <c r="E89" s="96"/>
      <c r="F89" s="96"/>
      <c r="G89" s="96"/>
      <c r="H89" s="96"/>
      <c r="I89" s="93"/>
      <c r="J89" s="94"/>
      <c r="K89" s="314">
        <v>0.05</v>
      </c>
      <c r="L89" s="856">
        <f>N83*K89</f>
        <v>2777090.3599648695</v>
      </c>
      <c r="M89" s="857"/>
      <c r="N89" s="57"/>
    </row>
    <row r="90" spans="1:14" ht="15" thickBot="1">
      <c r="B90" s="97" t="s">
        <v>1058</v>
      </c>
      <c r="C90" s="98"/>
      <c r="D90" s="98"/>
      <c r="E90" s="98"/>
      <c r="F90" s="98"/>
      <c r="G90" s="98"/>
      <c r="H90" s="98"/>
      <c r="I90" s="99"/>
      <c r="J90" s="100"/>
      <c r="K90" s="315">
        <v>0.05</v>
      </c>
      <c r="L90" s="858">
        <f>N83*K90</f>
        <v>2777090.3599648695</v>
      </c>
      <c r="M90" s="859"/>
      <c r="N90" s="57"/>
    </row>
    <row r="91" spans="1:14" ht="15" thickBot="1">
      <c r="B91" s="821" t="s">
        <v>1037</v>
      </c>
      <c r="C91" s="822"/>
      <c r="D91" s="822"/>
      <c r="E91" s="822"/>
      <c r="F91" s="822"/>
      <c r="G91" s="822"/>
      <c r="H91" s="822"/>
      <c r="I91" s="822"/>
      <c r="J91" s="822"/>
      <c r="K91" s="822"/>
      <c r="L91" s="822"/>
      <c r="M91" s="823"/>
      <c r="N91" s="58">
        <f>L88+L89+L90</f>
        <v>16662542.159789218</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72204349.359086603</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5" t="s">
        <v>2324</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2325</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1"/>
      <c r="K123" s="971"/>
      <c r="L123" s="971"/>
      <c r="M123" s="971"/>
      <c r="N123" s="972"/>
    </row>
    <row r="124" spans="2:14" ht="15" thickBot="1">
      <c r="B124" s="429" t="s">
        <v>2327</v>
      </c>
      <c r="C124" s="430"/>
      <c r="D124" s="430"/>
      <c r="E124" s="269"/>
      <c r="F124" s="269"/>
      <c r="G124" s="269"/>
      <c r="H124" s="269"/>
      <c r="I124" s="269"/>
      <c r="J124" s="973"/>
      <c r="K124" s="973"/>
      <c r="L124" s="973"/>
      <c r="M124" s="973"/>
      <c r="N124" s="974"/>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137160</xdr:rowOff>
              </from>
              <to>
                <xdr:col>1</xdr:col>
                <xdr:colOff>861060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18.75" customHeight="1">
      <c r="B1" s="915"/>
      <c r="C1" s="927"/>
      <c r="D1" s="928"/>
      <c r="E1" s="928"/>
      <c r="F1" s="928"/>
      <c r="G1" s="928"/>
      <c r="H1" s="928"/>
      <c r="I1" s="928"/>
      <c r="J1" s="929"/>
      <c r="K1" s="930" t="s">
        <v>1017</v>
      </c>
      <c r="L1" s="932" t="s">
        <v>2304</v>
      </c>
      <c r="M1" s="933"/>
      <c r="N1" s="934"/>
    </row>
    <row r="2" spans="2:14" ht="22.5" customHeight="1">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7.25" customHeight="1" thickBot="1">
      <c r="A31" t="s">
        <v>1929</v>
      </c>
      <c r="B31" s="86" t="s">
        <v>1187</v>
      </c>
      <c r="C31" s="87" t="s">
        <v>2204</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259</v>
      </c>
      <c r="B36" s="870" t="str">
        <f>VLOOKUP(A36,EQUIPOS!A6:D154,3,FALSE)</f>
        <v>Montacargas</v>
      </c>
      <c r="C36" s="871"/>
      <c r="D36" s="871"/>
      <c r="E36" s="871"/>
      <c r="F36" s="871"/>
      <c r="G36" s="871"/>
      <c r="H36" s="872"/>
      <c r="I36" s="277"/>
      <c r="J36" s="278"/>
      <c r="K36" s="279">
        <f>VLOOKUP(A36,EQUIPOS!A6:D163,4,FALSE)</f>
        <v>107979.921</v>
      </c>
      <c r="L36" s="280"/>
      <c r="M36" s="346">
        <v>1.5</v>
      </c>
      <c r="N36" s="282">
        <f>K36/M36</f>
        <v>71986.614000000001</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2553.3602603050003</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74539.974260304996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406</v>
      </c>
      <c r="B48" s="49" t="str">
        <f>VLOOKUP(A48,MATERIALES!A5:D373,3,FALSE)</f>
        <v>Camisa metálica en acero A-37</v>
      </c>
      <c r="C48" s="291"/>
      <c r="D48" s="291"/>
      <c r="E48" s="291"/>
      <c r="F48" s="291"/>
      <c r="G48" s="291"/>
      <c r="H48" s="291"/>
      <c r="I48" s="278"/>
      <c r="J48" s="234" t="str">
        <f>VLOOKUP(A48,MATERIALES!A4:D640,2,FALSE)</f>
        <v>kg</v>
      </c>
      <c r="K48" s="292">
        <v>313.2010795996344</v>
      </c>
      <c r="L48" s="277"/>
      <c r="M48" s="412">
        <f>VLOOKUP(A48,MATERIALES!A5:D396,4,FALSE)</f>
        <v>11087</v>
      </c>
      <c r="N48" s="282">
        <f>K48*M48</f>
        <v>3472460.3695211466</v>
      </c>
    </row>
    <row r="49" spans="1:14">
      <c r="A49" s="167"/>
      <c r="B49" s="49"/>
      <c r="C49" s="435"/>
      <c r="D49" s="435"/>
      <c r="E49" s="435"/>
      <c r="F49" s="435"/>
      <c r="G49" s="435"/>
      <c r="H49" s="435"/>
      <c r="I49" s="435"/>
      <c r="J49" s="321"/>
      <c r="K49" s="407"/>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f>SUM(N48:N54)</f>
        <v>3472460.3695211466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68" t="s">
        <v>19</v>
      </c>
      <c r="B71" s="55" t="str">
        <f>VLOOKUP(A71,'MANO DE OBRA'!A8:D68,3,FALSE)</f>
        <v>Obrero (8)</v>
      </c>
      <c r="C71" s="53"/>
      <c r="D71" s="53"/>
      <c r="E71" s="53"/>
      <c r="F71" s="53"/>
      <c r="G71" s="53"/>
      <c r="H71" s="53"/>
      <c r="I71" s="302">
        <f>K71/J71*100</f>
        <v>220831.15764799999</v>
      </c>
      <c r="J71" s="303">
        <v>185</v>
      </c>
      <c r="K71" s="304">
        <f>VLOOKUP(A71,'MANO DE OBRA'!A8:D99,4,FALSE)</f>
        <v>408537.6416488</v>
      </c>
      <c r="L71" s="56"/>
      <c r="M71" s="444">
        <v>12</v>
      </c>
      <c r="N71" s="405">
        <f>K71/M71</f>
        <v>34044.803470733335</v>
      </c>
      <c r="O71" s="112"/>
    </row>
    <row r="72" spans="1:15">
      <c r="A72" s="168" t="s">
        <v>32</v>
      </c>
      <c r="B72" s="55" t="str">
        <f>VLOOKUP(A72,'MANO DE OBRA'!A8:D69,3,FALSE)</f>
        <v>Oficial (2)</v>
      </c>
      <c r="C72" s="53"/>
      <c r="D72" s="53"/>
      <c r="E72" s="53"/>
      <c r="F72" s="53"/>
      <c r="G72" s="53"/>
      <c r="H72" s="53"/>
      <c r="I72" s="302">
        <f>K72/J72*100</f>
        <v>110415.578824</v>
      </c>
      <c r="J72" s="303">
        <v>185</v>
      </c>
      <c r="K72" s="304">
        <f>VLOOKUP(A72,'MANO DE OBRA'!A8:D100,4,FALSE)</f>
        <v>204268.8208244</v>
      </c>
      <c r="L72" s="56"/>
      <c r="M72" s="442">
        <v>12</v>
      </c>
      <c r="N72" s="405">
        <f>K72/M72</f>
        <v>17022.401735366668</v>
      </c>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51067.205206099999</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3598067.5489875516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719613.50979751034</v>
      </c>
      <c r="M84" s="857"/>
      <c r="N84" s="57"/>
    </row>
    <row r="85" spans="1:14">
      <c r="B85" s="95" t="s">
        <v>1057</v>
      </c>
      <c r="C85" s="96"/>
      <c r="D85" s="96"/>
      <c r="E85" s="96"/>
      <c r="F85" s="96"/>
      <c r="G85" s="96"/>
      <c r="H85" s="96"/>
      <c r="I85" s="93"/>
      <c r="J85" s="94"/>
      <c r="K85" s="314">
        <v>0.05</v>
      </c>
      <c r="L85" s="856">
        <f>N79*K85</f>
        <v>179903.37744937759</v>
      </c>
      <c r="M85" s="857"/>
      <c r="N85" s="57"/>
    </row>
    <row r="86" spans="1:14" ht="15" thickBot="1">
      <c r="B86" s="97" t="s">
        <v>1058</v>
      </c>
      <c r="C86" s="98"/>
      <c r="D86" s="98"/>
      <c r="E86" s="98"/>
      <c r="F86" s="98"/>
      <c r="G86" s="98"/>
      <c r="H86" s="98"/>
      <c r="I86" s="99"/>
      <c r="J86" s="100"/>
      <c r="K86" s="315">
        <v>0.05</v>
      </c>
      <c r="L86" s="858">
        <f>N79*K86</f>
        <v>179903.37744937759</v>
      </c>
      <c r="M86" s="859"/>
      <c r="N86" s="57"/>
    </row>
    <row r="87" spans="1:14" ht="15" thickBot="1">
      <c r="B87" s="821" t="s">
        <v>1037</v>
      </c>
      <c r="C87" s="822"/>
      <c r="D87" s="822"/>
      <c r="E87" s="822"/>
      <c r="F87" s="822"/>
      <c r="G87" s="822"/>
      <c r="H87" s="822"/>
      <c r="I87" s="822"/>
      <c r="J87" s="822"/>
      <c r="K87" s="822"/>
      <c r="L87" s="822"/>
      <c r="M87" s="823"/>
      <c r="N87" s="58">
        <f>L84+L85+L86</f>
        <v>1079420.2646962656</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4677487.8136838172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88671875" customWidth="1"/>
    <col min="9" max="9" width="11.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7.25" customHeight="1" thickBot="1">
      <c r="A31" t="s">
        <v>1929</v>
      </c>
      <c r="B31" s="86" t="s">
        <v>1740</v>
      </c>
      <c r="C31" s="87" t="s">
        <v>2205</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267</v>
      </c>
      <c r="B36" s="870" t="str">
        <f>VLOOKUP(A36,EQUIPOS!A6:D154,3,FALSE)</f>
        <v>Motobomba de concreto</v>
      </c>
      <c r="C36" s="871"/>
      <c r="D36" s="871"/>
      <c r="E36" s="871"/>
      <c r="F36" s="871"/>
      <c r="G36" s="871"/>
      <c r="H36" s="872"/>
      <c r="I36" s="277"/>
      <c r="J36" s="278"/>
      <c r="K36" s="279">
        <f>VLOOKUP(A36,EQUIPOS!A6:D163,4,FALSE)</f>
        <v>112915.82699999999</v>
      </c>
      <c r="L36" s="280"/>
      <c r="M36" s="346">
        <v>2.5</v>
      </c>
      <c r="N36" s="282">
        <f>K36/M36</f>
        <v>45166.330799999996</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45166.330799999996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812</v>
      </c>
      <c r="B48" s="49" t="str">
        <f>VLOOKUP(A48,MATERIALES!A5:D373,3,FALSE)</f>
        <v>Acero PDR-60</v>
      </c>
      <c r="C48" s="291"/>
      <c r="D48" s="291"/>
      <c r="E48" s="291"/>
      <c r="F48" s="291"/>
      <c r="G48" s="291"/>
      <c r="H48" s="291"/>
      <c r="I48" s="278"/>
      <c r="J48" s="234" t="str">
        <f>VLOOKUP(A48,MATERIALES!A4:D640,2,FALSE)</f>
        <v>kg</v>
      </c>
      <c r="K48" s="292">
        <v>46.758679657867084</v>
      </c>
      <c r="L48" s="277"/>
      <c r="M48" s="412">
        <f>VLOOKUP(A48,MATERIALES!A5:D396,4,FALSE)</f>
        <v>3188.52</v>
      </c>
      <c r="N48" s="282">
        <f>K48*M48</f>
        <v>149090.98526270236</v>
      </c>
    </row>
    <row r="49" spans="1:14">
      <c r="A49" s="167" t="s">
        <v>904</v>
      </c>
      <c r="B49" s="49" t="str">
        <f>VLOOKUP(A49,MATERIALES!A6:D373,3,FALSE)</f>
        <v>Concreto Resistencia  21 (Mpa)</v>
      </c>
      <c r="C49" s="435"/>
      <c r="D49" s="435"/>
      <c r="E49" s="435"/>
      <c r="F49" s="435"/>
      <c r="G49" s="435"/>
      <c r="H49" s="435"/>
      <c r="I49" s="432"/>
      <c r="J49" s="234" t="str">
        <f>VLOOKUP(A49,MATERIALES!A5:D641,2,FALSE)</f>
        <v>m3</v>
      </c>
      <c r="K49" s="292">
        <v>0.66798113796952974</v>
      </c>
      <c r="L49" s="431"/>
      <c r="M49" s="412">
        <f>VLOOKUP(A49,MATERIALES!A6:D397,4,FALSE)</f>
        <v>497072</v>
      </c>
      <c r="N49" s="282">
        <f>K49*M49</f>
        <v>332034.72021279007</v>
      </c>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f>SUM(N48:N54)</f>
        <v>481125.7054754924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1340</v>
      </c>
      <c r="B60" s="52" t="str">
        <f>VLOOKUP(A60,TRANSPORTE!A2:D117,3,FALSE)</f>
        <v>Transporte de material de excavación</v>
      </c>
      <c r="C60" s="327"/>
      <c r="D60" s="327"/>
      <c r="E60" s="327"/>
      <c r="F60" s="327"/>
      <c r="G60" s="327"/>
      <c r="H60" s="321" t="s">
        <v>339</v>
      </c>
      <c r="I60" s="289">
        <v>0.86837547936038872</v>
      </c>
      <c r="J60" s="296">
        <v>1</v>
      </c>
      <c r="K60" s="289">
        <f>I60*J60</f>
        <v>0.86837547936038872</v>
      </c>
      <c r="L60" s="908">
        <f>VLOOKUP(A60,TRANSPORTE!A2:D117,4,FALSE)</f>
        <v>958</v>
      </c>
      <c r="M60" s="909"/>
      <c r="N60" s="297">
        <f>K60*L60</f>
        <v>831.90370922725242</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831.90370922725242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68"/>
      <c r="B71" s="55"/>
      <c r="C71" s="53"/>
      <c r="D71" s="53"/>
      <c r="E71" s="53"/>
      <c r="F71" s="53"/>
      <c r="G71" s="53"/>
      <c r="H71" s="53"/>
      <c r="I71" s="302"/>
      <c r="J71" s="303"/>
      <c r="K71" s="304"/>
      <c r="L71" s="56"/>
      <c r="M71" s="444"/>
      <c r="N71" s="405"/>
      <c r="O71" s="112"/>
    </row>
    <row r="72" spans="1:15">
      <c r="A72" s="168"/>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133"/>
    </row>
    <row r="77" spans="1:15" ht="15" thickBot="1">
      <c r="B77" s="910" t="s">
        <v>1037</v>
      </c>
      <c r="C77" s="864"/>
      <c r="D77" s="864"/>
      <c r="E77" s="864"/>
      <c r="F77" s="864"/>
      <c r="G77" s="864"/>
      <c r="H77" s="864"/>
      <c r="I77" s="864"/>
      <c r="J77" s="864"/>
      <c r="K77" s="864"/>
      <c r="L77" s="864"/>
      <c r="M77" s="865"/>
      <c r="N77" s="470"/>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527123.93998471962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105424.78799694392</v>
      </c>
      <c r="M84" s="857"/>
      <c r="N84" s="57"/>
    </row>
    <row r="85" spans="1:14">
      <c r="B85" s="95" t="s">
        <v>1057</v>
      </c>
      <c r="C85" s="96"/>
      <c r="D85" s="96"/>
      <c r="E85" s="96"/>
      <c r="F85" s="96"/>
      <c r="G85" s="96"/>
      <c r="H85" s="96"/>
      <c r="I85" s="93"/>
      <c r="J85" s="94"/>
      <c r="K85" s="314">
        <v>0.05</v>
      </c>
      <c r="L85" s="856">
        <f>N79*K85</f>
        <v>26356.196999235981</v>
      </c>
      <c r="M85" s="857"/>
      <c r="N85" s="57"/>
    </row>
    <row r="86" spans="1:14" ht="15" thickBot="1">
      <c r="B86" s="97" t="s">
        <v>1058</v>
      </c>
      <c r="C86" s="98"/>
      <c r="D86" s="98"/>
      <c r="E86" s="98"/>
      <c r="F86" s="98"/>
      <c r="G86" s="98"/>
      <c r="H86" s="98"/>
      <c r="I86" s="99"/>
      <c r="J86" s="100"/>
      <c r="K86" s="315">
        <v>0.05</v>
      </c>
      <c r="L86" s="858">
        <f>N79*K86</f>
        <v>26356.196999235981</v>
      </c>
      <c r="M86" s="859"/>
      <c r="N86" s="57"/>
    </row>
    <row r="87" spans="1:14" ht="15" thickBot="1">
      <c r="B87" s="821" t="s">
        <v>1037</v>
      </c>
      <c r="C87" s="822"/>
      <c r="D87" s="822"/>
      <c r="E87" s="822"/>
      <c r="F87" s="822"/>
      <c r="G87" s="822"/>
      <c r="H87" s="822"/>
      <c r="I87" s="822"/>
      <c r="J87" s="822"/>
      <c r="K87" s="822"/>
      <c r="L87" s="822"/>
      <c r="M87" s="823"/>
      <c r="N87" s="58">
        <f>L84+L85+L86</f>
        <v>158137.18199541589</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685261.12198013556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 min="17" max="17" width="17.109375" bestFit="1" customWidth="1"/>
  </cols>
  <sheetData>
    <row r="1" spans="2:14" ht="20.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21.75" customHeight="1" thickBot="1">
      <c r="A31" t="s">
        <v>1929</v>
      </c>
      <c r="B31" s="86" t="s">
        <v>1188</v>
      </c>
      <c r="C31" s="87" t="s">
        <v>2206</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121</v>
      </c>
      <c r="B36" s="870" t="str">
        <f>VLOOKUP(A36,EQUIPOS!A6:D154,3,FALSE)</f>
        <v>Bomba eléctrica para accionar la celda</v>
      </c>
      <c r="C36" s="871"/>
      <c r="D36" s="871"/>
      <c r="E36" s="871"/>
      <c r="F36" s="871"/>
      <c r="G36" s="871"/>
      <c r="H36" s="872"/>
      <c r="I36" s="277"/>
      <c r="J36" s="278"/>
      <c r="K36" s="279">
        <f>VLOOKUP(A36,EQUIPOS!A6:D163,4,FALSE)</f>
        <v>67487.948999999993</v>
      </c>
      <c r="L36" s="280"/>
      <c r="M36" s="281">
        <v>0.01</v>
      </c>
      <c r="N36" s="282">
        <f t="shared" ref="N36:N41" si="0">K36/M36</f>
        <v>6748794.8999999994</v>
      </c>
    </row>
    <row r="37" spans="1:14">
      <c r="A37" s="119" t="s">
        <v>192</v>
      </c>
      <c r="B37" s="870" t="str">
        <f>VLOOKUP(A37,EQUIPOS!A7:D154,3,FALSE)</f>
        <v>Equipo de acarreo interno</v>
      </c>
      <c r="C37" s="871"/>
      <c r="D37" s="871"/>
      <c r="E37" s="871"/>
      <c r="F37" s="871"/>
      <c r="G37" s="871"/>
      <c r="H37" s="872"/>
      <c r="I37" s="431"/>
      <c r="J37" s="432"/>
      <c r="K37" s="279">
        <f>VLOOKUP(A37,EQUIPOS!A7:D164,4,FALSE)</f>
        <v>42662.228999999999</v>
      </c>
      <c r="L37" s="345"/>
      <c r="M37" s="346">
        <v>0.05</v>
      </c>
      <c r="N37" s="282">
        <f t="shared" si="0"/>
        <v>853244.58</v>
      </c>
    </row>
    <row r="38" spans="1:14">
      <c r="A38" s="119" t="s">
        <v>214</v>
      </c>
      <c r="B38" s="870" t="str">
        <f>VLOOKUP(A38,EQUIPOS!A8:D154,3,FALSE)</f>
        <v>Equipo de oxigeno y soldadura</v>
      </c>
      <c r="C38" s="871"/>
      <c r="D38" s="871"/>
      <c r="E38" s="871"/>
      <c r="F38" s="871"/>
      <c r="G38" s="871"/>
      <c r="H38" s="872"/>
      <c r="I38" s="431"/>
      <c r="J38" s="432"/>
      <c r="K38" s="448">
        <f>VLOOKUP(A38,EQUIPOS!A8:D165,4,FALSE)</f>
        <v>15243.63</v>
      </c>
      <c r="L38" s="345"/>
      <c r="M38" s="346">
        <v>0.01</v>
      </c>
      <c r="N38" s="282">
        <f t="shared" si="0"/>
        <v>1524363</v>
      </c>
    </row>
    <row r="39" spans="1:14">
      <c r="A39" s="119" t="s">
        <v>248</v>
      </c>
      <c r="B39" s="870" t="str">
        <f>VLOOKUP(A39,EQUIPOS!A9:D154,3,FALSE)</f>
        <v>Grúa telescópica de 50 Ton.</v>
      </c>
      <c r="C39" s="871"/>
      <c r="D39" s="871"/>
      <c r="E39" s="871"/>
      <c r="F39" s="871"/>
      <c r="G39" s="871"/>
      <c r="H39" s="872"/>
      <c r="I39" s="431"/>
      <c r="J39" s="432"/>
      <c r="K39" s="448">
        <f>VLOOKUP(A39,EQUIPOS!A9:D166,4,FALSE)</f>
        <v>392926.82399999996</v>
      </c>
      <c r="L39" s="345"/>
      <c r="M39" s="346">
        <v>0.04</v>
      </c>
      <c r="N39" s="282">
        <f t="shared" si="0"/>
        <v>9823170.5999999996</v>
      </c>
    </row>
    <row r="40" spans="1:14">
      <c r="A40" s="119" t="s">
        <v>255</v>
      </c>
      <c r="B40" s="870" t="str">
        <f>VLOOKUP(A40,EQUIPOS!A10:D154,3,FALSE)</f>
        <v>Manómetro cable de acero para bajar la celda</v>
      </c>
      <c r="C40" s="871"/>
      <c r="D40" s="871"/>
      <c r="E40" s="871"/>
      <c r="F40" s="871"/>
      <c r="G40" s="871"/>
      <c r="H40" s="872"/>
      <c r="I40" s="431"/>
      <c r="J40" s="432"/>
      <c r="K40" s="448">
        <f>VLOOKUP(A40,EQUIPOS!A10:D167,4,FALSE)</f>
        <v>1822851.084</v>
      </c>
      <c r="L40" s="345"/>
      <c r="M40" s="346">
        <v>1</v>
      </c>
      <c r="N40" s="282">
        <f t="shared" si="0"/>
        <v>1822851.084</v>
      </c>
    </row>
    <row r="41" spans="1:14">
      <c r="A41" s="119" t="s">
        <v>322</v>
      </c>
      <c r="B41" s="870" t="str">
        <f>VLOOKUP(A41,EQUIPOS!A11:D155,3,FALSE)</f>
        <v xml:space="preserve">Retroexcavadora sobre llantas JD 410
</v>
      </c>
      <c r="C41" s="871"/>
      <c r="D41" s="871"/>
      <c r="E41" s="871"/>
      <c r="F41" s="871"/>
      <c r="G41" s="871"/>
      <c r="H41" s="872"/>
      <c r="I41" s="431"/>
      <c r="J41" s="432"/>
      <c r="K41" s="448">
        <f>VLOOKUP(A41,EQUIPOS!A11:D168,4,FALSE)</f>
        <v>194964.3</v>
      </c>
      <c r="L41" s="345"/>
      <c r="M41" s="346">
        <v>0.2</v>
      </c>
      <c r="N41" s="282">
        <f t="shared" si="0"/>
        <v>974821.49999999988</v>
      </c>
    </row>
    <row r="42" spans="1:14">
      <c r="A42" s="119"/>
      <c r="B42" s="870"/>
      <c r="C42" s="871"/>
      <c r="D42" s="871"/>
      <c r="E42" s="871"/>
      <c r="F42" s="871"/>
      <c r="G42" s="871"/>
      <c r="H42" s="872"/>
      <c r="I42" s="338"/>
      <c r="J42" s="340"/>
      <c r="K42" s="448"/>
      <c r="L42" s="433"/>
      <c r="M42" s="434"/>
      <c r="N42" s="282"/>
    </row>
    <row r="43" spans="1:14">
      <c r="B43" s="870"/>
      <c r="C43" s="871"/>
      <c r="D43" s="871"/>
      <c r="E43" s="871"/>
      <c r="F43" s="871"/>
      <c r="G43" s="871"/>
      <c r="H43" s="872"/>
      <c r="I43" s="42"/>
      <c r="J43" s="43"/>
      <c r="K43" s="448"/>
      <c r="L43" s="286"/>
      <c r="M43" s="287"/>
      <c r="N43" s="282"/>
    </row>
    <row r="44" spans="1:14">
      <c r="B44" s="330"/>
      <c r="C44" s="331"/>
      <c r="D44" s="331"/>
      <c r="E44" s="331"/>
      <c r="F44" s="333"/>
      <c r="G44" s="333"/>
      <c r="H44" s="131"/>
      <c r="I44" s="42"/>
      <c r="J44" s="43"/>
      <c r="K44" s="448"/>
      <c r="L44" s="286"/>
      <c r="M44" s="287"/>
      <c r="N44" s="283"/>
    </row>
    <row r="45" spans="1:14">
      <c r="B45" s="878" t="s">
        <v>1036</v>
      </c>
      <c r="C45" s="879"/>
      <c r="D45" s="879"/>
      <c r="E45" s="44"/>
      <c r="F45" s="45"/>
      <c r="G45" s="45"/>
      <c r="H45" s="46"/>
      <c r="I45" s="42"/>
      <c r="J45" s="43"/>
      <c r="K45" s="289"/>
      <c r="L45" s="286"/>
      <c r="M45" s="411">
        <v>0.1</v>
      </c>
      <c r="N45" s="354">
        <f>N86*M45</f>
        <v>373811.94210865203</v>
      </c>
    </row>
    <row r="46" spans="1:14" ht="15" thickBot="1">
      <c r="B46" s="870"/>
      <c r="C46" s="871"/>
      <c r="D46" s="871"/>
      <c r="E46" s="871"/>
      <c r="F46" s="871"/>
      <c r="G46" s="871"/>
      <c r="H46" s="872"/>
      <c r="I46" s="880"/>
      <c r="J46" s="881"/>
      <c r="K46" s="47"/>
      <c r="L46" s="882"/>
      <c r="M46" s="883"/>
      <c r="N46" s="111"/>
    </row>
    <row r="47" spans="1:14" ht="15" thickBot="1">
      <c r="B47" s="821" t="s">
        <v>1037</v>
      </c>
      <c r="C47" s="822"/>
      <c r="D47" s="822"/>
      <c r="E47" s="822"/>
      <c r="F47" s="822"/>
      <c r="G47" s="822"/>
      <c r="H47" s="822"/>
      <c r="I47" s="822"/>
      <c r="J47" s="822"/>
      <c r="K47" s="822"/>
      <c r="L47" s="822"/>
      <c r="M47" s="823"/>
      <c r="N47" s="421">
        <f>SUM(N36:N45)</f>
        <v>22121057.606108651</v>
      </c>
    </row>
    <row r="48" spans="1:14">
      <c r="B48" s="290"/>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 thickBot="1">
      <c r="B50" s="73"/>
      <c r="C50" s="68"/>
      <c r="D50" s="68"/>
      <c r="E50" s="68"/>
      <c r="F50" s="68"/>
      <c r="G50" s="68"/>
      <c r="H50" s="68"/>
      <c r="I50" s="68"/>
      <c r="J50" s="67"/>
      <c r="K50" s="67"/>
      <c r="L50" s="67"/>
      <c r="M50" s="67"/>
      <c r="N50" s="69"/>
    </row>
    <row r="51" spans="1:17">
      <c r="B51" s="866" t="s">
        <v>1028</v>
      </c>
      <c r="C51" s="867"/>
      <c r="D51" s="867"/>
      <c r="E51" s="867"/>
      <c r="F51" s="867"/>
      <c r="G51" s="867"/>
      <c r="H51" s="867"/>
      <c r="I51" s="901"/>
      <c r="J51" s="325" t="s">
        <v>1029</v>
      </c>
      <c r="K51" s="91" t="s">
        <v>1030</v>
      </c>
      <c r="L51" s="902" t="s">
        <v>1039</v>
      </c>
      <c r="M51" s="901"/>
      <c r="N51" s="92" t="s">
        <v>1035</v>
      </c>
    </row>
    <row r="52" spans="1:17">
      <c r="A52" s="167" t="s">
        <v>412</v>
      </c>
      <c r="B52" s="49" t="str">
        <f>VLOOKUP(A52,MATERIALES!A5:D373,3,FALSE)</f>
        <v>Celda especial de carga</v>
      </c>
      <c r="C52" s="291"/>
      <c r="D52" s="291"/>
      <c r="E52" s="291"/>
      <c r="F52" s="291"/>
      <c r="G52" s="291"/>
      <c r="H52" s="291"/>
      <c r="I52" s="291"/>
      <c r="J52" s="321" t="str">
        <f>VLOOKUP(A52,MATERIALES!A6:D644,2,FALSE)</f>
        <v>u</v>
      </c>
      <c r="K52" s="292">
        <v>1</v>
      </c>
      <c r="L52" s="277"/>
      <c r="M52" s="412">
        <f>VLOOKUP(A52,MATERIALES!A5:D396,4,FALSE)</f>
        <v>15463330</v>
      </c>
      <c r="N52" s="282">
        <f t="shared" ref="N52:N57" si="1">K52*M52</f>
        <v>15463330</v>
      </c>
    </row>
    <row r="53" spans="1:17">
      <c r="A53" s="167" t="s">
        <v>515</v>
      </c>
      <c r="B53" s="49" t="str">
        <f>VLOOKUP(A53,MATERIALES!A6:D373,3,FALSE)</f>
        <v>Manguera de alta presión</v>
      </c>
      <c r="C53" s="435"/>
      <c r="D53" s="435"/>
      <c r="E53" s="435"/>
      <c r="F53" s="435"/>
      <c r="G53" s="435"/>
      <c r="H53" s="435"/>
      <c r="I53" s="435"/>
      <c r="J53" s="322" t="str">
        <f>VLOOKUP(A53,MATERIALES!A7:D645,2,FALSE)</f>
        <v>m</v>
      </c>
      <c r="K53" s="407">
        <v>30</v>
      </c>
      <c r="L53" s="431"/>
      <c r="M53" s="412">
        <f>VLOOKUP(A53,MATERIALES!A6:D397,4,FALSE)</f>
        <v>98746.2</v>
      </c>
      <c r="N53" s="282">
        <f t="shared" si="1"/>
        <v>2962386</v>
      </c>
    </row>
    <row r="54" spans="1:17">
      <c r="A54" s="167" t="s">
        <v>755</v>
      </c>
      <c r="B54" s="49" t="str">
        <f>VLOOKUP(A54,MATERIALES!A6:D373,3,FALSE)</f>
        <v>Transductores electrónicos (incluye cables, protección contra el concreto y panel de lectura)</v>
      </c>
      <c r="C54" s="435"/>
      <c r="D54" s="435"/>
      <c r="E54" s="435"/>
      <c r="F54" s="435"/>
      <c r="G54" s="435"/>
      <c r="H54" s="435"/>
      <c r="I54" s="435"/>
      <c r="J54" s="322" t="str">
        <f>VLOOKUP(A54,MATERIALES!A8:D646,2,FALSE)</f>
        <v>u</v>
      </c>
      <c r="K54" s="407">
        <v>2</v>
      </c>
      <c r="L54" s="431"/>
      <c r="M54" s="412">
        <f>VLOOKUP(A54,MATERIALES!A6:D398,4,FALSE)</f>
        <v>1949312</v>
      </c>
      <c r="N54" s="282">
        <f t="shared" si="1"/>
        <v>3898624</v>
      </c>
      <c r="Q54" s="112"/>
    </row>
    <row r="55" spans="1:17">
      <c r="A55" s="167" t="s">
        <v>757</v>
      </c>
      <c r="B55" s="49" t="str">
        <f>VLOOKUP(A55,MATERIALES!A6:D373,3,FALSE)</f>
        <v>Transductores mecánicos (incluye cables, protección contra el concreto y panel de lectura)</v>
      </c>
      <c r="C55" s="435"/>
      <c r="D55" s="435"/>
      <c r="E55" s="435"/>
      <c r="F55" s="435"/>
      <c r="G55" s="435"/>
      <c r="H55" s="435"/>
      <c r="I55" s="435"/>
      <c r="J55" s="322" t="str">
        <f>VLOOKUP(A55,MATERIALES!A9:D647,2,FALSE)</f>
        <v>u</v>
      </c>
      <c r="K55" s="407">
        <v>5</v>
      </c>
      <c r="L55" s="431"/>
      <c r="M55" s="412">
        <f>VLOOKUP(A55,MATERIALES!A6:D399,4,FALSE)</f>
        <v>1190611</v>
      </c>
      <c r="N55" s="282">
        <f t="shared" si="1"/>
        <v>5953055</v>
      </c>
    </row>
    <row r="56" spans="1:17">
      <c r="A56" s="167" t="s">
        <v>790</v>
      </c>
      <c r="B56" s="49" t="str">
        <f>VLOOKUP(A56,MATERIALES!A7:D373,3,FALSE)</f>
        <v>Tubo metálico de alta resistencia</v>
      </c>
      <c r="C56" s="435"/>
      <c r="D56" s="435"/>
      <c r="E56" s="435"/>
      <c r="F56" s="435"/>
      <c r="G56" s="435"/>
      <c r="H56" s="435"/>
      <c r="I56" s="435"/>
      <c r="J56" s="322" t="str">
        <f>VLOOKUP(A56,MATERIALES!A10:D648,2,FALSE)</f>
        <v>m</v>
      </c>
      <c r="K56" s="407">
        <v>60</v>
      </c>
      <c r="L56" s="431"/>
      <c r="M56" s="412">
        <f>VLOOKUP(A56,MATERIALES!A7:D400,4,FALSE)</f>
        <v>108523</v>
      </c>
      <c r="N56" s="282">
        <f t="shared" si="1"/>
        <v>6511380</v>
      </c>
    </row>
    <row r="57" spans="1:17">
      <c r="A57" s="167" t="s">
        <v>799</v>
      </c>
      <c r="B57" s="49" t="str">
        <f>VLOOKUP(A57,MATERIALES!A8:D373,3,FALSE)</f>
        <v>Uniones especiales de alta resistencia para tubería</v>
      </c>
      <c r="C57" s="435"/>
      <c r="D57" s="435"/>
      <c r="E57" s="435"/>
      <c r="F57" s="435"/>
      <c r="G57" s="435"/>
      <c r="H57" s="435"/>
      <c r="I57" s="435"/>
      <c r="J57" s="322" t="str">
        <f>VLOOKUP(A57,MATERIALES!A11:D649,2,FALSE)</f>
        <v>u</v>
      </c>
      <c r="K57" s="407">
        <v>12</v>
      </c>
      <c r="L57" s="431"/>
      <c r="M57" s="412">
        <f>VLOOKUP(A57,MATERIALES!A8:D401,4,FALSE)</f>
        <v>51369</v>
      </c>
      <c r="N57" s="282">
        <f t="shared" si="1"/>
        <v>616428</v>
      </c>
    </row>
    <row r="58" spans="1:17">
      <c r="A58" s="167"/>
      <c r="B58" s="49"/>
      <c r="C58" s="435"/>
      <c r="D58" s="435"/>
      <c r="E58" s="435"/>
      <c r="F58" s="435"/>
      <c r="G58" s="435"/>
      <c r="H58" s="435"/>
      <c r="I58" s="435"/>
      <c r="J58" s="321"/>
      <c r="K58" s="407"/>
      <c r="L58" s="431"/>
      <c r="M58" s="412"/>
      <c r="N58" s="282"/>
    </row>
    <row r="59" spans="1:17">
      <c r="A59" s="167"/>
      <c r="B59" s="49"/>
      <c r="C59" s="435"/>
      <c r="D59" s="435"/>
      <c r="E59" s="435"/>
      <c r="F59" s="435"/>
      <c r="G59" s="435"/>
      <c r="H59" s="435"/>
      <c r="I59" s="435"/>
      <c r="J59" s="321"/>
      <c r="K59" s="407"/>
      <c r="L59" s="431"/>
      <c r="M59" s="412"/>
      <c r="N59" s="282"/>
    </row>
    <row r="60" spans="1:17">
      <c r="A60" s="167"/>
      <c r="B60" s="49"/>
      <c r="C60" s="435"/>
      <c r="D60" s="435"/>
      <c r="E60" s="435"/>
      <c r="F60" s="435"/>
      <c r="G60" s="435"/>
      <c r="H60" s="435"/>
      <c r="I60" s="435"/>
      <c r="J60" s="321"/>
      <c r="K60" s="407"/>
      <c r="L60" s="431"/>
      <c r="M60" s="412"/>
      <c r="N60" s="282"/>
    </row>
    <row r="61" spans="1:17">
      <c r="A61" s="167"/>
      <c r="B61" s="49"/>
      <c r="C61" s="435"/>
      <c r="D61" s="435"/>
      <c r="E61" s="435"/>
      <c r="F61" s="435"/>
      <c r="G61" s="435"/>
      <c r="H61" s="435"/>
      <c r="I61" s="435"/>
      <c r="J61" s="321"/>
      <c r="K61" s="407"/>
      <c r="L61" s="431"/>
      <c r="M61" s="412"/>
      <c r="N61" s="282"/>
    </row>
    <row r="62" spans="1:17" ht="15" thickBot="1">
      <c r="B62" s="49"/>
      <c r="C62" s="320"/>
      <c r="D62" s="320"/>
      <c r="E62" s="320"/>
      <c r="F62" s="320"/>
      <c r="G62" s="320"/>
      <c r="H62" s="320"/>
      <c r="I62" s="320"/>
      <c r="J62" s="445"/>
      <c r="K62" s="132"/>
      <c r="L62" s="335"/>
      <c r="M62" s="412"/>
      <c r="N62" s="282"/>
    </row>
    <row r="63" spans="1:17" ht="15" thickBot="1">
      <c r="B63" s="821" t="s">
        <v>1037</v>
      </c>
      <c r="C63" s="822"/>
      <c r="D63" s="822"/>
      <c r="E63" s="822"/>
      <c r="F63" s="822"/>
      <c r="G63" s="822"/>
      <c r="H63" s="822"/>
      <c r="I63" s="822"/>
      <c r="J63" s="822"/>
      <c r="K63" s="822"/>
      <c r="L63" s="822"/>
      <c r="M63" s="823"/>
      <c r="N63" s="404">
        <f>SUM(N52:N62)</f>
        <v>35405203</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3" t="s">
        <v>1041</v>
      </c>
      <c r="C67" s="324"/>
      <c r="D67" s="324"/>
      <c r="E67" s="324"/>
      <c r="F67" s="324"/>
      <c r="G67" s="324"/>
      <c r="H67" s="79" t="s">
        <v>1029</v>
      </c>
      <c r="I67" s="80" t="s">
        <v>1042</v>
      </c>
      <c r="J67" s="81" t="s">
        <v>1043</v>
      </c>
      <c r="K67" s="79" t="s">
        <v>1044</v>
      </c>
      <c r="L67" s="907" t="s">
        <v>1045</v>
      </c>
      <c r="M67" s="886"/>
      <c r="N67" s="82" t="s">
        <v>1035</v>
      </c>
    </row>
    <row r="68" spans="1:15">
      <c r="A68" t="s">
        <v>1484</v>
      </c>
      <c r="B68" s="52" t="str">
        <f>VLOOKUP(A68,TRANSPORTE!A5:D117,3,FALSE)</f>
        <v>Transporte de tubos. celdas, etc.</v>
      </c>
      <c r="C68" s="327"/>
      <c r="D68" s="327"/>
      <c r="E68" s="327"/>
      <c r="F68" s="327"/>
      <c r="G68" s="327"/>
      <c r="H68" s="321" t="s">
        <v>1552</v>
      </c>
      <c r="I68" s="289">
        <v>1</v>
      </c>
      <c r="J68" s="296">
        <v>1</v>
      </c>
      <c r="K68" s="289">
        <f>I68*J68</f>
        <v>1</v>
      </c>
      <c r="L68" s="908">
        <f>VLOOKUP(A68,TRANSPORTE!A5:D117,4,FALSE)</f>
        <v>1394890</v>
      </c>
      <c r="M68" s="909"/>
      <c r="N68" s="297">
        <f>K68*L68</f>
        <v>1394890</v>
      </c>
    </row>
    <row r="69" spans="1:15">
      <c r="A69" t="s">
        <v>1483</v>
      </c>
      <c r="B69" s="52" t="str">
        <f>VLOOKUP(A69,TRANSPORTE!A5:D117,3,FALSE)</f>
        <v>Pasajes aéreos</v>
      </c>
      <c r="C69" s="53"/>
      <c r="D69" s="53"/>
      <c r="E69" s="53"/>
      <c r="F69" s="53"/>
      <c r="G69" s="53"/>
      <c r="H69" s="321" t="s">
        <v>1029</v>
      </c>
      <c r="I69" s="289">
        <v>3</v>
      </c>
      <c r="J69" s="296">
        <v>1</v>
      </c>
      <c r="K69" s="289">
        <f>I69*J69</f>
        <v>3</v>
      </c>
      <c r="L69" s="908">
        <f>VLOOKUP(A69,TRANSPORTE!A5:D117,4,FALSE)</f>
        <v>337836</v>
      </c>
      <c r="M69" s="909"/>
      <c r="N69" s="297">
        <f>K69*L69</f>
        <v>1013508</v>
      </c>
    </row>
    <row r="70" spans="1:15">
      <c r="B70" s="52"/>
      <c r="C70" s="53"/>
      <c r="D70" s="53"/>
      <c r="E70" s="53"/>
      <c r="F70" s="53"/>
      <c r="G70" s="53"/>
      <c r="H70" s="321"/>
      <c r="I70" s="289"/>
      <c r="J70" s="296"/>
      <c r="K70" s="289"/>
      <c r="L70" s="908"/>
      <c r="M70" s="909"/>
      <c r="N70" s="297"/>
    </row>
    <row r="71" spans="1:15">
      <c r="B71" s="52"/>
      <c r="C71" s="53"/>
      <c r="D71" s="53"/>
      <c r="E71" s="53"/>
      <c r="F71" s="53"/>
      <c r="G71" s="53"/>
      <c r="H71" s="321"/>
      <c r="I71" s="289"/>
      <c r="J71" s="296"/>
      <c r="K71" s="289"/>
      <c r="L71" s="908"/>
      <c r="M71" s="909"/>
      <c r="N71" s="297"/>
    </row>
    <row r="72" spans="1:15">
      <c r="B72" s="52"/>
      <c r="C72" s="53"/>
      <c r="D72" s="53"/>
      <c r="E72" s="53"/>
      <c r="F72" s="53"/>
      <c r="G72" s="53"/>
      <c r="H72" s="298"/>
      <c r="I72" s="289"/>
      <c r="J72" s="289"/>
      <c r="K72" s="289"/>
      <c r="L72" s="299"/>
      <c r="M72" s="300"/>
      <c r="N72" s="301"/>
    </row>
    <row r="73" spans="1:15" ht="15" thickBot="1">
      <c r="B73" s="457"/>
      <c r="C73" s="458"/>
      <c r="D73" s="458"/>
      <c r="E73" s="458"/>
      <c r="F73" s="458"/>
      <c r="G73" s="458"/>
      <c r="H73" s="54"/>
      <c r="I73" s="132"/>
      <c r="J73" s="132"/>
      <c r="K73" s="132"/>
      <c r="L73" s="899"/>
      <c r="M73" s="900"/>
      <c r="N73" s="133"/>
    </row>
    <row r="74" spans="1:15" ht="15" thickBot="1">
      <c r="B74" s="910" t="s">
        <v>1037</v>
      </c>
      <c r="C74" s="864"/>
      <c r="D74" s="864"/>
      <c r="E74" s="864"/>
      <c r="F74" s="864"/>
      <c r="G74" s="864"/>
      <c r="H74" s="864"/>
      <c r="I74" s="864"/>
      <c r="J74" s="864"/>
      <c r="K74" s="864"/>
      <c r="L74" s="864"/>
      <c r="M74" s="865"/>
      <c r="N74" s="110">
        <f>N68+N69+N70+N71+N72</f>
        <v>2408398</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60" t="s">
        <v>1047</v>
      </c>
      <c r="C78" s="861"/>
      <c r="D78" s="861"/>
      <c r="E78" s="861"/>
      <c r="F78" s="861"/>
      <c r="G78" s="861"/>
      <c r="H78" s="861"/>
      <c r="I78" s="79" t="s">
        <v>1048</v>
      </c>
      <c r="J78" s="81" t="s">
        <v>1494</v>
      </c>
      <c r="K78" s="80" t="s">
        <v>1050</v>
      </c>
      <c r="L78" s="862" t="s">
        <v>1034</v>
      </c>
      <c r="M78" s="863"/>
      <c r="N78" s="104" t="s">
        <v>1035</v>
      </c>
    </row>
    <row r="79" spans="1:15">
      <c r="A79" s="168" t="s">
        <v>6</v>
      </c>
      <c r="B79" s="55" t="str">
        <f>VLOOKUP(A79,'MANO DE OBRA'!A8:D68,3,FALSE)</f>
        <v xml:space="preserve">Obrero </v>
      </c>
      <c r="C79" s="53"/>
      <c r="D79" s="53"/>
      <c r="E79" s="53"/>
      <c r="F79" s="53"/>
      <c r="G79" s="53"/>
      <c r="H79" s="53"/>
      <c r="I79" s="302">
        <f t="shared" ref="I79:I82" si="2">K79/J79*100</f>
        <v>27603.894705999999</v>
      </c>
      <c r="J79" s="303">
        <v>185</v>
      </c>
      <c r="K79" s="304">
        <f>VLOOKUP(A79,'MANO DE OBRA'!A8:D99,4,FALSE)</f>
        <v>51067.205206099999</v>
      </c>
      <c r="L79" s="56"/>
      <c r="M79" s="444">
        <v>1</v>
      </c>
      <c r="N79" s="405">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2">
        <f t="shared" si="2"/>
        <v>176664.92611840001</v>
      </c>
      <c r="J80" s="303">
        <v>185</v>
      </c>
      <c r="K80" s="304">
        <f>VLOOKUP(A80,'MANO DE OBRA'!A8:D100,4,FALSE)</f>
        <v>326830.11331904004</v>
      </c>
      <c r="L80" s="56"/>
      <c r="M80" s="444">
        <v>1</v>
      </c>
      <c r="N80" s="405">
        <f t="shared" si="3"/>
        <v>326830.11331904004</v>
      </c>
    </row>
    <row r="81" spans="1:14">
      <c r="A81" s="168" t="s">
        <v>82</v>
      </c>
      <c r="B81" s="55" t="str">
        <f>VLOOKUP(A81,'MANO DE OBRA'!A9:D70,3,FALSE)</f>
        <v>Ingeniero Supervisor y Director de Prueba Pilote</v>
      </c>
      <c r="C81" s="53"/>
      <c r="D81" s="53"/>
      <c r="E81" s="53"/>
      <c r="F81" s="53"/>
      <c r="G81" s="53"/>
      <c r="H81" s="53"/>
      <c r="I81" s="302">
        <f t="shared" si="2"/>
        <v>215310.37870680002</v>
      </c>
      <c r="J81" s="303">
        <v>185</v>
      </c>
      <c r="K81" s="304">
        <f>VLOOKUP(A81,'MANO DE OBRA'!A9:D101,4,FALSE)</f>
        <v>398324.20060758002</v>
      </c>
      <c r="L81" s="56"/>
      <c r="M81" s="444">
        <v>1</v>
      </c>
      <c r="N81" s="405">
        <f t="shared" si="3"/>
        <v>398324.20060758002</v>
      </c>
    </row>
    <row r="82" spans="1:14">
      <c r="A82" t="s">
        <v>88</v>
      </c>
      <c r="B82" s="55" t="str">
        <f>VLOOKUP(A82,'MANO DE OBRA'!A9:D70,3,FALSE)</f>
        <v>Soldador experto en montaje y pruebas</v>
      </c>
      <c r="C82" s="53"/>
      <c r="D82" s="53"/>
      <c r="E82" s="53"/>
      <c r="F82" s="53"/>
      <c r="G82" s="53"/>
      <c r="H82" s="53"/>
      <c r="I82" s="302">
        <f t="shared" si="2"/>
        <v>82811.68411799999</v>
      </c>
      <c r="J82" s="303">
        <v>185</v>
      </c>
      <c r="K82" s="304">
        <f>VLOOKUP(A82,'MANO DE OBRA'!A9:D101,4,FALSE)</f>
        <v>153201.61561829998</v>
      </c>
      <c r="L82" s="56"/>
      <c r="M82" s="444">
        <v>1</v>
      </c>
      <c r="N82" s="405">
        <f t="shared" si="3"/>
        <v>153201.61561829998</v>
      </c>
    </row>
    <row r="83" spans="1:14">
      <c r="A83" t="s">
        <v>91</v>
      </c>
      <c r="B83" s="55" t="str">
        <f>VLOOKUP(A83,'MANO DE OBRA'!A10:D71,3,FALSE)</f>
        <v>Viáticos ingeniero y director</v>
      </c>
      <c r="C83" s="53"/>
      <c r="D83" s="53"/>
      <c r="E83" s="53"/>
      <c r="F83" s="53"/>
      <c r="G83" s="53"/>
      <c r="H83" s="53"/>
      <c r="I83" s="302"/>
      <c r="J83" s="303"/>
      <c r="K83" s="304">
        <f>VLOOKUP(A83,'MANO DE OBRA'!A10:D102,4,FALSE)</f>
        <v>510672.05206099997</v>
      </c>
      <c r="L83" s="328"/>
      <c r="M83" s="444">
        <v>1</v>
      </c>
      <c r="N83" s="405">
        <f t="shared" si="3"/>
        <v>510672.05206099997</v>
      </c>
    </row>
    <row r="84" spans="1:14">
      <c r="A84" t="s">
        <v>94</v>
      </c>
      <c r="B84" s="55" t="str">
        <f>VLOOKUP(A84,'MANO DE OBRA'!A11:D72,3,FALSE)</f>
        <v>Viáticos soldadores</v>
      </c>
      <c r="C84" s="53"/>
      <c r="D84" s="53"/>
      <c r="E84" s="53"/>
      <c r="F84" s="53"/>
      <c r="G84" s="53"/>
      <c r="H84" s="53"/>
      <c r="I84" s="302"/>
      <c r="J84" s="303"/>
      <c r="K84" s="304">
        <f>VLOOKUP(A84,'MANO DE OBRA'!A11:D103,4,FALSE)</f>
        <v>255336.02603049998</v>
      </c>
      <c r="L84" s="328"/>
      <c r="M84" s="310">
        <v>1</v>
      </c>
      <c r="N84" s="306">
        <f t="shared" si="3"/>
        <v>255336.02603049998</v>
      </c>
    </row>
    <row r="85" spans="1:14" ht="15" thickBot="1">
      <c r="A85" t="s">
        <v>96</v>
      </c>
      <c r="B85" s="897" t="str">
        <f>VLOOKUP(A85,'MANO DE OBRA'!A12:D73,3,FALSE)</f>
        <v>Estudios, análisis e informes</v>
      </c>
      <c r="C85" s="898" t="e">
        <f>VLOOKUP(B85,'MANO DE OBRA'!B12:E73,3,FALSE)</f>
        <v>#N/A</v>
      </c>
      <c r="D85" s="898" t="e">
        <f>VLOOKUP(C85,'MANO DE OBRA'!C12:F73,3,FALSE)</f>
        <v>#N/A</v>
      </c>
      <c r="E85" s="898" t="e">
        <f>VLOOKUP(D85,'MANO DE OBRA'!D12:G73,3,FALSE)</f>
        <v>#N/A</v>
      </c>
      <c r="F85" s="898" t="e">
        <f>VLOOKUP(E85,'MANO DE OBRA'!E12:H73,3,FALSE)</f>
        <v>#N/A</v>
      </c>
      <c r="G85" s="898" t="e">
        <f>VLOOKUP(F85,'MANO DE OBRA'!F12:I73,3,FALSE)</f>
        <v>#N/A</v>
      </c>
      <c r="H85" s="898" t="e">
        <f>VLOOKUP(G85,'MANO DE OBRA'!G12:J73,3,FALSE)</f>
        <v>#N/A</v>
      </c>
      <c r="I85" s="480"/>
      <c r="J85" s="481"/>
      <c r="K85" s="482">
        <f>VLOOKUP(A85,'MANO DE OBRA'!A12:D104,4,FALSE)</f>
        <v>2042688.2082439999</v>
      </c>
      <c r="L85" s="978">
        <v>1</v>
      </c>
      <c r="M85" s="978"/>
      <c r="N85" s="483">
        <f>K85*L85</f>
        <v>2042688.2082439999</v>
      </c>
    </row>
    <row r="86" spans="1:14" ht="15" thickBot="1">
      <c r="B86" s="910" t="s">
        <v>1037</v>
      </c>
      <c r="C86" s="864"/>
      <c r="D86" s="864"/>
      <c r="E86" s="864"/>
      <c r="F86" s="864"/>
      <c r="G86" s="864"/>
      <c r="H86" s="864"/>
      <c r="I86" s="864"/>
      <c r="J86" s="864"/>
      <c r="K86" s="864"/>
      <c r="L86" s="864"/>
      <c r="M86" s="865"/>
      <c r="N86" s="470">
        <f>SUM(N79:N85)</f>
        <v>3738119.42108652</v>
      </c>
    </row>
    <row r="87" spans="1:14" ht="15" thickBot="1">
      <c r="B87" s="39"/>
      <c r="C87" s="40"/>
      <c r="D87" s="40"/>
      <c r="E87" s="40"/>
      <c r="F87" s="40"/>
      <c r="G87" s="40"/>
      <c r="H87" s="40"/>
      <c r="I87" s="40"/>
      <c r="J87" s="40"/>
      <c r="K87" s="40"/>
      <c r="L87" s="40"/>
      <c r="M87" s="40"/>
      <c r="N87" s="41"/>
    </row>
    <row r="88" spans="1:14" ht="15" thickBot="1">
      <c r="B88" s="821" t="s">
        <v>1051</v>
      </c>
      <c r="C88" s="822"/>
      <c r="D88" s="822"/>
      <c r="E88" s="822"/>
      <c r="F88" s="822"/>
      <c r="G88" s="822"/>
      <c r="H88" s="822"/>
      <c r="I88" s="822"/>
      <c r="J88" s="822"/>
      <c r="K88" s="822"/>
      <c r="L88" s="822"/>
      <c r="M88" s="823"/>
      <c r="N88" s="105">
        <f>N86+N74+N63+N47</f>
        <v>63672778.027195171</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 thickBot="1">
      <c r="B91" s="74"/>
      <c r="C91" s="67"/>
      <c r="D91" s="67"/>
      <c r="E91" s="67"/>
      <c r="F91" s="67"/>
      <c r="G91" s="67"/>
      <c r="H91" s="67"/>
      <c r="I91" s="67"/>
      <c r="J91" s="67"/>
      <c r="K91" s="67"/>
      <c r="L91" s="67"/>
      <c r="M91" s="67"/>
      <c r="N91" s="69"/>
    </row>
    <row r="92" spans="1:14">
      <c r="B92" s="866" t="s">
        <v>1053</v>
      </c>
      <c r="C92" s="867"/>
      <c r="D92" s="867"/>
      <c r="E92" s="867"/>
      <c r="F92" s="867"/>
      <c r="G92" s="867"/>
      <c r="H92" s="867"/>
      <c r="I92" s="324"/>
      <c r="J92" s="344"/>
      <c r="K92" s="312" t="s">
        <v>1054</v>
      </c>
      <c r="L92" s="868" t="s">
        <v>1055</v>
      </c>
      <c r="M92" s="869"/>
      <c r="N92" s="313"/>
    </row>
    <row r="93" spans="1:14">
      <c r="B93" s="854" t="s">
        <v>1056</v>
      </c>
      <c r="C93" s="855"/>
      <c r="D93" s="855"/>
      <c r="E93" s="855"/>
      <c r="F93" s="855"/>
      <c r="G93" s="855"/>
      <c r="H93" s="855"/>
      <c r="I93" s="93"/>
      <c r="J93" s="94"/>
      <c r="K93" s="314">
        <v>0.2</v>
      </c>
      <c r="L93" s="856">
        <f>N88*K93</f>
        <v>12734555.605439035</v>
      </c>
      <c r="M93" s="857"/>
      <c r="N93" s="57"/>
    </row>
    <row r="94" spans="1:14">
      <c r="B94" s="95" t="s">
        <v>1057</v>
      </c>
      <c r="C94" s="96"/>
      <c r="D94" s="96"/>
      <c r="E94" s="96"/>
      <c r="F94" s="96"/>
      <c r="G94" s="96"/>
      <c r="H94" s="96"/>
      <c r="I94" s="93"/>
      <c r="J94" s="94"/>
      <c r="K94" s="314">
        <v>0.05</v>
      </c>
      <c r="L94" s="856">
        <f>N88*K94</f>
        <v>3183638.9013597588</v>
      </c>
      <c r="M94" s="857"/>
      <c r="N94" s="57"/>
    </row>
    <row r="95" spans="1:14" ht="15" thickBot="1">
      <c r="B95" s="97" t="s">
        <v>1058</v>
      </c>
      <c r="C95" s="98"/>
      <c r="D95" s="98"/>
      <c r="E95" s="98"/>
      <c r="F95" s="98"/>
      <c r="G95" s="98"/>
      <c r="H95" s="98"/>
      <c r="I95" s="99"/>
      <c r="J95" s="100"/>
      <c r="K95" s="315">
        <v>0.05</v>
      </c>
      <c r="L95" s="858">
        <f>N88*K95</f>
        <v>3183638.9013597588</v>
      </c>
      <c r="M95" s="859"/>
      <c r="N95" s="57"/>
    </row>
    <row r="96" spans="1:14" ht="15" thickBot="1">
      <c r="B96" s="821" t="s">
        <v>1037</v>
      </c>
      <c r="C96" s="822"/>
      <c r="D96" s="822"/>
      <c r="E96" s="822"/>
      <c r="F96" s="822"/>
      <c r="G96" s="822"/>
      <c r="H96" s="822"/>
      <c r="I96" s="822"/>
      <c r="J96" s="822"/>
      <c r="K96" s="822"/>
      <c r="L96" s="822"/>
      <c r="M96" s="823"/>
      <c r="N96" s="58">
        <f>L93+L94+L95</f>
        <v>19101833.408158552</v>
      </c>
    </row>
    <row r="97" spans="1:14" ht="15" thickBot="1">
      <c r="B97" s="39"/>
      <c r="C97" s="40"/>
      <c r="D97" s="40"/>
      <c r="E97" s="40"/>
      <c r="F97" s="40"/>
      <c r="G97" s="40"/>
      <c r="H97" s="40"/>
      <c r="I97" s="40"/>
      <c r="J97" s="40"/>
      <c r="K97" s="40"/>
      <c r="L97" s="40"/>
      <c r="M97" s="40"/>
      <c r="N97" s="41"/>
    </row>
    <row r="98" spans="1:14" ht="15" thickBot="1">
      <c r="A98" t="s">
        <v>2122</v>
      </c>
      <c r="B98" s="821" t="s">
        <v>1059</v>
      </c>
      <c r="C98" s="822"/>
      <c r="D98" s="822"/>
      <c r="E98" s="822"/>
      <c r="F98" s="822"/>
      <c r="G98" s="822"/>
      <c r="H98" s="822"/>
      <c r="I98" s="822"/>
      <c r="J98" s="822"/>
      <c r="K98" s="822"/>
      <c r="L98" s="822"/>
      <c r="M98" s="823"/>
      <c r="N98" s="196">
        <f>N88+N96</f>
        <v>82774611.435353726</v>
      </c>
    </row>
    <row r="99" spans="1:14">
      <c r="B99" s="249"/>
      <c r="C99" s="250"/>
      <c r="D99" s="250"/>
      <c r="E99" s="250"/>
      <c r="F99" s="250"/>
      <c r="G99" s="250"/>
      <c r="H99" s="250"/>
      <c r="I99" s="250"/>
      <c r="J99" s="250"/>
      <c r="K99" s="250"/>
      <c r="L99" s="250"/>
      <c r="M99" s="250"/>
      <c r="N99" s="251"/>
    </row>
    <row r="100" spans="1:14">
      <c r="B100" s="252"/>
      <c r="C100" s="253"/>
      <c r="D100" s="253"/>
      <c r="E100" s="253"/>
      <c r="F100" s="253"/>
      <c r="G100" s="253"/>
      <c r="H100" s="253"/>
      <c r="I100" s="253"/>
      <c r="J100" s="253"/>
      <c r="K100" s="253"/>
      <c r="L100" s="253"/>
      <c r="M100" s="253"/>
      <c r="N100" s="254"/>
    </row>
    <row r="101" spans="1:14">
      <c r="B101" s="252"/>
      <c r="C101" s="253"/>
      <c r="D101" s="253"/>
      <c r="E101" s="253"/>
      <c r="F101" s="253"/>
      <c r="G101" s="253"/>
      <c r="H101" s="253"/>
      <c r="I101" s="253"/>
      <c r="J101" s="253"/>
      <c r="K101" s="253"/>
      <c r="L101" s="253"/>
      <c r="M101" s="253"/>
      <c r="N101" s="254"/>
    </row>
    <row r="102" spans="1:14">
      <c r="B102" s="252"/>
      <c r="C102" s="253"/>
      <c r="D102" s="253"/>
      <c r="E102" s="253"/>
      <c r="F102" s="253"/>
      <c r="G102" s="253"/>
      <c r="H102" s="253"/>
      <c r="I102" s="253"/>
      <c r="J102" s="253"/>
      <c r="K102" s="253"/>
      <c r="L102" s="253"/>
      <c r="M102" s="253"/>
      <c r="N102" s="254"/>
    </row>
    <row r="103" spans="1:14">
      <c r="B103" s="252"/>
      <c r="C103" s="253"/>
      <c r="D103" s="253"/>
      <c r="E103" s="427" t="s">
        <v>1060</v>
      </c>
      <c r="F103" s="427"/>
      <c r="G103" s="427"/>
      <c r="H103" s="427"/>
      <c r="I103" s="427"/>
      <c r="J103" s="427"/>
      <c r="K103" s="253"/>
      <c r="L103" s="253"/>
      <c r="M103" s="253"/>
      <c r="N103" s="254"/>
    </row>
    <row r="104" spans="1:14">
      <c r="B104" s="252"/>
      <c r="C104" s="253"/>
      <c r="D104" s="253"/>
      <c r="E104" s="253" t="s">
        <v>1061</v>
      </c>
      <c r="F104" s="253"/>
      <c r="G104" s="253"/>
      <c r="H104" s="253"/>
      <c r="I104" s="253"/>
      <c r="J104" s="253"/>
      <c r="K104" s="253"/>
      <c r="L104" s="253"/>
      <c r="M104" s="253"/>
      <c r="N104" s="254"/>
    </row>
    <row r="105" spans="1:14">
      <c r="B105" s="252"/>
      <c r="C105" s="253"/>
      <c r="D105" s="253"/>
      <c r="E105" s="253" t="s">
        <v>1062</v>
      </c>
      <c r="F105" s="253"/>
      <c r="G105" s="253"/>
      <c r="H105" s="253"/>
      <c r="I105" s="253"/>
      <c r="J105" s="253"/>
      <c r="K105" s="253"/>
      <c r="L105" s="253"/>
      <c r="M105" s="253"/>
      <c r="N105" s="254"/>
    </row>
    <row r="106" spans="1:14">
      <c r="B106" s="252"/>
      <c r="C106" s="253"/>
      <c r="D106" s="253"/>
      <c r="E106" s="253" t="s">
        <v>1063</v>
      </c>
      <c r="F106" s="253"/>
      <c r="G106" s="253"/>
      <c r="H106" s="253"/>
      <c r="I106" s="253"/>
      <c r="J106" s="253"/>
      <c r="K106" s="253"/>
      <c r="L106" s="253"/>
      <c r="M106" s="253"/>
      <c r="N106" s="254"/>
    </row>
    <row r="107" spans="1:14" ht="15" thickBot="1">
      <c r="B107" s="252"/>
      <c r="C107" s="253"/>
      <c r="D107" s="253"/>
      <c r="E107" s="253"/>
      <c r="F107" s="253" t="s">
        <v>1064</v>
      </c>
      <c r="G107" s="253"/>
      <c r="H107" s="253"/>
      <c r="I107" s="253"/>
      <c r="J107" s="253"/>
      <c r="K107" s="253"/>
      <c r="L107" s="253"/>
      <c r="M107" s="253"/>
      <c r="N107" s="254"/>
    </row>
    <row r="108" spans="1:14">
      <c r="B108" s="237" t="s">
        <v>2322</v>
      </c>
      <c r="C108" s="238"/>
      <c r="D108" s="238"/>
      <c r="E108" s="238"/>
      <c r="F108" s="238"/>
      <c r="G108" s="238"/>
      <c r="H108" s="238"/>
      <c r="I108" s="238"/>
      <c r="J108" s="238"/>
      <c r="K108" s="238"/>
      <c r="L108" s="238"/>
      <c r="M108" s="238"/>
      <c r="N108" s="239"/>
    </row>
    <row r="109" spans="1:14">
      <c r="B109" s="255"/>
      <c r="C109" s="256"/>
      <c r="D109" s="256"/>
      <c r="E109" s="256"/>
      <c r="F109" s="256"/>
      <c r="G109" s="256"/>
      <c r="H109" s="256"/>
      <c r="I109" s="256"/>
      <c r="J109" s="256"/>
      <c r="K109" s="256"/>
      <c r="L109" s="256"/>
      <c r="M109" s="256"/>
      <c r="N109" s="257"/>
    </row>
    <row r="110" spans="1:14">
      <c r="B110" s="255"/>
      <c r="C110" s="256"/>
      <c r="D110" s="256"/>
      <c r="E110" s="256"/>
      <c r="F110" s="256"/>
      <c r="G110" s="256"/>
      <c r="H110" s="256"/>
      <c r="I110" s="256"/>
      <c r="J110" s="256"/>
      <c r="K110" s="256"/>
      <c r="L110" s="256"/>
      <c r="M110" s="256"/>
      <c r="N110" s="257"/>
    </row>
    <row r="111" spans="1:14">
      <c r="B111" s="255"/>
      <c r="C111" s="256"/>
      <c r="D111" s="256"/>
      <c r="E111" s="256"/>
      <c r="F111" s="256"/>
      <c r="G111" s="256"/>
      <c r="H111" s="256"/>
      <c r="I111" s="256"/>
      <c r="J111" s="256"/>
      <c r="K111" s="256"/>
      <c r="L111" s="256"/>
      <c r="M111" s="256"/>
      <c r="N111" s="257"/>
    </row>
    <row r="112" spans="1:14" ht="15" thickBot="1">
      <c r="B112" s="258"/>
      <c r="C112" s="259"/>
      <c r="D112" s="259"/>
      <c r="E112" s="259"/>
      <c r="F112" s="259"/>
      <c r="G112" s="259"/>
      <c r="H112" s="259"/>
      <c r="I112" s="259"/>
      <c r="J112" s="259"/>
      <c r="K112" s="259"/>
      <c r="L112" s="259"/>
      <c r="M112" s="259"/>
      <c r="N112" s="260"/>
    </row>
    <row r="113" spans="2:14">
      <c r="B113" s="261"/>
      <c r="C113" s="262"/>
      <c r="D113" s="262"/>
      <c r="E113" s="262"/>
      <c r="F113" s="262"/>
      <c r="G113" s="262"/>
      <c r="H113" s="262"/>
      <c r="I113" s="262"/>
      <c r="J113" s="262"/>
      <c r="K113" s="262"/>
      <c r="L113" s="262"/>
      <c r="M113" s="262"/>
      <c r="N113" s="263"/>
    </row>
    <row r="114" spans="2:14">
      <c r="B114" s="264" t="s">
        <v>2323</v>
      </c>
      <c r="C114" s="265"/>
      <c r="D114" s="265"/>
      <c r="E114" s="265"/>
      <c r="F114" s="265"/>
      <c r="G114" s="265"/>
      <c r="H114" s="265"/>
      <c r="I114" s="265"/>
      <c r="J114" s="265"/>
      <c r="K114" s="265"/>
      <c r="L114" s="265"/>
      <c r="M114" s="265"/>
      <c r="N114" s="266"/>
    </row>
    <row r="115" spans="2:14" ht="15" customHeight="1">
      <c r="B115" s="965" t="s">
        <v>2324</v>
      </c>
      <c r="C115" s="966"/>
      <c r="D115" s="966"/>
      <c r="E115" s="966"/>
      <c r="F115" s="966"/>
      <c r="G115" s="966"/>
      <c r="H115" s="966"/>
      <c r="I115" s="966"/>
      <c r="J115" s="966"/>
      <c r="K115" s="966"/>
      <c r="L115" s="966"/>
      <c r="M115" s="966"/>
      <c r="N115" s="967"/>
    </row>
    <row r="116" spans="2:14" ht="15" customHeight="1">
      <c r="B116" s="965"/>
      <c r="C116" s="966"/>
      <c r="D116" s="966"/>
      <c r="E116" s="966"/>
      <c r="F116" s="966"/>
      <c r="G116" s="966"/>
      <c r="H116" s="966"/>
      <c r="I116" s="966"/>
      <c r="J116" s="966"/>
      <c r="K116" s="966"/>
      <c r="L116" s="966"/>
      <c r="M116" s="966"/>
      <c r="N116" s="967"/>
    </row>
    <row r="117" spans="2:14" ht="30" customHeight="1">
      <c r="B117" s="968" t="s">
        <v>2325</v>
      </c>
      <c r="C117" s="969"/>
      <c r="D117" s="969"/>
      <c r="E117" s="969"/>
      <c r="F117" s="969"/>
      <c r="G117" s="969"/>
      <c r="H117" s="969"/>
      <c r="I117" s="969"/>
      <c r="J117" s="969"/>
      <c r="K117" s="969"/>
      <c r="L117" s="969"/>
      <c r="M117" s="969"/>
      <c r="N117" s="970"/>
    </row>
    <row r="118" spans="2:14">
      <c r="B118" s="968"/>
      <c r="C118" s="969"/>
      <c r="D118" s="969"/>
      <c r="E118" s="969"/>
      <c r="F118" s="969"/>
      <c r="G118" s="969"/>
      <c r="H118" s="969"/>
      <c r="I118" s="969"/>
      <c r="J118" s="969"/>
      <c r="K118" s="969"/>
      <c r="L118" s="969"/>
      <c r="M118" s="969"/>
      <c r="N118" s="970"/>
    </row>
    <row r="119" spans="2:14">
      <c r="B119" s="349"/>
      <c r="C119" s="350"/>
      <c r="D119" s="350"/>
      <c r="E119" s="350"/>
      <c r="F119" s="350"/>
      <c r="G119" s="350"/>
      <c r="H119" s="350"/>
      <c r="I119" s="350"/>
      <c r="J119" s="350"/>
      <c r="K119" s="350"/>
      <c r="L119" s="350"/>
      <c r="M119" s="350"/>
      <c r="N119" s="351"/>
    </row>
    <row r="120" spans="2:14">
      <c r="B120" s="349"/>
      <c r="C120" s="350"/>
      <c r="D120" s="350"/>
      <c r="E120" s="350"/>
      <c r="F120" s="350"/>
      <c r="G120" s="350"/>
      <c r="H120" s="350"/>
      <c r="I120" s="350"/>
      <c r="J120" s="350"/>
      <c r="K120" s="350"/>
      <c r="L120" s="350"/>
      <c r="M120" s="350"/>
      <c r="N120" s="351"/>
    </row>
    <row r="121" spans="2:14">
      <c r="B121" s="349"/>
      <c r="C121" s="350"/>
      <c r="D121" s="350"/>
      <c r="E121" s="350"/>
      <c r="F121" s="350"/>
      <c r="G121" s="350"/>
      <c r="H121" s="350"/>
      <c r="I121" s="350"/>
      <c r="J121" s="350"/>
      <c r="K121" s="350"/>
      <c r="L121" s="350"/>
      <c r="M121" s="350"/>
      <c r="N121" s="351"/>
    </row>
    <row r="122" spans="2:14">
      <c r="B122" s="264"/>
      <c r="C122" s="265"/>
      <c r="D122" s="265"/>
      <c r="E122" s="265"/>
      <c r="F122" s="265"/>
      <c r="G122" s="265"/>
      <c r="H122" s="265"/>
      <c r="I122" s="265"/>
      <c r="J122" s="265"/>
      <c r="K122" s="265"/>
      <c r="L122" s="265"/>
      <c r="M122" s="265"/>
      <c r="N122" s="266"/>
    </row>
    <row r="123" spans="2:14">
      <c r="B123" s="252"/>
      <c r="C123" s="253"/>
      <c r="D123" s="253"/>
      <c r="E123" s="253" t="s">
        <v>1060</v>
      </c>
      <c r="F123" s="427"/>
      <c r="G123" s="427"/>
      <c r="H123" s="253"/>
      <c r="I123" s="253"/>
      <c r="J123" s="253"/>
      <c r="K123" s="253"/>
      <c r="L123" s="253"/>
      <c r="M123" s="253"/>
      <c r="N123" s="254"/>
    </row>
    <row r="124" spans="2:14">
      <c r="B124" s="252"/>
      <c r="C124" s="253"/>
      <c r="D124" s="253"/>
      <c r="E124" s="428" t="s">
        <v>1061</v>
      </c>
      <c r="F124" s="253"/>
      <c r="G124" s="253"/>
      <c r="H124" s="428"/>
      <c r="I124" s="428"/>
      <c r="J124" s="428"/>
      <c r="K124" s="253"/>
      <c r="L124" s="253"/>
      <c r="M124" s="253"/>
      <c r="N124" s="254"/>
    </row>
    <row r="125" spans="2:14">
      <c r="B125" s="252"/>
      <c r="C125" s="253"/>
      <c r="D125" s="253"/>
      <c r="E125" s="267" t="s">
        <v>1065</v>
      </c>
      <c r="F125" s="253"/>
      <c r="G125" s="253"/>
      <c r="H125" s="267"/>
      <c r="I125" s="267"/>
      <c r="J125" s="267"/>
      <c r="K125" s="253"/>
      <c r="L125" s="253"/>
      <c r="M125" s="253"/>
      <c r="N125" s="254"/>
    </row>
    <row r="126" spans="2:14">
      <c r="B126" s="268"/>
      <c r="C126" s="265"/>
      <c r="D126" s="265"/>
      <c r="E126" s="253" t="s">
        <v>1063</v>
      </c>
      <c r="F126" s="253"/>
      <c r="G126" s="253"/>
      <c r="H126" s="253"/>
      <c r="I126" s="253"/>
      <c r="J126" s="253"/>
      <c r="K126" s="265"/>
      <c r="L126" s="265"/>
      <c r="M126" s="265"/>
      <c r="N126" s="266"/>
    </row>
    <row r="127" spans="2:14">
      <c r="B127" s="268"/>
      <c r="C127" s="265"/>
      <c r="D127" s="265"/>
      <c r="E127" s="265"/>
      <c r="F127" s="253"/>
      <c r="G127" s="253"/>
      <c r="H127" s="253"/>
      <c r="I127" s="253"/>
      <c r="J127" s="253"/>
      <c r="K127" s="265"/>
      <c r="L127" s="265"/>
      <c r="M127" s="265"/>
      <c r="N127" s="266"/>
    </row>
    <row r="128" spans="2:14">
      <c r="B128" s="268" t="s">
        <v>2326</v>
      </c>
      <c r="C128" s="267"/>
      <c r="D128" s="267"/>
      <c r="E128" s="253"/>
      <c r="F128" s="253"/>
      <c r="G128" s="253"/>
      <c r="H128" s="253"/>
      <c r="I128" s="253"/>
      <c r="J128" s="971"/>
      <c r="K128" s="971"/>
      <c r="L128" s="971"/>
      <c r="M128" s="971"/>
      <c r="N128" s="972"/>
    </row>
    <row r="129" spans="2:14" ht="15" thickBot="1">
      <c r="B129" s="429" t="s">
        <v>2327</v>
      </c>
      <c r="C129" s="430"/>
      <c r="D129" s="430"/>
      <c r="E129" s="269"/>
      <c r="F129" s="269"/>
      <c r="G129" s="269"/>
      <c r="H129" s="269"/>
      <c r="I129" s="269"/>
      <c r="J129" s="973"/>
      <c r="K129" s="973"/>
      <c r="L129" s="973"/>
      <c r="M129" s="973"/>
      <c r="N129" s="974"/>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88671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1815</v>
      </c>
      <c r="C31" s="87" t="s">
        <v>1741</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326</v>
      </c>
      <c r="B36" s="870" t="str">
        <f>VLOOKUP(A36,EQUIPOS!A6:D154,3,FALSE)</f>
        <v>Sensor de Impacto para prueba de integridad tipo</v>
      </c>
      <c r="C36" s="871"/>
      <c r="D36" s="871"/>
      <c r="E36" s="871"/>
      <c r="F36" s="871"/>
      <c r="G36" s="871"/>
      <c r="H36" s="872"/>
      <c r="I36" s="277"/>
      <c r="J36" s="278"/>
      <c r="K36" s="279">
        <f>VLOOKUP(A36,EQUIPOS!A6:D163,4,FALSE)</f>
        <v>124483.443</v>
      </c>
      <c r="L36" s="280"/>
      <c r="M36" s="346">
        <v>1</v>
      </c>
      <c r="N36" s="282">
        <f>K36/M36</f>
        <v>124483.443</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124483.443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c r="B48" s="49"/>
      <c r="C48" s="291"/>
      <c r="D48" s="291"/>
      <c r="E48" s="291"/>
      <c r="F48" s="291"/>
      <c r="G48" s="291"/>
      <c r="H48" s="291"/>
      <c r="I48" s="278"/>
      <c r="J48" s="234"/>
      <c r="K48" s="292"/>
      <c r="L48" s="277"/>
      <c r="M48" s="412"/>
      <c r="N48" s="282"/>
    </row>
    <row r="49" spans="1:14">
      <c r="A49" s="167"/>
      <c r="B49" s="49"/>
      <c r="C49" s="435"/>
      <c r="D49" s="435"/>
      <c r="E49" s="435"/>
      <c r="F49" s="435"/>
      <c r="G49" s="435"/>
      <c r="H49" s="435"/>
      <c r="I49" s="435"/>
      <c r="J49" s="321"/>
      <c r="K49" s="292"/>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68" t="s">
        <v>84</v>
      </c>
      <c r="B71" s="55" t="str">
        <f>VLOOKUP(A71,'MANO DE OBRA'!A6:D67,3,FALSE)</f>
        <v>Ingeniero Especialista prueba de  integridad</v>
      </c>
      <c r="C71" s="53"/>
      <c r="D71" s="53"/>
      <c r="E71" s="53"/>
      <c r="F71" s="53"/>
      <c r="G71" s="53"/>
      <c r="H71" s="53"/>
      <c r="I71" s="302">
        <f>K71/J71*100</f>
        <v>207029.210295</v>
      </c>
      <c r="J71" s="303">
        <v>185</v>
      </c>
      <c r="K71" s="304">
        <f>VLOOKUP(A71,'MANO DE OBRA'!A6:D97,4,FALSE)</f>
        <v>383004.03904574993</v>
      </c>
      <c r="L71" s="56"/>
      <c r="M71" s="444">
        <v>0.33333332999999998</v>
      </c>
      <c r="N71" s="405">
        <f>K71/M71</f>
        <v>1149012.128627371</v>
      </c>
      <c r="O71" s="112"/>
    </row>
    <row r="72" spans="1:15">
      <c r="A72" s="168" t="s">
        <v>89</v>
      </c>
      <c r="B72" s="55" t="str">
        <f>VLOOKUP(A72,'MANO DE OBRA'!A7:D67,3,FALSE)</f>
        <v>Operador prueba de integridad</v>
      </c>
      <c r="C72" s="53"/>
      <c r="D72" s="53"/>
      <c r="E72" s="53"/>
      <c r="F72" s="53"/>
      <c r="G72" s="53"/>
      <c r="H72" s="53"/>
      <c r="I72" s="302">
        <f>K72/J72*100</f>
        <v>69009.736764999994</v>
      </c>
      <c r="J72" s="303">
        <v>185</v>
      </c>
      <c r="K72" s="304">
        <f>VLOOKUP(A72,'MANO DE OBRA'!A7:D98,4,FALSE)</f>
        <v>127668.01301524999</v>
      </c>
      <c r="L72" s="56"/>
      <c r="M72" s="442">
        <v>0.33333332999999998</v>
      </c>
      <c r="N72" s="405">
        <f>K72/M72</f>
        <v>383004.04287579044</v>
      </c>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1532016.1715031615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1656499.6145031615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331299.92290063231</v>
      </c>
      <c r="M84" s="857"/>
      <c r="N84" s="57"/>
    </row>
    <row r="85" spans="1:14">
      <c r="B85" s="95" t="s">
        <v>1057</v>
      </c>
      <c r="C85" s="96"/>
      <c r="D85" s="96"/>
      <c r="E85" s="96"/>
      <c r="F85" s="96"/>
      <c r="G85" s="96"/>
      <c r="H85" s="96"/>
      <c r="I85" s="93"/>
      <c r="J85" s="94"/>
      <c r="K85" s="314">
        <v>0.05</v>
      </c>
      <c r="L85" s="856">
        <f>N79*K85</f>
        <v>82824.980725158079</v>
      </c>
      <c r="M85" s="857"/>
      <c r="N85" s="57"/>
    </row>
    <row r="86" spans="1:14" ht="15" thickBot="1">
      <c r="B86" s="97" t="s">
        <v>1058</v>
      </c>
      <c r="C86" s="98"/>
      <c r="D86" s="98"/>
      <c r="E86" s="98"/>
      <c r="F86" s="98"/>
      <c r="G86" s="98"/>
      <c r="H86" s="98"/>
      <c r="I86" s="99"/>
      <c r="J86" s="100"/>
      <c r="K86" s="315">
        <v>0.05</v>
      </c>
      <c r="L86" s="858">
        <f>N79*K86</f>
        <v>82824.980725158079</v>
      </c>
      <c r="M86" s="859"/>
      <c r="N86" s="57"/>
    </row>
    <row r="87" spans="1:14" ht="15" thickBot="1">
      <c r="B87" s="821" t="s">
        <v>1037</v>
      </c>
      <c r="C87" s="822"/>
      <c r="D87" s="822"/>
      <c r="E87" s="822"/>
      <c r="F87" s="822"/>
      <c r="G87" s="822"/>
      <c r="H87" s="822"/>
      <c r="I87" s="822"/>
      <c r="J87" s="822"/>
      <c r="K87" s="822"/>
      <c r="L87" s="822"/>
      <c r="M87" s="823"/>
      <c r="N87" s="58">
        <f>L84+L85+L86</f>
        <v>496949.88435094844</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2153449.49885411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9.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1189</v>
      </c>
      <c r="C31" s="87" t="s">
        <v>2207</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320</v>
      </c>
      <c r="B36" s="870" t="str">
        <f>VLOOKUP(A36,EQUIPOS!A6:D154,3,FALSE)</f>
        <v>Retroexcavadora sobre llantas, motor 62HP, Profundidad de excavación de 5.41 metros.</v>
      </c>
      <c r="C36" s="871"/>
      <c r="D36" s="871"/>
      <c r="E36" s="871"/>
      <c r="F36" s="871"/>
      <c r="G36" s="871"/>
      <c r="H36" s="872"/>
      <c r="I36" s="277"/>
      <c r="J36" s="278"/>
      <c r="K36" s="279">
        <f>VLOOKUP(A36,EQUIPOS!A6:D163,4,FALSE)</f>
        <v>194964.3</v>
      </c>
      <c r="L36" s="280"/>
      <c r="M36" s="346">
        <v>10</v>
      </c>
      <c r="N36" s="282">
        <f>K36/M36</f>
        <v>19496.43</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N77*M41</f>
        <v>319.17003253812504</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19815.600032538125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617</v>
      </c>
      <c r="B48" s="49" t="str">
        <f>VLOOKUP(A48,MATERIALES!A5:D373,3,FALSE)</f>
        <v xml:space="preserve">Paral en madera rolliza de 5´´ y 4,5m de longitud (tablestacados)
</v>
      </c>
      <c r="C48" s="291"/>
      <c r="D48" s="291"/>
      <c r="E48" s="291"/>
      <c r="F48" s="291"/>
      <c r="G48" s="291"/>
      <c r="H48" s="291"/>
      <c r="I48" s="278"/>
      <c r="J48" s="234" t="str">
        <f>VLOOKUP(A48,MATERIALES!A4:D640,2,FALSE)</f>
        <v>u</v>
      </c>
      <c r="K48" s="292">
        <v>0.48888888888888893</v>
      </c>
      <c r="L48" s="277"/>
      <c r="M48" s="412">
        <f>VLOOKUP(A48,MATERIALES!A5:D396,4,FALSE)</f>
        <v>41147</v>
      </c>
      <c r="N48" s="282">
        <f>K48*M48</f>
        <v>20116.311111111114</v>
      </c>
    </row>
    <row r="49" spans="1:14">
      <c r="A49" s="167" t="s">
        <v>718</v>
      </c>
      <c r="B49" s="49" t="str">
        <f>VLOOKUP(A49,MATERIALES!A6:D373,3,FALSE)</f>
        <v xml:space="preserve">Tablestaca en madera aserrada (0,25*0,05*3)
</v>
      </c>
      <c r="C49" s="435"/>
      <c r="D49" s="435"/>
      <c r="E49" s="435"/>
      <c r="F49" s="435"/>
      <c r="G49" s="435"/>
      <c r="H49" s="435"/>
      <c r="I49" s="435"/>
      <c r="J49" s="321" t="str">
        <f>VLOOKUP(A49,MATERIALES!A5:D641,2,FALSE)</f>
        <v>u</v>
      </c>
      <c r="K49" s="407">
        <v>1.3333333333333333</v>
      </c>
      <c r="L49" s="431"/>
      <c r="M49" s="412">
        <f>VLOOKUP(A49,MATERIALES!A6:D397,4,FALSE)</f>
        <v>26888</v>
      </c>
      <c r="N49" s="282">
        <f>K49*M49</f>
        <v>35850.666666666664</v>
      </c>
    </row>
    <row r="50" spans="1:14">
      <c r="A50" s="167" t="s">
        <v>976</v>
      </c>
      <c r="B50" s="49" t="str">
        <f>VLOOKUP(A50,MATERIALES!A6:D373,3,FALSE)</f>
        <v>Alambre Negro Para Amarre</v>
      </c>
      <c r="C50" s="435"/>
      <c r="D50" s="435"/>
      <c r="E50" s="435"/>
      <c r="F50" s="435"/>
      <c r="G50" s="435"/>
      <c r="H50" s="435"/>
      <c r="I50" s="435"/>
      <c r="J50" s="321" t="str">
        <f>VLOOKUP(A50,MATERIALES!A6:D642,2,FALSE)</f>
        <v>kg</v>
      </c>
      <c r="K50" s="407">
        <v>1.5</v>
      </c>
      <c r="L50" s="431"/>
      <c r="M50" s="412">
        <f>VLOOKUP(A50,MATERIALES!A6:D398,4,FALSE)</f>
        <v>3876</v>
      </c>
      <c r="N50" s="282">
        <f>K50*M50</f>
        <v>5814</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f>SUM(N48:N54)</f>
        <v>61780.977777777778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68"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80</v>
      </c>
      <c r="N71" s="405">
        <f>K71/M71</f>
        <v>1915.0201952287498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2">
        <v>80</v>
      </c>
      <c r="N72" s="405">
        <f>K72/M72</f>
        <v>1276.6801301524999</v>
      </c>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3191.70032538125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84788.278135697154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16957.655627139433</v>
      </c>
      <c r="M84" s="857"/>
      <c r="N84" s="57"/>
    </row>
    <row r="85" spans="1:14">
      <c r="B85" s="95" t="s">
        <v>1057</v>
      </c>
      <c r="C85" s="96"/>
      <c r="D85" s="96"/>
      <c r="E85" s="96"/>
      <c r="F85" s="96"/>
      <c r="G85" s="96"/>
      <c r="H85" s="96"/>
      <c r="I85" s="93"/>
      <c r="J85" s="94"/>
      <c r="K85" s="314">
        <v>0.05</v>
      </c>
      <c r="L85" s="856">
        <f>N79*K85</f>
        <v>4239.4139067848582</v>
      </c>
      <c r="M85" s="857"/>
      <c r="N85" s="57"/>
    </row>
    <row r="86" spans="1:14" ht="15" thickBot="1">
      <c r="B86" s="97" t="s">
        <v>1058</v>
      </c>
      <c r="C86" s="98"/>
      <c r="D86" s="98"/>
      <c r="E86" s="98"/>
      <c r="F86" s="98"/>
      <c r="G86" s="98"/>
      <c r="H86" s="98"/>
      <c r="I86" s="99"/>
      <c r="J86" s="100"/>
      <c r="K86" s="315">
        <v>0.05</v>
      </c>
      <c r="L86" s="858">
        <f>N79*K86</f>
        <v>4239.4139067848582</v>
      </c>
      <c r="M86" s="859"/>
      <c r="N86" s="57"/>
    </row>
    <row r="87" spans="1:14" ht="15" thickBot="1">
      <c r="B87" s="821" t="s">
        <v>1037</v>
      </c>
      <c r="C87" s="822"/>
      <c r="D87" s="822"/>
      <c r="E87" s="822"/>
      <c r="F87" s="822"/>
      <c r="G87" s="822"/>
      <c r="H87" s="822"/>
      <c r="I87" s="822"/>
      <c r="J87" s="822"/>
      <c r="K87" s="822"/>
      <c r="L87" s="822"/>
      <c r="M87" s="823"/>
      <c r="N87" s="58">
        <f>L84+L85+L86</f>
        <v>25436.483440709151</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110224.76157640631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ht="27" customHeight="1">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1190</v>
      </c>
      <c r="C31" s="87" t="s">
        <v>2208</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204</v>
      </c>
      <c r="B36" s="870" t="str">
        <f>VLOOKUP(A36,EQUIPOS!A6:D154,3,FALSE)</f>
        <v xml:space="preserve">Equipo de soldadura 250 AMP
</v>
      </c>
      <c r="C36" s="871"/>
      <c r="D36" s="871"/>
      <c r="E36" s="871"/>
      <c r="F36" s="871"/>
      <c r="G36" s="871"/>
      <c r="H36" s="872"/>
      <c r="I36" s="277"/>
      <c r="J36" s="278"/>
      <c r="K36" s="279">
        <f>VLOOKUP(A36,EQUIPOS!A6:D163,4,FALSE)</f>
        <v>20825.43</v>
      </c>
      <c r="L36" s="280"/>
      <c r="M36" s="346">
        <v>10</v>
      </c>
      <c r="N36" s="282">
        <f>K36/M36</f>
        <v>2082.5430000000001</v>
      </c>
    </row>
    <row r="37" spans="1:14">
      <c r="A37" s="119" t="s">
        <v>320</v>
      </c>
      <c r="B37" s="870" t="str">
        <f>VLOOKUP(A37,EQUIPOS!A7:D154,3,FALSE)</f>
        <v>Retroexcavadora sobre llantas, motor 62HP, Profundidad de excavación de 5.41 metros.</v>
      </c>
      <c r="C37" s="871"/>
      <c r="D37" s="871"/>
      <c r="E37" s="871"/>
      <c r="F37" s="871"/>
      <c r="G37" s="871"/>
      <c r="H37" s="872"/>
      <c r="I37" s="431"/>
      <c r="J37" s="432"/>
      <c r="K37" s="279">
        <f>VLOOKUP(A37,EQUIPOS!A7:D164,4,FALSE)</f>
        <v>194964.3</v>
      </c>
      <c r="L37" s="345"/>
      <c r="M37" s="346">
        <v>10</v>
      </c>
      <c r="N37" s="282">
        <f>K37/M37</f>
        <v>19496.43</v>
      </c>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N77*M41</f>
        <v>383.00403904575001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21961.977039045752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706</v>
      </c>
      <c r="B48" s="49" t="str">
        <f>VLOOKUP(A48,MATERIALES!A5:D373,3,FALSE)</f>
        <v>Soldadura 7018</v>
      </c>
      <c r="C48" s="291"/>
      <c r="D48" s="291"/>
      <c r="E48" s="291"/>
      <c r="F48" s="291"/>
      <c r="G48" s="291"/>
      <c r="H48" s="291"/>
      <c r="I48" s="291"/>
      <c r="J48" s="321" t="str">
        <f>VLOOKUP(A48,MATERIALES!A4:D640,2,FALSE)</f>
        <v>kg</v>
      </c>
      <c r="K48" s="292">
        <v>3.3000000000000002E-2</v>
      </c>
      <c r="L48" s="277"/>
      <c r="M48" s="412">
        <f>VLOOKUP(A48,MATERIALES!A5:D396,4,FALSE)</f>
        <v>10000</v>
      </c>
      <c r="N48" s="282">
        <f>K48*M48</f>
        <v>330</v>
      </c>
    </row>
    <row r="49" spans="1:14">
      <c r="A49" s="167" t="s">
        <v>734</v>
      </c>
      <c r="B49" s="49" t="str">
        <f>VLOOKUP(A49,MATERIALES!A6:D373,3,FALSE)</f>
        <v xml:space="preserve">Tablestaca metálica (riel de 70 lb/yarda)
</v>
      </c>
      <c r="C49" s="435"/>
      <c r="D49" s="435"/>
      <c r="E49" s="435"/>
      <c r="F49" s="435"/>
      <c r="G49" s="435"/>
      <c r="H49" s="435"/>
      <c r="I49" s="435"/>
      <c r="J49" s="322" t="str">
        <f>VLOOKUP(A49,MATERIALES!A5:D641,2,FALSE)</f>
        <v>u</v>
      </c>
      <c r="K49" s="407">
        <v>3</v>
      </c>
      <c r="L49" s="431"/>
      <c r="M49" s="412">
        <f>VLOOKUP(A49,MATERIALES!A6:D397,4,FALSE)</f>
        <v>95273</v>
      </c>
      <c r="N49" s="282">
        <f>K49*M49</f>
        <v>285819</v>
      </c>
    </row>
    <row r="50" spans="1:14">
      <c r="A50" s="167" t="s">
        <v>747</v>
      </c>
      <c r="B50" s="49" t="str">
        <f>VLOOKUP(A50,MATERIALES!A6:D373,3,FALSE)</f>
        <v>Tornillos de Unión de D= 12 mm</v>
      </c>
      <c r="C50" s="435"/>
      <c r="D50" s="435"/>
      <c r="E50" s="435"/>
      <c r="F50" s="435"/>
      <c r="G50" s="435"/>
      <c r="H50" s="435"/>
      <c r="I50" s="435"/>
      <c r="J50" s="322" t="str">
        <f>VLOOKUP(A50,MATERIALES!A6:D642,2,FALSE)</f>
        <v>u</v>
      </c>
      <c r="K50" s="407">
        <v>10</v>
      </c>
      <c r="L50" s="431"/>
      <c r="M50" s="412">
        <f>VLOOKUP(A50,MATERIALES!A6:D398,4,FALSE)</f>
        <v>1306</v>
      </c>
      <c r="N50" s="282">
        <f>K50*M50</f>
        <v>13060</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f>SUM(N48:N54)</f>
        <v>299209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68"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1">
        <v>80</v>
      </c>
      <c r="N71" s="405">
        <f>K71/M71</f>
        <v>1276.6801301524999</v>
      </c>
      <c r="O71" s="112"/>
    </row>
    <row r="72" spans="1:15">
      <c r="A72" s="168" t="s">
        <v>56</v>
      </c>
      <c r="B72" s="55" t="str">
        <f>VLOOKUP(A72,'MANO DE OBRA'!A8:D69,3,FALSE)</f>
        <v>Soldador</v>
      </c>
      <c r="C72" s="53"/>
      <c r="D72" s="53"/>
      <c r="E72" s="53"/>
      <c r="F72" s="53"/>
      <c r="G72" s="53"/>
      <c r="H72" s="53"/>
      <c r="I72" s="302">
        <f>K72/J72*100</f>
        <v>55207.789411999998</v>
      </c>
      <c r="J72" s="303">
        <v>185</v>
      </c>
      <c r="K72" s="304">
        <f>VLOOKUP(A72,'MANO DE OBRA'!A8:D100,4,FALSE)</f>
        <v>102134.4104122</v>
      </c>
      <c r="L72" s="56"/>
      <c r="M72" s="441">
        <v>80</v>
      </c>
      <c r="N72" s="405">
        <f>K72/M72</f>
        <v>1276.6801301524999</v>
      </c>
    </row>
    <row r="73" spans="1:15">
      <c r="A73" t="s">
        <v>30</v>
      </c>
      <c r="B73" s="55" t="str">
        <f>VLOOKUP(A73,'MANO DE OBRA'!A9:D70,3,FALSE)</f>
        <v>Oficial</v>
      </c>
      <c r="C73" s="53"/>
      <c r="D73" s="53"/>
      <c r="E73" s="53"/>
      <c r="F73" s="53"/>
      <c r="G73" s="53"/>
      <c r="H73" s="53"/>
      <c r="I73" s="302">
        <f>K73/J73*100</f>
        <v>55207.789411999998</v>
      </c>
      <c r="J73" s="303">
        <v>185</v>
      </c>
      <c r="K73" s="304">
        <f>VLOOKUP(A73,'MANO DE OBRA'!A9:D101,4,FALSE)</f>
        <v>102134.4104122</v>
      </c>
      <c r="L73" s="56"/>
      <c r="M73" s="442">
        <v>80</v>
      </c>
      <c r="N73" s="405">
        <f>K73/M73</f>
        <v>1276.6801301524999</v>
      </c>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3830.0403904574996</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325001.01742950326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65000.203485900653</v>
      </c>
      <c r="M84" s="857"/>
      <c r="N84" s="57"/>
    </row>
    <row r="85" spans="1:14">
      <c r="B85" s="95" t="s">
        <v>1057</v>
      </c>
      <c r="C85" s="96"/>
      <c r="D85" s="96"/>
      <c r="E85" s="96"/>
      <c r="F85" s="96"/>
      <c r="G85" s="96"/>
      <c r="H85" s="96"/>
      <c r="I85" s="93"/>
      <c r="J85" s="94"/>
      <c r="K85" s="314">
        <v>0.05</v>
      </c>
      <c r="L85" s="856">
        <f>N79*K85</f>
        <v>16250.050871475163</v>
      </c>
      <c r="M85" s="857"/>
      <c r="N85" s="57"/>
    </row>
    <row r="86" spans="1:14" ht="15" thickBot="1">
      <c r="B86" s="97" t="s">
        <v>1058</v>
      </c>
      <c r="C86" s="98"/>
      <c r="D86" s="98"/>
      <c r="E86" s="98"/>
      <c r="F86" s="98"/>
      <c r="G86" s="98"/>
      <c r="H86" s="98"/>
      <c r="I86" s="99"/>
      <c r="J86" s="100"/>
      <c r="K86" s="315">
        <v>0.05</v>
      </c>
      <c r="L86" s="858">
        <f>N79*K86</f>
        <v>16250.050871475163</v>
      </c>
      <c r="M86" s="859"/>
      <c r="N86" s="57"/>
    </row>
    <row r="87" spans="1:14" ht="15" thickBot="1">
      <c r="B87" s="821" t="s">
        <v>1037</v>
      </c>
      <c r="C87" s="822"/>
      <c r="D87" s="822"/>
      <c r="E87" s="822"/>
      <c r="F87" s="822"/>
      <c r="G87" s="822"/>
      <c r="H87" s="822"/>
      <c r="I87" s="822"/>
      <c r="J87" s="822"/>
      <c r="K87" s="822"/>
      <c r="L87" s="822"/>
      <c r="M87" s="823"/>
      <c r="N87" s="58">
        <f>L84+L85+L86</f>
        <v>97500.305228850979</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422501.32265835424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5"/>
      <c r="C1" s="927"/>
      <c r="D1" s="928"/>
      <c r="E1" s="928"/>
      <c r="F1" s="928"/>
      <c r="G1" s="928"/>
      <c r="H1" s="928"/>
      <c r="I1" s="928"/>
      <c r="J1" s="929"/>
      <c r="K1" s="930" t="s">
        <v>1017</v>
      </c>
      <c r="L1" s="932" t="s">
        <v>2304</v>
      </c>
      <c r="M1" s="933"/>
      <c r="N1" s="934"/>
    </row>
    <row r="2" spans="2:14" ht="22.5" customHeight="1">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1191</v>
      </c>
      <c r="C31" s="87" t="s">
        <v>2209</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282</v>
      </c>
      <c r="B36" s="870" t="str">
        <f>VLOOKUP(A36,EQUIPOS!A6:D154,3,FALSE)</f>
        <v>Piloteadora potencia 250KW, RPM 1800, fuerza elevadora 200KN</v>
      </c>
      <c r="C36" s="871"/>
      <c r="D36" s="871"/>
      <c r="E36" s="871"/>
      <c r="F36" s="871"/>
      <c r="G36" s="871"/>
      <c r="H36" s="872"/>
      <c r="I36" s="277"/>
      <c r="J36" s="278"/>
      <c r="K36" s="279">
        <f>VLOOKUP(A36,EQUIPOS!A6:D163,4,FALSE)</f>
        <v>476298.98099999997</v>
      </c>
      <c r="L36" s="280"/>
      <c r="M36" s="346">
        <v>2</v>
      </c>
      <c r="N36" s="282">
        <f>K36/M36</f>
        <v>238149.49049999999</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N77*M41</f>
        <v>4468.3804555337501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242617.87095553373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812</v>
      </c>
      <c r="B48" s="49" t="str">
        <f>VLOOKUP(A48,MATERIALES!A5:D373,3,FALSE)</f>
        <v>Acero PDR-60</v>
      </c>
      <c r="C48" s="291"/>
      <c r="D48" s="291"/>
      <c r="E48" s="291"/>
      <c r="F48" s="291"/>
      <c r="G48" s="291"/>
      <c r="H48" s="291"/>
      <c r="I48" s="278"/>
      <c r="J48" s="234" t="str">
        <f>VLOOKUP(A48,MATERIALES!A4:D640,2,FALSE)</f>
        <v>kg</v>
      </c>
      <c r="K48" s="292">
        <v>28</v>
      </c>
      <c r="L48" s="277"/>
      <c r="M48" s="412">
        <f>VLOOKUP(A48,MATERIALES!A5:D396,4,FALSE)</f>
        <v>3188.52</v>
      </c>
      <c r="N48" s="282">
        <f>K48*M48</f>
        <v>89278.56</v>
      </c>
    </row>
    <row r="49" spans="1:14">
      <c r="A49" s="167" t="s">
        <v>901</v>
      </c>
      <c r="B49" s="49" t="str">
        <f>VLOOKUP(A49,MATERIALES!A6:D373,3,FALSE)</f>
        <v>Concreto Resistencia  28 (Mpa)</v>
      </c>
      <c r="C49" s="435"/>
      <c r="D49" s="435"/>
      <c r="E49" s="435"/>
      <c r="F49" s="435"/>
      <c r="G49" s="435"/>
      <c r="H49" s="435"/>
      <c r="I49" s="435"/>
      <c r="J49" s="321" t="str">
        <f>VLOOKUP(A49,MATERIALES!A5:D641,2,FALSE)</f>
        <v>m3</v>
      </c>
      <c r="K49" s="407">
        <v>0.35</v>
      </c>
      <c r="L49" s="431"/>
      <c r="M49" s="412">
        <f>VLOOKUP(A49,MATERIALES!A6:D397,4,FALSE)</f>
        <v>544060</v>
      </c>
      <c r="N49" s="282">
        <f>K49*M49</f>
        <v>190421</v>
      </c>
    </row>
    <row r="50" spans="1:14">
      <c r="A50" s="167" t="s">
        <v>943</v>
      </c>
      <c r="B50" s="49" t="str">
        <f>VLOOKUP(A50,MATERIALES!A6:D373,3,FALSE)</f>
        <v xml:space="preserve">Formaleta concreto clase A,B y C
</v>
      </c>
      <c r="C50" s="435"/>
      <c r="D50" s="435"/>
      <c r="E50" s="435"/>
      <c r="F50" s="435"/>
      <c r="G50" s="435"/>
      <c r="H50" s="435"/>
      <c r="I50" s="435"/>
      <c r="J50" s="322" t="str">
        <f>VLOOKUP(A50,MATERIALES!A6:D642,2,FALSE)</f>
        <v>m2</v>
      </c>
      <c r="K50" s="407">
        <v>3</v>
      </c>
      <c r="L50" s="431"/>
      <c r="M50" s="412">
        <f>VLOOKUP(A50,MATERIALES!A6:D398,4,FALSE)</f>
        <v>32059</v>
      </c>
      <c r="N50" s="282">
        <f>K50*M50</f>
        <v>96177</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f>SUM(N48:N54)</f>
        <v>375876.56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1323</v>
      </c>
      <c r="B60" s="52" t="str">
        <f>VLOOKUP(A60,TRANSPORTE!A2:D117,3,FALSE)</f>
        <v>Transporte de concreto</v>
      </c>
      <c r="C60" s="327"/>
      <c r="D60" s="327"/>
      <c r="E60" s="327"/>
      <c r="F60" s="327"/>
      <c r="G60" s="327"/>
      <c r="H60" s="321" t="s">
        <v>339</v>
      </c>
      <c r="I60" s="289">
        <v>0.35</v>
      </c>
      <c r="J60" s="296">
        <v>1</v>
      </c>
      <c r="K60" s="289">
        <f>I60*J60</f>
        <v>0.35</v>
      </c>
      <c r="L60" s="908">
        <f>VLOOKUP(A60,TRANSPORTE!A2:D117,4,FALSE)</f>
        <v>958</v>
      </c>
      <c r="M60" s="909"/>
      <c r="N60" s="297">
        <f>K60*L60</f>
        <v>335.29999999999995</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335.29999999999995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68" t="s">
        <v>13</v>
      </c>
      <c r="B71" s="55" t="str">
        <f>VLOOKUP(A71,'MANO DE OBRA'!A8:D68,3,FALSE)</f>
        <v>Obrero (5)</v>
      </c>
      <c r="C71" s="53"/>
      <c r="D71" s="53"/>
      <c r="E71" s="53"/>
      <c r="F71" s="53"/>
      <c r="G71" s="53"/>
      <c r="H71" s="53"/>
      <c r="I71" s="302">
        <f>K71/J71*100</f>
        <v>138019.47352999999</v>
      </c>
      <c r="J71" s="303">
        <v>185</v>
      </c>
      <c r="K71" s="304">
        <f>VLOOKUP(A71,'MANO DE OBRA'!A8:D99,4,FALSE)</f>
        <v>255336.02603049998</v>
      </c>
      <c r="L71" s="56"/>
      <c r="M71" s="444">
        <v>8</v>
      </c>
      <c r="N71" s="405">
        <f>K71/M71</f>
        <v>31917.003253812498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1">
        <v>8</v>
      </c>
      <c r="N72" s="405">
        <f>K72/M72</f>
        <v>12766.801301525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44683.804555337498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663513.53551087133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132702.70710217426</v>
      </c>
      <c r="M84" s="857"/>
      <c r="N84" s="57"/>
    </row>
    <row r="85" spans="1:14">
      <c r="B85" s="95" t="s">
        <v>1057</v>
      </c>
      <c r="C85" s="96"/>
      <c r="D85" s="96"/>
      <c r="E85" s="96"/>
      <c r="F85" s="96"/>
      <c r="G85" s="96"/>
      <c r="H85" s="96"/>
      <c r="I85" s="93"/>
      <c r="J85" s="94"/>
      <c r="K85" s="314">
        <v>0.05</v>
      </c>
      <c r="L85" s="856">
        <f>N79*K85</f>
        <v>33175.676775543565</v>
      </c>
      <c r="M85" s="857"/>
      <c r="N85" s="57"/>
    </row>
    <row r="86" spans="1:14" ht="15" thickBot="1">
      <c r="B86" s="97" t="s">
        <v>1058</v>
      </c>
      <c r="C86" s="98"/>
      <c r="D86" s="98"/>
      <c r="E86" s="98"/>
      <c r="F86" s="98"/>
      <c r="G86" s="98"/>
      <c r="H86" s="98"/>
      <c r="I86" s="99"/>
      <c r="J86" s="100"/>
      <c r="K86" s="315">
        <v>0.05</v>
      </c>
      <c r="L86" s="858">
        <f>N79*K86</f>
        <v>33175.676775543565</v>
      </c>
      <c r="M86" s="859"/>
      <c r="N86" s="57"/>
    </row>
    <row r="87" spans="1:14" ht="15" thickBot="1">
      <c r="B87" s="821" t="s">
        <v>1037</v>
      </c>
      <c r="C87" s="822"/>
      <c r="D87" s="822"/>
      <c r="E87" s="822"/>
      <c r="F87" s="822"/>
      <c r="G87" s="822"/>
      <c r="H87" s="822"/>
      <c r="I87" s="822"/>
      <c r="J87" s="822"/>
      <c r="K87" s="822"/>
      <c r="L87" s="822"/>
      <c r="M87" s="823"/>
      <c r="N87" s="58">
        <f>L84+L85+L86</f>
        <v>199054.0606532614</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862567.5961641327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30.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1192</v>
      </c>
      <c r="C31" s="87" t="s">
        <v>2210</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282</v>
      </c>
      <c r="B36" s="870" t="str">
        <f>VLOOKUP(A36,EQUIPOS!A6:D154,3,FALSE)</f>
        <v>Piloteadora potencia 250KW, RPM 1800, fuerza elevadora 200KN</v>
      </c>
      <c r="C36" s="871"/>
      <c r="D36" s="871"/>
      <c r="E36" s="871"/>
      <c r="F36" s="871"/>
      <c r="G36" s="871"/>
      <c r="H36" s="872"/>
      <c r="I36" s="277"/>
      <c r="J36" s="278"/>
      <c r="K36" s="279">
        <f>VLOOKUP(A36,EQUIPOS!A6:D163,4,FALSE)</f>
        <v>476298.98099999997</v>
      </c>
      <c r="L36" s="280"/>
      <c r="M36" s="346">
        <v>2</v>
      </c>
      <c r="N36" s="282">
        <f>K36/M36</f>
        <v>238149.49049999999</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N77*M41</f>
        <v>4468.3804555337501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242617.87095553373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812</v>
      </c>
      <c r="B48" s="49" t="str">
        <f>VLOOKUP(A48,MATERIALES!A5:D373,3,FALSE)</f>
        <v>Acero PDR-60</v>
      </c>
      <c r="C48" s="291"/>
      <c r="D48" s="291"/>
      <c r="E48" s="291"/>
      <c r="F48" s="291"/>
      <c r="G48" s="291"/>
      <c r="H48" s="291"/>
      <c r="I48" s="278"/>
      <c r="J48" s="234" t="str">
        <f>VLOOKUP(A48,MATERIALES!A4:D640,2,FALSE)</f>
        <v>kg</v>
      </c>
      <c r="K48" s="292">
        <v>28</v>
      </c>
      <c r="L48" s="277"/>
      <c r="M48" s="412">
        <f>VLOOKUP(A48,MATERIALES!A5:D396,4,FALSE)</f>
        <v>3188.52</v>
      </c>
      <c r="N48" s="282">
        <f>K48*M48</f>
        <v>89278.56</v>
      </c>
    </row>
    <row r="49" spans="1:14">
      <c r="A49" s="167" t="s">
        <v>902</v>
      </c>
      <c r="B49" s="49" t="str">
        <f>VLOOKUP(A49,MATERIALES!A6:D373,3,FALSE)</f>
        <v>Concreto Resistencia  35 (Mpa)</v>
      </c>
      <c r="C49" s="435"/>
      <c r="D49" s="435"/>
      <c r="E49" s="435"/>
      <c r="F49" s="435"/>
      <c r="G49" s="435"/>
      <c r="H49" s="435"/>
      <c r="I49" s="435"/>
      <c r="J49" s="321" t="str">
        <f>VLOOKUP(A49,MATERIALES!A5:D641,2,FALSE)</f>
        <v>m3</v>
      </c>
      <c r="K49" s="407">
        <v>0.35</v>
      </c>
      <c r="L49" s="431"/>
      <c r="M49" s="412">
        <f>VLOOKUP(A49,MATERIALES!A6:D397,4,FALSE)</f>
        <v>688876</v>
      </c>
      <c r="N49" s="282">
        <f>K49*M49</f>
        <v>241106.59999999998</v>
      </c>
    </row>
    <row r="50" spans="1:14">
      <c r="A50" s="167" t="s">
        <v>943</v>
      </c>
      <c r="B50" s="49" t="str">
        <f>VLOOKUP(A50,MATERIALES!A6:D373,3,FALSE)</f>
        <v xml:space="preserve">Formaleta concreto clase A,B y C
</v>
      </c>
      <c r="C50" s="435"/>
      <c r="D50" s="435"/>
      <c r="E50" s="435"/>
      <c r="F50" s="435"/>
      <c r="G50" s="435"/>
      <c r="H50" s="435"/>
      <c r="I50" s="435"/>
      <c r="J50" s="322" t="str">
        <f>VLOOKUP(A50,MATERIALES!A6:D642,2,FALSE)</f>
        <v>m2</v>
      </c>
      <c r="K50" s="407">
        <v>2</v>
      </c>
      <c r="L50" s="431"/>
      <c r="M50" s="412">
        <f>VLOOKUP(A50,MATERIALES!A6:D398,4,FALSE)</f>
        <v>32059</v>
      </c>
      <c r="N50" s="282">
        <f>K50*M50</f>
        <v>64118</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f>SUM(N48:N54)</f>
        <v>394503.16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1323</v>
      </c>
      <c r="B60" s="52" t="str">
        <f>VLOOKUP(A60,TRANSPORTE!A2:D117,3,FALSE)</f>
        <v>Transporte de concreto</v>
      </c>
      <c r="C60" s="327"/>
      <c r="D60" s="327"/>
      <c r="E60" s="327"/>
      <c r="F60" s="327"/>
      <c r="G60" s="327"/>
      <c r="H60" s="321" t="s">
        <v>339</v>
      </c>
      <c r="I60" s="289">
        <v>0.35</v>
      </c>
      <c r="J60" s="296">
        <v>1</v>
      </c>
      <c r="K60" s="289">
        <f>I60*J60</f>
        <v>0.35</v>
      </c>
      <c r="L60" s="908">
        <f>VLOOKUP(A60,TRANSPORTE!A2:D117,4,FALSE)</f>
        <v>958</v>
      </c>
      <c r="M60" s="909"/>
      <c r="N60" s="297">
        <f>K60*L60</f>
        <v>335.29999999999995</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335.29999999999995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68" t="s">
        <v>13</v>
      </c>
      <c r="B71" s="55" t="str">
        <f>VLOOKUP(A71,'MANO DE OBRA'!A8:D68,3,FALSE)</f>
        <v>Obrero (5)</v>
      </c>
      <c r="C71" s="53"/>
      <c r="D71" s="53"/>
      <c r="E71" s="53"/>
      <c r="F71" s="53"/>
      <c r="G71" s="53"/>
      <c r="H71" s="53"/>
      <c r="I71" s="302">
        <f>K71/J71*100</f>
        <v>138019.47352999999</v>
      </c>
      <c r="J71" s="303">
        <v>185</v>
      </c>
      <c r="K71" s="304">
        <f>VLOOKUP(A71,'MANO DE OBRA'!A8:D99,4,FALSE)</f>
        <v>255336.02603049998</v>
      </c>
      <c r="L71" s="56"/>
      <c r="M71" s="444">
        <v>8</v>
      </c>
      <c r="N71" s="405">
        <f>K71/M71</f>
        <v>31917.003253812498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1">
        <v>8</v>
      </c>
      <c r="N72" s="405">
        <f>K72/M72</f>
        <v>12766.801301525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44683.804555337498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682140.1355108713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136428.02710217427</v>
      </c>
      <c r="M84" s="857"/>
      <c r="N84" s="57"/>
    </row>
    <row r="85" spans="1:14">
      <c r="B85" s="95" t="s">
        <v>1057</v>
      </c>
      <c r="C85" s="96"/>
      <c r="D85" s="96"/>
      <c r="E85" s="96"/>
      <c r="F85" s="96"/>
      <c r="G85" s="96"/>
      <c r="H85" s="96"/>
      <c r="I85" s="93"/>
      <c r="J85" s="94"/>
      <c r="K85" s="314">
        <v>0.05</v>
      </c>
      <c r="L85" s="856">
        <f>N79*K85</f>
        <v>34107.006775543567</v>
      </c>
      <c r="M85" s="857"/>
      <c r="N85" s="57"/>
    </row>
    <row r="86" spans="1:14" ht="15" thickBot="1">
      <c r="B86" s="97" t="s">
        <v>1058</v>
      </c>
      <c r="C86" s="98"/>
      <c r="D86" s="98"/>
      <c r="E86" s="98"/>
      <c r="F86" s="98"/>
      <c r="G86" s="98"/>
      <c r="H86" s="98"/>
      <c r="I86" s="99"/>
      <c r="J86" s="100"/>
      <c r="K86" s="315">
        <v>0.05</v>
      </c>
      <c r="L86" s="858">
        <f>N79*K86</f>
        <v>34107.006775543567</v>
      </c>
      <c r="M86" s="859"/>
      <c r="N86" s="57"/>
    </row>
    <row r="87" spans="1:14" ht="15" thickBot="1">
      <c r="B87" s="821" t="s">
        <v>1037</v>
      </c>
      <c r="C87" s="822"/>
      <c r="D87" s="822"/>
      <c r="E87" s="822"/>
      <c r="F87" s="822"/>
      <c r="G87" s="822"/>
      <c r="H87" s="822"/>
      <c r="I87" s="822"/>
      <c r="J87" s="822"/>
      <c r="K87" s="822"/>
      <c r="L87" s="822"/>
      <c r="M87" s="823"/>
      <c r="N87" s="58">
        <f>L84+L85+L86</f>
        <v>204642.04065326139</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886782.17616413266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6.5" customHeight="1" thickBot="1">
      <c r="A31" t="s">
        <v>1929</v>
      </c>
      <c r="B31" s="86" t="s">
        <v>1193</v>
      </c>
      <c r="C31" s="87" t="s">
        <v>2211</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195</v>
      </c>
      <c r="B36" s="870" t="str">
        <f>VLOOKUP(A36,EQUIPOS!A6:D154,3,FALSE)</f>
        <v xml:space="preserve">Equipo de oxicorte, Capacidad de corte: hasta 6´´ (152mm) </v>
      </c>
      <c r="C36" s="871"/>
      <c r="D36" s="871"/>
      <c r="E36" s="871"/>
      <c r="F36" s="871"/>
      <c r="G36" s="871"/>
      <c r="H36" s="872"/>
      <c r="I36" s="277"/>
      <c r="J36" s="278"/>
      <c r="K36" s="279">
        <f>VLOOKUP(A36,EQUIPOS!A6:D163,4,FALSE)</f>
        <v>16944.75</v>
      </c>
      <c r="L36" s="280"/>
      <c r="M36" s="346">
        <v>1.1299999999999999</v>
      </c>
      <c r="N36" s="282">
        <f>K36/M36</f>
        <v>14995.353982300887</v>
      </c>
    </row>
    <row r="37" spans="1:14">
      <c r="A37" s="119" t="s">
        <v>332</v>
      </c>
      <c r="B37" s="870" t="str">
        <f>VLOOKUP(A37,EQUIPOS!A7:D154,3,FALSE)</f>
        <v xml:space="preserve">Taladro de 1/2´´, pulidora, lijadora y circular
</v>
      </c>
      <c r="C37" s="871"/>
      <c r="D37" s="871"/>
      <c r="E37" s="871"/>
      <c r="F37" s="871"/>
      <c r="G37" s="871"/>
      <c r="H37" s="872"/>
      <c r="I37" s="431"/>
      <c r="J37" s="432"/>
      <c r="K37" s="279">
        <f>VLOOKUP(A37,EQUIPOS!A7:D164,4,FALSE)</f>
        <v>2954.3669999999997</v>
      </c>
      <c r="L37" s="345"/>
      <c r="M37" s="346">
        <v>0.53</v>
      </c>
      <c r="N37" s="282">
        <f>K37/M37</f>
        <v>5574.2773584905653</v>
      </c>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N77*M41</f>
        <v>2553.3602603050003</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23122.991601096452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396</v>
      </c>
      <c r="B48" s="49" t="str">
        <f>VLOOKUP(A48,MATERIALES!A5:D373,3,FALSE)</f>
        <v>Botella de gas propano (40 lb) (5% de oxígeno)</v>
      </c>
      <c r="C48" s="291"/>
      <c r="D48" s="291"/>
      <c r="E48" s="291"/>
      <c r="F48" s="291"/>
      <c r="G48" s="291"/>
      <c r="H48" s="291"/>
      <c r="I48" s="291"/>
      <c r="J48" s="321" t="str">
        <f>VLOOKUP(A48,MATERIALES!A4:D640,2,FALSE)</f>
        <v>u</v>
      </c>
      <c r="K48" s="292">
        <v>0.02</v>
      </c>
      <c r="L48" s="277"/>
      <c r="M48" s="412">
        <f>VLOOKUP(A48,MATERIALES!A5:D396,4,FALSE)</f>
        <v>63792</v>
      </c>
      <c r="N48" s="282">
        <f>K48*M48</f>
        <v>1275.8399999999999</v>
      </c>
    </row>
    <row r="49" spans="1:14">
      <c r="A49" s="167" t="s">
        <v>485</v>
      </c>
      <c r="B49" s="49" t="str">
        <f>VLOOKUP(A49,MATERIALES!A6:D373,3,FALSE)</f>
        <v>Grata de limpieza</v>
      </c>
      <c r="C49" s="435"/>
      <c r="D49" s="435"/>
      <c r="E49" s="435"/>
      <c r="F49" s="435"/>
      <c r="G49" s="435"/>
      <c r="H49" s="435"/>
      <c r="I49" s="435"/>
      <c r="J49" s="322" t="str">
        <f>VLOOKUP(A49,MATERIALES!A5:D641,2,FALSE)</f>
        <v>u</v>
      </c>
      <c r="K49" s="407">
        <v>0.5</v>
      </c>
      <c r="L49" s="431"/>
      <c r="M49" s="412">
        <f>VLOOKUP(A49,MATERIALES!A6:D397,4,FALSE)</f>
        <v>5733</v>
      </c>
      <c r="N49" s="282">
        <f>K49*M49</f>
        <v>2866.5</v>
      </c>
    </row>
    <row r="50" spans="1:14">
      <c r="A50" s="167" t="s">
        <v>398</v>
      </c>
      <c r="B50" s="49" t="str">
        <f>VLOOKUP(A50,MATERIALES!A6:D373,3,FALSE)</f>
        <v>Botella de oxígeno (1800 lb)</v>
      </c>
      <c r="C50" s="435"/>
      <c r="D50" s="435"/>
      <c r="E50" s="435"/>
      <c r="F50" s="435"/>
      <c r="G50" s="435"/>
      <c r="H50" s="435"/>
      <c r="I50" s="435"/>
      <c r="J50" s="322" t="str">
        <f>VLOOKUP(A50,MATERIALES!A6:D642,2,FALSE)</f>
        <v>u</v>
      </c>
      <c r="K50" s="407">
        <v>0.08</v>
      </c>
      <c r="L50" s="431"/>
      <c r="M50" s="412">
        <f>VLOOKUP(A50,MATERIALES!A6:D398,4,FALSE)</f>
        <v>81137</v>
      </c>
      <c r="N50" s="282">
        <f>K50*M50</f>
        <v>6490.96</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f>SUM(N48:N54)</f>
        <v>10633.3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68" t="s">
        <v>6</v>
      </c>
      <c r="B71" s="55" t="str">
        <f>VLOOKUP(A71,'MANO DE OBRA'!A8:D68,3,FALSE)</f>
        <v xml:space="preserve">Obrero </v>
      </c>
      <c r="C71" s="53"/>
      <c r="D71" s="53"/>
      <c r="E71" s="53"/>
      <c r="F71" s="53"/>
      <c r="G71" s="53"/>
      <c r="H71" s="53"/>
      <c r="I71" s="302">
        <f>K71/J71*100</f>
        <v>27603.894705999999</v>
      </c>
      <c r="J71" s="303">
        <v>185</v>
      </c>
      <c r="K71" s="304">
        <f>VLOOKUP(A71,'MANO DE OBRA'!A8:D99,4,FALSE)</f>
        <v>51067.205206099999</v>
      </c>
      <c r="L71" s="56"/>
      <c r="M71" s="444">
        <v>6</v>
      </c>
      <c r="N71" s="405">
        <f>K71/M71</f>
        <v>8511.2008676833339</v>
      </c>
      <c r="O71" s="112"/>
    </row>
    <row r="72" spans="1:15">
      <c r="A72" s="168" t="s">
        <v>56</v>
      </c>
      <c r="B72" s="55" t="str">
        <f>VLOOKUP(A72,'MANO DE OBRA'!A8:D69,3,FALSE)</f>
        <v>Soldador</v>
      </c>
      <c r="C72" s="53"/>
      <c r="D72" s="53"/>
      <c r="E72" s="53"/>
      <c r="F72" s="53"/>
      <c r="G72" s="53"/>
      <c r="H72" s="53"/>
      <c r="I72" s="302">
        <f>K72/J72*100</f>
        <v>55207.789411999998</v>
      </c>
      <c r="J72" s="303">
        <v>185</v>
      </c>
      <c r="K72" s="304">
        <f>VLOOKUP(A72,'MANO DE OBRA'!A8:D100,4,FALSE)</f>
        <v>102134.4104122</v>
      </c>
      <c r="L72" s="56"/>
      <c r="M72" s="441">
        <v>6</v>
      </c>
      <c r="N72" s="405">
        <f>K72/M72</f>
        <v>17022.401735366668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25533.60260305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59289.894204146454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11857.978840829292</v>
      </c>
      <c r="M84" s="857"/>
      <c r="N84" s="57"/>
    </row>
    <row r="85" spans="1:14">
      <c r="B85" s="95" t="s">
        <v>1057</v>
      </c>
      <c r="C85" s="96"/>
      <c r="D85" s="96"/>
      <c r="E85" s="96"/>
      <c r="F85" s="96"/>
      <c r="G85" s="96"/>
      <c r="H85" s="96"/>
      <c r="I85" s="93"/>
      <c r="J85" s="94"/>
      <c r="K85" s="314">
        <v>0.05</v>
      </c>
      <c r="L85" s="856">
        <f>N79*K85</f>
        <v>2964.4947102073229</v>
      </c>
      <c r="M85" s="857"/>
      <c r="N85" s="57"/>
    </row>
    <row r="86" spans="1:14" ht="15" thickBot="1">
      <c r="B86" s="97" t="s">
        <v>1058</v>
      </c>
      <c r="C86" s="98"/>
      <c r="D86" s="98"/>
      <c r="E86" s="98"/>
      <c r="F86" s="98"/>
      <c r="G86" s="98"/>
      <c r="H86" s="98"/>
      <c r="I86" s="99"/>
      <c r="J86" s="100"/>
      <c r="K86" s="315">
        <v>0.05</v>
      </c>
      <c r="L86" s="858">
        <f>N79*K86</f>
        <v>2964.4947102073229</v>
      </c>
      <c r="M86" s="859"/>
      <c r="N86" s="57"/>
    </row>
    <row r="87" spans="1:14" ht="15" thickBot="1">
      <c r="B87" s="821" t="s">
        <v>1037</v>
      </c>
      <c r="C87" s="822"/>
      <c r="D87" s="822"/>
      <c r="E87" s="822"/>
      <c r="F87" s="822"/>
      <c r="G87" s="822"/>
      <c r="H87" s="822"/>
      <c r="I87" s="822"/>
      <c r="J87" s="822"/>
      <c r="K87" s="822"/>
      <c r="L87" s="822"/>
      <c r="M87" s="823"/>
      <c r="N87" s="58">
        <f>L84+L85+L86</f>
        <v>17786.968261243939</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77076.862465390397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7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6.5" customHeight="1" thickBot="1">
      <c r="A31" t="s">
        <v>1929</v>
      </c>
      <c r="B31" s="86" t="s">
        <v>1194</v>
      </c>
      <c r="C31" s="87" t="s">
        <v>1742</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123</v>
      </c>
      <c r="B36" s="870" t="str">
        <f>VLOOKUP(A36,EQUIPOS!A6:D154,3,FALSE)</f>
        <v>Bomba de inyección de lechada</v>
      </c>
      <c r="C36" s="871"/>
      <c r="D36" s="871"/>
      <c r="E36" s="871"/>
      <c r="F36" s="871"/>
      <c r="G36" s="871"/>
      <c r="H36" s="872"/>
      <c r="I36" s="277"/>
      <c r="J36" s="278"/>
      <c r="K36" s="279">
        <f>VLOOKUP(A36,EQUIPOS!A6:D163,4,FALSE)</f>
        <v>27805.338</v>
      </c>
      <c r="L36" s="280"/>
      <c r="M36" s="346">
        <v>12</v>
      </c>
      <c r="N36" s="282">
        <f t="shared" ref="N36:N42" si="0">K36/M36</f>
        <v>2317.1115</v>
      </c>
    </row>
    <row r="37" spans="1:14">
      <c r="A37" s="119" t="s">
        <v>288</v>
      </c>
      <c r="B37" s="870" t="str">
        <f>VLOOKUP(A37,EQUIPOS!A7:D154,3,FALSE)</f>
        <v xml:space="preserve">Planta eléctrica </v>
      </c>
      <c r="C37" s="871"/>
      <c r="D37" s="871"/>
      <c r="E37" s="871"/>
      <c r="F37" s="871"/>
      <c r="G37" s="871"/>
      <c r="H37" s="872"/>
      <c r="I37" s="277"/>
      <c r="J37" s="278"/>
      <c r="K37" s="279">
        <f>VLOOKUP(A37,EQUIPOS!A7:D164,4,FALSE)</f>
        <v>12079.280999999999</v>
      </c>
      <c r="L37" s="280"/>
      <c r="M37" s="346">
        <v>1.3</v>
      </c>
      <c r="N37" s="282">
        <f t="shared" si="0"/>
        <v>9291.7546153846142</v>
      </c>
    </row>
    <row r="38" spans="1:14">
      <c r="A38" s="119" t="s">
        <v>125</v>
      </c>
      <c r="B38" s="870" t="str">
        <f>VLOOKUP(A38,EQUIPOS!A8:D154,3,FALSE)</f>
        <v>Bomba para gato de tensionamiento</v>
      </c>
      <c r="C38" s="871"/>
      <c r="D38" s="871"/>
      <c r="E38" s="871"/>
      <c r="F38" s="871"/>
      <c r="G38" s="871"/>
      <c r="H38" s="872"/>
      <c r="I38" s="277"/>
      <c r="J38" s="278"/>
      <c r="K38" s="279">
        <f>VLOOKUP(A38,EQUIPOS!A8:D165,4,FALSE)</f>
        <v>74986.167000000001</v>
      </c>
      <c r="L38" s="280"/>
      <c r="M38" s="346">
        <v>12</v>
      </c>
      <c r="N38" s="282">
        <f t="shared" si="0"/>
        <v>6248.8472499999998</v>
      </c>
    </row>
    <row r="39" spans="1:14">
      <c r="A39" s="119" t="s">
        <v>180</v>
      </c>
      <c r="B39" s="870" t="str">
        <f>VLOOKUP(A39,EQUIPOS!A9:D154,3,FALSE)</f>
        <v>Compresor 120 HP, con martillo.</v>
      </c>
      <c r="C39" s="871"/>
      <c r="D39" s="871"/>
      <c r="E39" s="871"/>
      <c r="F39" s="871"/>
      <c r="G39" s="871"/>
      <c r="H39" s="872"/>
      <c r="I39" s="277"/>
      <c r="J39" s="278"/>
      <c r="K39" s="279">
        <f>VLOOKUP(A39,EQUIPOS!A9:D166,4,FALSE)</f>
        <v>111505.758</v>
      </c>
      <c r="L39" s="280"/>
      <c r="M39" s="346">
        <v>1.3</v>
      </c>
      <c r="N39" s="282">
        <f t="shared" si="0"/>
        <v>85773.66</v>
      </c>
    </row>
    <row r="40" spans="1:14">
      <c r="A40" s="119" t="s">
        <v>197</v>
      </c>
      <c r="B40" s="870" t="str">
        <f>VLOOKUP(A40,EQUIPOS!A10:D154,3,FALSE)</f>
        <v>Equipo de perforación (TRACKDRILL), potencia 40 HP, 2100 golpes / minuto</v>
      </c>
      <c r="C40" s="871"/>
      <c r="D40" s="871"/>
      <c r="E40" s="871"/>
      <c r="F40" s="871"/>
      <c r="G40" s="871"/>
      <c r="H40" s="872"/>
      <c r="I40" s="277"/>
      <c r="J40" s="278"/>
      <c r="K40" s="279">
        <f>VLOOKUP(A40,EQUIPOS!A10:D167,4,FALSE)</f>
        <v>168255.38699999999</v>
      </c>
      <c r="L40" s="280"/>
      <c r="M40" s="346">
        <v>1.3</v>
      </c>
      <c r="N40" s="282">
        <f t="shared" si="0"/>
        <v>129427.22076923076</v>
      </c>
    </row>
    <row r="41" spans="1:14">
      <c r="A41" s="119" t="s">
        <v>195</v>
      </c>
      <c r="B41" s="870" t="str">
        <f>VLOOKUP(A41,EQUIPOS!A11:D155,3,FALSE)</f>
        <v xml:space="preserve">Equipo de oxicorte, Capacidad de corte: hasta 6´´ (152mm) </v>
      </c>
      <c r="C41" s="871"/>
      <c r="D41" s="871"/>
      <c r="E41" s="871"/>
      <c r="F41" s="871"/>
      <c r="G41" s="871"/>
      <c r="H41" s="872"/>
      <c r="I41" s="277"/>
      <c r="J41" s="278"/>
      <c r="K41" s="279">
        <f>VLOOKUP(A41,EQUIPOS!A11:D168,4,FALSE)</f>
        <v>16944.75</v>
      </c>
      <c r="L41" s="280"/>
      <c r="M41" s="346">
        <v>15</v>
      </c>
      <c r="N41" s="282">
        <f t="shared" si="0"/>
        <v>1129.6500000000001</v>
      </c>
    </row>
    <row r="42" spans="1:14">
      <c r="A42" s="119" t="s">
        <v>240</v>
      </c>
      <c r="B42" s="870" t="str">
        <f>VLOOKUP(A42,EQUIPOS!A12:D156,3,FALSE)</f>
        <v>Gato para tensionamiento, fuerza Max 200 ton, área de tensión 314 cm2.</v>
      </c>
      <c r="C42" s="871"/>
      <c r="D42" s="871"/>
      <c r="E42" s="871"/>
      <c r="F42" s="871"/>
      <c r="G42" s="871"/>
      <c r="H42" s="872"/>
      <c r="I42" s="277"/>
      <c r="J42" s="278"/>
      <c r="K42" s="279">
        <f>VLOOKUP(A42,EQUIPOS!A12:D169,4,FALSE)</f>
        <v>206461.47899999999</v>
      </c>
      <c r="L42" s="280"/>
      <c r="M42" s="346">
        <v>12</v>
      </c>
      <c r="N42" s="282">
        <f t="shared" si="0"/>
        <v>17205.123250000001</v>
      </c>
    </row>
    <row r="43" spans="1:14">
      <c r="A43" s="119"/>
      <c r="B43" s="870"/>
      <c r="C43" s="871"/>
      <c r="D43" s="871"/>
      <c r="E43" s="871"/>
      <c r="F43" s="871"/>
      <c r="G43" s="871"/>
      <c r="H43" s="872"/>
      <c r="I43" s="431"/>
      <c r="J43" s="432"/>
      <c r="K43" s="279"/>
      <c r="L43" s="345"/>
      <c r="M43" s="346"/>
      <c r="N43" s="282"/>
    </row>
    <row r="44" spans="1:14">
      <c r="A44" s="119"/>
      <c r="B44" s="870"/>
      <c r="C44" s="871"/>
      <c r="D44" s="871"/>
      <c r="E44" s="871"/>
      <c r="F44" s="871"/>
      <c r="G44" s="871"/>
      <c r="H44" s="872"/>
      <c r="I44" s="338"/>
      <c r="J44" s="340"/>
      <c r="K44" s="279"/>
      <c r="L44" s="433"/>
      <c r="M44" s="434"/>
      <c r="N44" s="282"/>
    </row>
    <row r="45" spans="1:14">
      <c r="B45" s="870"/>
      <c r="C45" s="871"/>
      <c r="D45" s="871"/>
      <c r="E45" s="871"/>
      <c r="F45" s="871"/>
      <c r="G45" s="871"/>
      <c r="H45" s="872"/>
      <c r="I45" s="42"/>
      <c r="J45" s="43"/>
      <c r="K45" s="279"/>
      <c r="L45" s="286"/>
      <c r="M45" s="346"/>
      <c r="N45" s="282"/>
    </row>
    <row r="46" spans="1:14">
      <c r="B46" s="330"/>
      <c r="C46" s="331"/>
      <c r="D46" s="331"/>
      <c r="E46" s="331"/>
      <c r="F46" s="333"/>
      <c r="G46" s="333"/>
      <c r="H46" s="131"/>
      <c r="I46" s="42"/>
      <c r="J46" s="43"/>
      <c r="K46" s="279"/>
      <c r="L46" s="286"/>
      <c r="M46" s="287"/>
      <c r="N46" s="283"/>
    </row>
    <row r="47" spans="1:14">
      <c r="B47" s="347" t="s">
        <v>1036</v>
      </c>
      <c r="C47" s="348"/>
      <c r="D47" s="348"/>
      <c r="E47" s="44"/>
      <c r="F47" s="45"/>
      <c r="G47" s="45"/>
      <c r="H47" s="46"/>
      <c r="I47" s="42"/>
      <c r="J47" s="43"/>
      <c r="K47" s="289"/>
      <c r="L47" s="286"/>
      <c r="M47" s="411">
        <v>0.1</v>
      </c>
      <c r="N47" s="354">
        <f>N91*M47</f>
        <v>3928.2465543153844</v>
      </c>
    </row>
    <row r="48" spans="1:14" ht="15" thickBot="1">
      <c r="B48" s="870"/>
      <c r="C48" s="871"/>
      <c r="D48" s="871"/>
      <c r="E48" s="871"/>
      <c r="F48" s="871"/>
      <c r="G48" s="871"/>
      <c r="H48" s="872"/>
      <c r="I48" s="880"/>
      <c r="J48" s="881"/>
      <c r="K48" s="47"/>
      <c r="L48" s="882"/>
      <c r="M48" s="883"/>
      <c r="N48" s="111"/>
    </row>
    <row r="49" spans="1:14" ht="15" thickBot="1">
      <c r="B49" s="821" t="s">
        <v>1037</v>
      </c>
      <c r="C49" s="822"/>
      <c r="D49" s="822"/>
      <c r="E49" s="822"/>
      <c r="F49" s="822"/>
      <c r="G49" s="822"/>
      <c r="H49" s="822"/>
      <c r="I49" s="822"/>
      <c r="J49" s="822"/>
      <c r="K49" s="822"/>
      <c r="L49" s="822"/>
      <c r="M49" s="823"/>
      <c r="N49" s="404">
        <f>SUM(N36:N48)</f>
        <v>255321.61393893076</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6" t="s">
        <v>1028</v>
      </c>
      <c r="C53" s="867"/>
      <c r="D53" s="867"/>
      <c r="E53" s="867"/>
      <c r="F53" s="867"/>
      <c r="G53" s="867"/>
      <c r="H53" s="867"/>
      <c r="I53" s="901"/>
      <c r="J53" s="325" t="s">
        <v>1029</v>
      </c>
      <c r="K53" s="91" t="s">
        <v>1030</v>
      </c>
      <c r="L53" s="902" t="s">
        <v>1039</v>
      </c>
      <c r="M53" s="901"/>
      <c r="N53" s="92" t="s">
        <v>1035</v>
      </c>
    </row>
    <row r="54" spans="1:14">
      <c r="A54" s="167" t="s">
        <v>859</v>
      </c>
      <c r="B54" s="49" t="str">
        <f>VLOOKUP(A54,MATERIALES!A5:D373,3,FALSE)</f>
        <v>Alambre negro para amarre calibre 18</v>
      </c>
      <c r="C54" s="291"/>
      <c r="D54" s="291"/>
      <c r="E54" s="291"/>
      <c r="F54" s="291"/>
      <c r="G54" s="291"/>
      <c r="H54" s="291"/>
      <c r="I54" s="291"/>
      <c r="J54" s="321" t="str">
        <f>VLOOKUP(A54,MATERIALES!A8:D646,2,FALSE)</f>
        <v>kg</v>
      </c>
      <c r="K54" s="292">
        <v>0.2</v>
      </c>
      <c r="L54" s="277"/>
      <c r="M54" s="412">
        <f>VLOOKUP(A54,MATERIALES!A5:D396,4,FALSE)</f>
        <v>5129</v>
      </c>
      <c r="N54" s="282">
        <f>K54*M54</f>
        <v>1025.8</v>
      </c>
    </row>
    <row r="55" spans="1:14">
      <c r="A55" s="167" t="s">
        <v>748</v>
      </c>
      <c r="B55" s="49" t="str">
        <f>VLOOKUP(A55,MATERIALES!A6:D373,3,FALSE)</f>
        <v>Torón de tensionmiento 1/2´´ o 5/8´´</v>
      </c>
      <c r="C55" s="435"/>
      <c r="D55" s="435"/>
      <c r="E55" s="435"/>
      <c r="F55" s="435"/>
      <c r="G55" s="435"/>
      <c r="H55" s="435"/>
      <c r="I55" s="435"/>
      <c r="J55" s="322" t="str">
        <f>VLOOKUP(A55,MATERIALES!A9:D647,2,FALSE)</f>
        <v>kg</v>
      </c>
      <c r="K55" s="407">
        <v>5.53</v>
      </c>
      <c r="L55" s="431"/>
      <c r="M55" s="412">
        <f>VLOOKUP(A55,MATERIALES!A6:D397,4,FALSE)</f>
        <v>5146</v>
      </c>
      <c r="N55" s="282">
        <f t="shared" ref="N55:N67" si="1">K55*M55</f>
        <v>28457.38</v>
      </c>
    </row>
    <row r="56" spans="1:14">
      <c r="A56" s="167" t="s">
        <v>494</v>
      </c>
      <c r="B56" s="49" t="str">
        <f>VLOOKUP(A56,MATERIALES!A6:D373,3,FALSE)</f>
        <v>Limpiador 1/4 de galón (anclajes)</v>
      </c>
      <c r="C56" s="435"/>
      <c r="D56" s="435"/>
      <c r="E56" s="435"/>
      <c r="F56" s="435"/>
      <c r="G56" s="435"/>
      <c r="H56" s="435"/>
      <c r="I56" s="435"/>
      <c r="J56" s="322" t="str">
        <f>VLOOKUP(A56,MATERIALES!A10:D648,2,FALSE)</f>
        <v>u</v>
      </c>
      <c r="K56" s="407">
        <v>8.0000000000000002E-3</v>
      </c>
      <c r="L56" s="431"/>
      <c r="M56" s="412">
        <f>VLOOKUP(A56,MATERIALES!A6:D398,4,FALSE)</f>
        <v>35000</v>
      </c>
      <c r="N56" s="282">
        <f t="shared" si="1"/>
        <v>280</v>
      </c>
    </row>
    <row r="57" spans="1:14">
      <c r="A57" s="167" t="s">
        <v>708</v>
      </c>
      <c r="B57" s="49" t="str">
        <f>VLOOKUP(A57,MATERIALES!A6:D373,3,FALSE)</f>
        <v xml:space="preserve">Soldadura en PVC 1/8 de galón (anclajes)
</v>
      </c>
      <c r="C57" s="435"/>
      <c r="D57" s="435"/>
      <c r="E57" s="435"/>
      <c r="F57" s="435"/>
      <c r="G57" s="435"/>
      <c r="H57" s="435"/>
      <c r="I57" s="435"/>
      <c r="J57" s="322" t="str">
        <f>VLOOKUP(A57,MATERIALES!A11:D649,2,FALSE)</f>
        <v>u</v>
      </c>
      <c r="K57" s="407">
        <v>2.1999999999999999E-2</v>
      </c>
      <c r="L57" s="431"/>
      <c r="M57" s="412">
        <f>VLOOKUP(A57,MATERIALES!A6:D399,4,FALSE)</f>
        <v>23460</v>
      </c>
      <c r="N57" s="282">
        <f t="shared" si="1"/>
        <v>516.12</v>
      </c>
    </row>
    <row r="58" spans="1:14">
      <c r="A58" s="167" t="s">
        <v>795</v>
      </c>
      <c r="B58" s="49" t="str">
        <f>VLOOKUP(A58,MATERIALES!A7:D373,3,FALSE)</f>
        <v xml:space="preserve">Unión en PVC RD21 de 1´´ (para anclajes)
</v>
      </c>
      <c r="C58" s="435"/>
      <c r="D58" s="435"/>
      <c r="E58" s="435"/>
      <c r="F58" s="435"/>
      <c r="G58" s="435"/>
      <c r="H58" s="435"/>
      <c r="I58" s="435"/>
      <c r="J58" s="322" t="str">
        <f>VLOOKUP(A58,MATERIALES!A11:D650,2,FALSE)</f>
        <v>u</v>
      </c>
      <c r="K58" s="407">
        <v>0.3</v>
      </c>
      <c r="L58" s="431"/>
      <c r="M58" s="412">
        <f>VLOOKUP(A58,MATERIALES!A7:D400,4,FALSE)</f>
        <v>1512</v>
      </c>
      <c r="N58" s="282">
        <f t="shared" si="1"/>
        <v>453.59999999999997</v>
      </c>
    </row>
    <row r="59" spans="1:14">
      <c r="A59" s="167" t="s">
        <v>740</v>
      </c>
      <c r="B59" s="49" t="str">
        <f>VLOOKUP(A59,MATERIALES!A8:D373,3,FALSE)</f>
        <v xml:space="preserve">Tapón en PVC RD21 de 1´´ (para anclaje)
</v>
      </c>
      <c r="C59" s="435"/>
      <c r="D59" s="435"/>
      <c r="E59" s="435"/>
      <c r="F59" s="435"/>
      <c r="G59" s="435"/>
      <c r="H59" s="435"/>
      <c r="I59" s="435"/>
      <c r="J59" s="322" t="str">
        <f>VLOOKUP(A59,MATERIALES!A12:D651,2,FALSE)</f>
        <v>u</v>
      </c>
      <c r="K59" s="407">
        <v>0.1</v>
      </c>
      <c r="L59" s="431"/>
      <c r="M59" s="412">
        <f>VLOOKUP(A59,MATERIALES!A8:D401,4,FALSE)</f>
        <v>2085</v>
      </c>
      <c r="N59" s="282">
        <f t="shared" si="1"/>
        <v>208.5</v>
      </c>
    </row>
    <row r="60" spans="1:14">
      <c r="A60" s="167" t="s">
        <v>437</v>
      </c>
      <c r="B60" s="49" t="str">
        <f>VLOOKUP(A60,MATERIALES!A9:D373,3,FALSE)</f>
        <v>Anclajes o Cuñas para el tensionamiento</v>
      </c>
      <c r="C60" s="435"/>
      <c r="D60" s="435"/>
      <c r="E60" s="435"/>
      <c r="F60" s="435"/>
      <c r="G60" s="435"/>
      <c r="H60" s="435"/>
      <c r="I60" s="435"/>
      <c r="J60" s="322" t="str">
        <f>VLOOKUP(A60,MATERIALES!A13:D652,2,FALSE)</f>
        <v>u</v>
      </c>
      <c r="K60" s="407">
        <v>0.5</v>
      </c>
      <c r="L60" s="431"/>
      <c r="M60" s="412">
        <f>VLOOKUP(A60,MATERIALES!A9:D402,4,FALSE)</f>
        <v>13181</v>
      </c>
      <c r="N60" s="282">
        <f t="shared" si="1"/>
        <v>6590.5</v>
      </c>
    </row>
    <row r="61" spans="1:14">
      <c r="A61" s="167" t="s">
        <v>759</v>
      </c>
      <c r="B61" s="49" t="str">
        <f>VLOOKUP(A61,MATERIALES!A10:D373,3,FALSE)</f>
        <v xml:space="preserve">Trompetas de 12 torones (tensionamiento)
</v>
      </c>
      <c r="C61" s="435"/>
      <c r="D61" s="435"/>
      <c r="E61" s="435"/>
      <c r="F61" s="435"/>
      <c r="G61" s="435"/>
      <c r="H61" s="435"/>
      <c r="I61" s="435"/>
      <c r="J61" s="322" t="s">
        <v>92</v>
      </c>
      <c r="K61" s="407">
        <v>0.1</v>
      </c>
      <c r="L61" s="431"/>
      <c r="M61" s="412">
        <f>VLOOKUP(A61,MATERIALES!A10:D403,4,FALSE)</f>
        <v>98298</v>
      </c>
      <c r="N61" s="282">
        <f t="shared" si="1"/>
        <v>9829.8000000000011</v>
      </c>
    </row>
    <row r="62" spans="1:14">
      <c r="A62" s="167" t="s">
        <v>502</v>
      </c>
      <c r="B62" s="49" t="str">
        <f>VLOOKUP(A62,MATERIALES!A11:D373,3,FALSE)</f>
        <v>Lechada Para Ductos (Acero De Preesfuerzo)</v>
      </c>
      <c r="C62" s="435"/>
      <c r="D62" s="435"/>
      <c r="E62" s="435"/>
      <c r="F62" s="435"/>
      <c r="G62" s="435"/>
      <c r="H62" s="435"/>
      <c r="I62" s="435"/>
      <c r="J62" s="322" t="s">
        <v>425</v>
      </c>
      <c r="K62" s="407">
        <v>10</v>
      </c>
      <c r="L62" s="431"/>
      <c r="M62" s="412">
        <f>VLOOKUP(A62,MATERIALES!A11:D404,4,FALSE)</f>
        <v>1512</v>
      </c>
      <c r="N62" s="282">
        <f t="shared" si="1"/>
        <v>15120</v>
      </c>
    </row>
    <row r="63" spans="1:14">
      <c r="A63" s="167" t="s">
        <v>452</v>
      </c>
      <c r="B63" s="49" t="str">
        <f>VLOOKUP(A63,MATERIALES!A11:D373,3,FALSE)</f>
        <v>Ductos para tensionimiento</v>
      </c>
      <c r="C63" s="435"/>
      <c r="D63" s="435"/>
      <c r="E63" s="435"/>
      <c r="F63" s="435"/>
      <c r="G63" s="435"/>
      <c r="H63" s="435"/>
      <c r="I63" s="435"/>
      <c r="J63" s="322" t="str">
        <f>VLOOKUP(A63,MATERIALES!A14:D655,2,FALSE)</f>
        <v>m</v>
      </c>
      <c r="K63" s="407">
        <v>1</v>
      </c>
      <c r="L63" s="431"/>
      <c r="M63" s="412">
        <f>VLOOKUP(A63,MATERIALES!A11:D405,4,FALSE)</f>
        <v>24197</v>
      </c>
      <c r="N63" s="282">
        <f t="shared" si="1"/>
        <v>24197</v>
      </c>
    </row>
    <row r="64" spans="1:14">
      <c r="A64" s="167" t="s">
        <v>613</v>
      </c>
      <c r="B64" s="49" t="str">
        <f>VLOOKUP(A64,MATERIALES!A12:D373,3,FALSE)</f>
        <v xml:space="preserve">Oxigeno industrial
</v>
      </c>
      <c r="C64" s="435"/>
      <c r="D64" s="435"/>
      <c r="E64" s="435"/>
      <c r="F64" s="435"/>
      <c r="G64" s="435"/>
      <c r="H64" s="435"/>
      <c r="I64" s="435"/>
      <c r="J64" s="322" t="str">
        <f>VLOOKUP(A64,MATERIALES!A15:D656,2,FALSE)</f>
        <v>kg</v>
      </c>
      <c r="K64" s="407">
        <v>0.5</v>
      </c>
      <c r="L64" s="431"/>
      <c r="M64" s="412">
        <f>VLOOKUP(A64,MATERIALES!A12:D406,4,FALSE)</f>
        <v>12303</v>
      </c>
      <c r="N64" s="282">
        <f t="shared" si="1"/>
        <v>6151.5</v>
      </c>
    </row>
    <row r="65" spans="1:14">
      <c r="A65" s="167" t="s">
        <v>517</v>
      </c>
      <c r="B65" s="49" t="str">
        <f>VLOOKUP(A65,MATERIALES!A13:D374,3,FALSE)</f>
        <v>Manguera de polietileno de 3´´</v>
      </c>
      <c r="C65" s="435"/>
      <c r="D65" s="435"/>
      <c r="E65" s="435"/>
      <c r="F65" s="435"/>
      <c r="G65" s="435"/>
      <c r="H65" s="435"/>
      <c r="I65" s="435"/>
      <c r="J65" s="322" t="str">
        <f>VLOOKUP(A65,MATERIALES!A16:D657,2,FALSE)</f>
        <v>m</v>
      </c>
      <c r="K65" s="407">
        <v>0.55000000000000004</v>
      </c>
      <c r="L65" s="431"/>
      <c r="M65" s="412">
        <f>VLOOKUP(A65,MATERIALES!A13:D407,4,FALSE)</f>
        <v>9256</v>
      </c>
      <c r="N65" s="282">
        <f t="shared" si="1"/>
        <v>5090.8</v>
      </c>
    </row>
    <row r="66" spans="1:14">
      <c r="A66" s="167" t="s">
        <v>976</v>
      </c>
      <c r="B66" s="49" t="str">
        <f>VLOOKUP(A66,MATERIALES!A13:D375,3,FALSE)</f>
        <v>Alambre Negro Para Amarre</v>
      </c>
      <c r="C66" s="435"/>
      <c r="D66" s="435"/>
      <c r="E66" s="435"/>
      <c r="F66" s="435"/>
      <c r="G66" s="435"/>
      <c r="H66" s="435"/>
      <c r="I66" s="435"/>
      <c r="J66" s="322" t="str">
        <f>VLOOKUP(A66,MATERIALES!A17:D658,2,FALSE)</f>
        <v>kg</v>
      </c>
      <c r="K66" s="407">
        <v>0.05</v>
      </c>
      <c r="L66" s="431"/>
      <c r="M66" s="412">
        <f>VLOOKUP(A66,MATERIALES!A13:D408,4,FALSE)</f>
        <v>3876</v>
      </c>
      <c r="N66" s="282">
        <f t="shared" si="1"/>
        <v>193.8</v>
      </c>
    </row>
    <row r="67" spans="1:14">
      <c r="A67" s="167" t="s">
        <v>766</v>
      </c>
      <c r="B67" s="49" t="str">
        <f>VLOOKUP(A67,MATERIALES!A13:D376,3,FALSE)</f>
        <v>Tubería PVC RD21 de 1´´ (para anclajes)</v>
      </c>
      <c r="C67" s="435"/>
      <c r="D67" s="435"/>
      <c r="E67" s="435"/>
      <c r="F67" s="435"/>
      <c r="G67" s="435"/>
      <c r="H67" s="435"/>
      <c r="I67" s="435"/>
      <c r="J67" s="322" t="str">
        <f>VLOOKUP(A67,MATERIALES!A18:D659,2,FALSE)</f>
        <v>m</v>
      </c>
      <c r="K67" s="407">
        <v>1</v>
      </c>
      <c r="L67" s="431"/>
      <c r="M67" s="412">
        <f>VLOOKUP(A67,MATERIALES!A13:D409,4,FALSE)</f>
        <v>5028</v>
      </c>
      <c r="N67" s="282">
        <f t="shared" si="1"/>
        <v>5028</v>
      </c>
    </row>
    <row r="68" spans="1:14" ht="15" thickBot="1">
      <c r="B68" s="49"/>
      <c r="C68" s="320"/>
      <c r="D68" s="320"/>
      <c r="E68" s="320"/>
      <c r="F68" s="320"/>
      <c r="G68" s="320"/>
      <c r="H68" s="320"/>
      <c r="I68" s="320"/>
      <c r="J68" s="445"/>
      <c r="K68" s="132"/>
      <c r="L68" s="335"/>
      <c r="M68" s="412"/>
      <c r="N68" s="282"/>
    </row>
    <row r="69" spans="1:14" ht="15" thickBot="1">
      <c r="B69" s="821" t="s">
        <v>1037</v>
      </c>
      <c r="C69" s="822"/>
      <c r="D69" s="822"/>
      <c r="E69" s="822"/>
      <c r="F69" s="822"/>
      <c r="G69" s="822"/>
      <c r="H69" s="822"/>
      <c r="I69" s="822"/>
      <c r="J69" s="822"/>
      <c r="K69" s="822"/>
      <c r="L69" s="822"/>
      <c r="M69" s="823"/>
      <c r="N69" s="404">
        <f>SUM(N54:N68)</f>
        <v>103142.8</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 thickBot="1">
      <c r="B72" s="74"/>
      <c r="C72" s="67"/>
      <c r="D72" s="67"/>
      <c r="E72" s="67"/>
      <c r="F72" s="67"/>
      <c r="G72" s="67"/>
      <c r="H72" s="67"/>
      <c r="I72" s="67"/>
      <c r="J72" s="67"/>
      <c r="K72" s="67"/>
      <c r="L72" s="67"/>
      <c r="M72" s="67"/>
      <c r="N72" s="69"/>
    </row>
    <row r="73" spans="1:14" ht="26.4">
      <c r="B73" s="323" t="s">
        <v>1041</v>
      </c>
      <c r="C73" s="324"/>
      <c r="D73" s="324"/>
      <c r="E73" s="324"/>
      <c r="F73" s="324"/>
      <c r="G73" s="324"/>
      <c r="H73" s="79" t="s">
        <v>1029</v>
      </c>
      <c r="I73" s="80" t="s">
        <v>1042</v>
      </c>
      <c r="J73" s="81" t="s">
        <v>1043</v>
      </c>
      <c r="K73" s="79" t="s">
        <v>1044</v>
      </c>
      <c r="L73" s="907" t="s">
        <v>1045</v>
      </c>
      <c r="M73" s="886"/>
      <c r="N73" s="82" t="s">
        <v>1035</v>
      </c>
    </row>
    <row r="74" spans="1:14">
      <c r="B74" s="52"/>
      <c r="C74" s="327"/>
      <c r="D74" s="327"/>
      <c r="E74" s="327"/>
      <c r="F74" s="327"/>
      <c r="G74" s="327"/>
      <c r="H74" s="321"/>
      <c r="I74" s="289"/>
      <c r="J74" s="296"/>
      <c r="K74" s="289"/>
      <c r="L74" s="908"/>
      <c r="M74" s="909"/>
      <c r="N74" s="297"/>
    </row>
    <row r="75" spans="1:14">
      <c r="B75" s="52"/>
      <c r="C75" s="53"/>
      <c r="D75" s="53"/>
      <c r="E75" s="53"/>
      <c r="F75" s="53"/>
      <c r="G75" s="53"/>
      <c r="H75" s="321"/>
      <c r="I75" s="289"/>
      <c r="J75" s="296"/>
      <c r="K75" s="289"/>
      <c r="L75" s="908"/>
      <c r="M75" s="909"/>
      <c r="N75" s="297"/>
    </row>
    <row r="76" spans="1:14">
      <c r="B76" s="52"/>
      <c r="C76" s="53"/>
      <c r="D76" s="53"/>
      <c r="E76" s="53"/>
      <c r="F76" s="53"/>
      <c r="G76" s="53"/>
      <c r="H76" s="321"/>
      <c r="I76" s="289"/>
      <c r="J76" s="296"/>
      <c r="K76" s="289"/>
      <c r="L76" s="908"/>
      <c r="M76" s="909"/>
      <c r="N76" s="297"/>
    </row>
    <row r="77" spans="1:14">
      <c r="B77" s="52"/>
      <c r="C77" s="53"/>
      <c r="D77" s="53"/>
      <c r="E77" s="53"/>
      <c r="F77" s="53"/>
      <c r="G77" s="53"/>
      <c r="H77" s="321"/>
      <c r="I77" s="289"/>
      <c r="J77" s="296"/>
      <c r="K77" s="289"/>
      <c r="L77" s="908"/>
      <c r="M77" s="909"/>
      <c r="N77" s="297"/>
    </row>
    <row r="78" spans="1:14">
      <c r="B78" s="52"/>
      <c r="C78" s="53"/>
      <c r="D78" s="53"/>
      <c r="E78" s="53"/>
      <c r="F78" s="53"/>
      <c r="G78" s="53"/>
      <c r="H78" s="298"/>
      <c r="I78" s="289"/>
      <c r="J78" s="289"/>
      <c r="K78" s="289"/>
      <c r="L78" s="299"/>
      <c r="M78" s="300"/>
      <c r="N78" s="301"/>
    </row>
    <row r="79" spans="1:14" ht="15" thickBot="1">
      <c r="B79" s="457"/>
      <c r="C79" s="458"/>
      <c r="D79" s="458"/>
      <c r="E79" s="458"/>
      <c r="F79" s="458"/>
      <c r="G79" s="458"/>
      <c r="H79" s="54"/>
      <c r="I79" s="132"/>
      <c r="J79" s="132"/>
      <c r="K79" s="132"/>
      <c r="L79" s="899"/>
      <c r="M79" s="900"/>
      <c r="N79" s="133"/>
    </row>
    <row r="80" spans="1:14" ht="15" thickBot="1">
      <c r="B80" s="910" t="s">
        <v>1037</v>
      </c>
      <c r="C80" s="864"/>
      <c r="D80" s="864"/>
      <c r="E80" s="864"/>
      <c r="F80" s="864"/>
      <c r="G80" s="864"/>
      <c r="H80" s="864"/>
      <c r="I80" s="864"/>
      <c r="J80" s="864"/>
      <c r="K80" s="864"/>
      <c r="L80" s="864"/>
      <c r="M80" s="865"/>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 thickBot="1">
      <c r="B83" s="74"/>
      <c r="C83" s="67"/>
      <c r="D83" s="67"/>
      <c r="E83" s="67"/>
      <c r="F83" s="67"/>
      <c r="G83" s="67"/>
      <c r="H83" s="67"/>
      <c r="I83" s="67"/>
      <c r="J83" s="67"/>
      <c r="K83" s="67"/>
      <c r="L83" s="67"/>
      <c r="M83" s="67"/>
      <c r="N83" s="69"/>
    </row>
    <row r="84" spans="1:15" ht="26.4">
      <c r="B84" s="860" t="s">
        <v>1047</v>
      </c>
      <c r="C84" s="861"/>
      <c r="D84" s="861"/>
      <c r="E84" s="861"/>
      <c r="F84" s="861"/>
      <c r="G84" s="861"/>
      <c r="H84" s="861"/>
      <c r="I84" s="79" t="s">
        <v>1048</v>
      </c>
      <c r="J84" s="81" t="s">
        <v>1494</v>
      </c>
      <c r="K84" s="80" t="s">
        <v>1050</v>
      </c>
      <c r="L84" s="862" t="s">
        <v>1034</v>
      </c>
      <c r="M84" s="863"/>
      <c r="N84" s="104" t="s">
        <v>1035</v>
      </c>
    </row>
    <row r="85" spans="1:15">
      <c r="A85" s="168" t="s">
        <v>11</v>
      </c>
      <c r="B85" s="55" t="str">
        <f>VLOOKUP(A85,'MANO DE OBRA'!A8:D68,3,FALSE)</f>
        <v>Obrero (4)</v>
      </c>
      <c r="C85" s="53"/>
      <c r="D85" s="53"/>
      <c r="E85" s="53"/>
      <c r="F85" s="53"/>
      <c r="G85" s="53"/>
      <c r="H85" s="53"/>
      <c r="I85" s="302">
        <f>K85/J85*100</f>
        <v>110415.578824</v>
      </c>
      <c r="J85" s="303">
        <v>185</v>
      </c>
      <c r="K85" s="304">
        <f>VLOOKUP(A85,'MANO DE OBRA'!A8:D99,4,FALSE)</f>
        <v>204268.8208244</v>
      </c>
      <c r="L85" s="56"/>
      <c r="M85" s="444">
        <v>10.4</v>
      </c>
      <c r="N85" s="405">
        <f>K85/M85</f>
        <v>19641.232771576921</v>
      </c>
      <c r="O85" s="112"/>
    </row>
    <row r="86" spans="1:15">
      <c r="A86" s="168" t="s">
        <v>32</v>
      </c>
      <c r="B86" s="55" t="str">
        <f>VLOOKUP(A86,'MANO DE OBRA'!A8:D69,3,FALSE)</f>
        <v>Oficial (2)</v>
      </c>
      <c r="C86" s="53"/>
      <c r="D86" s="53"/>
      <c r="E86" s="53"/>
      <c r="F86" s="53"/>
      <c r="G86" s="53"/>
      <c r="H86" s="53"/>
      <c r="I86" s="302">
        <f>K86/J86*100</f>
        <v>110415.578824</v>
      </c>
      <c r="J86" s="303">
        <v>185</v>
      </c>
      <c r="K86" s="304">
        <f>VLOOKUP(A86,'MANO DE OBRA'!A8:D100,4,FALSE)</f>
        <v>204268.8208244</v>
      </c>
      <c r="L86" s="56"/>
      <c r="M86" s="441">
        <v>10.4</v>
      </c>
      <c r="N86" s="405">
        <f>K86/M86</f>
        <v>19641.232771576921</v>
      </c>
    </row>
    <row r="87" spans="1:15">
      <c r="B87" s="55"/>
      <c r="C87" s="53"/>
      <c r="D87" s="53"/>
      <c r="E87" s="53"/>
      <c r="F87" s="53"/>
      <c r="G87" s="53"/>
      <c r="H87" s="53"/>
      <c r="I87" s="302"/>
      <c r="J87" s="303"/>
      <c r="K87" s="304"/>
      <c r="L87" s="56"/>
      <c r="M87" s="442"/>
      <c r="N87" s="405"/>
    </row>
    <row r="88" spans="1:15">
      <c r="B88" s="55"/>
      <c r="C88" s="53"/>
      <c r="D88" s="53"/>
      <c r="E88" s="53"/>
      <c r="F88" s="53"/>
      <c r="G88" s="53"/>
      <c r="H88" s="53"/>
      <c r="I88" s="289"/>
      <c r="J88" s="307"/>
      <c r="K88" s="308"/>
      <c r="L88" s="328"/>
      <c r="M88" s="310"/>
      <c r="N88" s="306"/>
    </row>
    <row r="89" spans="1:15">
      <c r="B89" s="55"/>
      <c r="C89" s="53"/>
      <c r="D89" s="53"/>
      <c r="E89" s="53"/>
      <c r="F89" s="53"/>
      <c r="G89" s="53"/>
      <c r="H89" s="53"/>
      <c r="I89" s="289"/>
      <c r="J89" s="307"/>
      <c r="K89" s="308"/>
      <c r="L89" s="328"/>
      <c r="M89" s="310"/>
      <c r="N89" s="306"/>
    </row>
    <row r="90" spans="1:15" ht="15" thickBot="1">
      <c r="B90" s="897"/>
      <c r="C90" s="898"/>
      <c r="D90" s="898"/>
      <c r="E90" s="898"/>
      <c r="F90" s="898"/>
      <c r="G90" s="898"/>
      <c r="H90" s="898"/>
      <c r="I90" s="132"/>
      <c r="J90" s="132"/>
      <c r="K90" s="132"/>
      <c r="L90" s="911"/>
      <c r="M90" s="911"/>
      <c r="N90" s="51"/>
    </row>
    <row r="91" spans="1:15" ht="15" thickBot="1">
      <c r="B91" s="910" t="s">
        <v>1037</v>
      </c>
      <c r="C91" s="864"/>
      <c r="D91" s="864"/>
      <c r="E91" s="864"/>
      <c r="F91" s="864"/>
      <c r="G91" s="864"/>
      <c r="H91" s="864"/>
      <c r="I91" s="864"/>
      <c r="J91" s="864"/>
      <c r="K91" s="864"/>
      <c r="L91" s="864"/>
      <c r="M91" s="865"/>
      <c r="N91" s="311">
        <f>SUM(N85:N90)</f>
        <v>39282.465543153841</v>
      </c>
    </row>
    <row r="92" spans="1:15" ht="15" thickBot="1">
      <c r="B92" s="39"/>
      <c r="C92" s="40"/>
      <c r="D92" s="40"/>
      <c r="E92" s="40"/>
      <c r="F92" s="40"/>
      <c r="G92" s="40"/>
      <c r="H92" s="40"/>
      <c r="I92" s="40"/>
      <c r="J92" s="40"/>
      <c r="K92" s="40"/>
      <c r="L92" s="40"/>
      <c r="M92" s="40"/>
      <c r="N92" s="41"/>
    </row>
    <row r="93" spans="1:15" ht="15" thickBot="1">
      <c r="B93" s="821" t="s">
        <v>1051</v>
      </c>
      <c r="C93" s="822"/>
      <c r="D93" s="822"/>
      <c r="E93" s="822"/>
      <c r="F93" s="822"/>
      <c r="G93" s="822"/>
      <c r="H93" s="822"/>
      <c r="I93" s="822"/>
      <c r="J93" s="822"/>
      <c r="K93" s="822"/>
      <c r="L93" s="822"/>
      <c r="M93" s="823"/>
      <c r="N93" s="105">
        <f>N49+N69+N80+N91</f>
        <v>397746.87948208465</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 thickBot="1">
      <c r="B96" s="74"/>
      <c r="C96" s="67"/>
      <c r="D96" s="67"/>
      <c r="E96" s="67"/>
      <c r="F96" s="67"/>
      <c r="G96" s="67"/>
      <c r="H96" s="67"/>
      <c r="I96" s="67"/>
      <c r="J96" s="67"/>
      <c r="K96" s="67"/>
      <c r="L96" s="67"/>
      <c r="M96" s="67"/>
      <c r="N96" s="69"/>
    </row>
    <row r="97" spans="1:14">
      <c r="B97" s="866" t="s">
        <v>1053</v>
      </c>
      <c r="C97" s="867"/>
      <c r="D97" s="867"/>
      <c r="E97" s="867"/>
      <c r="F97" s="867"/>
      <c r="G97" s="867"/>
      <c r="H97" s="867"/>
      <c r="I97" s="324"/>
      <c r="J97" s="344"/>
      <c r="K97" s="312" t="s">
        <v>1054</v>
      </c>
      <c r="L97" s="868" t="s">
        <v>1055</v>
      </c>
      <c r="M97" s="869"/>
      <c r="N97" s="313"/>
    </row>
    <row r="98" spans="1:14">
      <c r="B98" s="854" t="s">
        <v>1056</v>
      </c>
      <c r="C98" s="855"/>
      <c r="D98" s="855"/>
      <c r="E98" s="855"/>
      <c r="F98" s="855"/>
      <c r="G98" s="855"/>
      <c r="H98" s="855"/>
      <c r="I98" s="93"/>
      <c r="J98" s="94"/>
      <c r="K98" s="314">
        <v>0.2</v>
      </c>
      <c r="L98" s="856">
        <f>N93*K98</f>
        <v>79549.375896416939</v>
      </c>
      <c r="M98" s="857"/>
      <c r="N98" s="57"/>
    </row>
    <row r="99" spans="1:14">
      <c r="B99" s="95" t="s">
        <v>1057</v>
      </c>
      <c r="C99" s="96"/>
      <c r="D99" s="96"/>
      <c r="E99" s="96"/>
      <c r="F99" s="96"/>
      <c r="G99" s="96"/>
      <c r="H99" s="96"/>
      <c r="I99" s="93"/>
      <c r="J99" s="94"/>
      <c r="K99" s="314">
        <v>0.05</v>
      </c>
      <c r="L99" s="856">
        <f>N93*K99</f>
        <v>19887.343974104235</v>
      </c>
      <c r="M99" s="857"/>
      <c r="N99" s="57"/>
    </row>
    <row r="100" spans="1:14" ht="15" thickBot="1">
      <c r="B100" s="97" t="s">
        <v>1058</v>
      </c>
      <c r="C100" s="98"/>
      <c r="D100" s="98"/>
      <c r="E100" s="98"/>
      <c r="F100" s="98"/>
      <c r="G100" s="98"/>
      <c r="H100" s="98"/>
      <c r="I100" s="99"/>
      <c r="J100" s="100"/>
      <c r="K100" s="315">
        <v>0.05</v>
      </c>
      <c r="L100" s="858">
        <f>N93*K100</f>
        <v>19887.343974104235</v>
      </c>
      <c r="M100" s="859"/>
      <c r="N100" s="57"/>
    </row>
    <row r="101" spans="1:14" ht="15" thickBot="1">
      <c r="B101" s="821" t="s">
        <v>1037</v>
      </c>
      <c r="C101" s="822"/>
      <c r="D101" s="822"/>
      <c r="E101" s="822"/>
      <c r="F101" s="822"/>
      <c r="G101" s="822"/>
      <c r="H101" s="822"/>
      <c r="I101" s="822"/>
      <c r="J101" s="822"/>
      <c r="K101" s="822"/>
      <c r="L101" s="822"/>
      <c r="M101" s="823"/>
      <c r="N101" s="58">
        <f>L98+L99+L100</f>
        <v>119324.06384462542</v>
      </c>
    </row>
    <row r="102" spans="1:14" ht="15" thickBot="1">
      <c r="B102" s="39"/>
      <c r="C102" s="40"/>
      <c r="D102" s="40"/>
      <c r="E102" s="40"/>
      <c r="F102" s="40"/>
      <c r="G102" s="40"/>
      <c r="H102" s="40"/>
      <c r="I102" s="40"/>
      <c r="J102" s="40"/>
      <c r="K102" s="40"/>
      <c r="L102" s="40"/>
      <c r="M102" s="40"/>
      <c r="N102" s="41"/>
    </row>
    <row r="103" spans="1:14" ht="15" thickBot="1">
      <c r="A103" t="s">
        <v>2122</v>
      </c>
      <c r="B103" s="821" t="s">
        <v>1059</v>
      </c>
      <c r="C103" s="822"/>
      <c r="D103" s="822"/>
      <c r="E103" s="822"/>
      <c r="F103" s="822"/>
      <c r="G103" s="822"/>
      <c r="H103" s="822"/>
      <c r="I103" s="822"/>
      <c r="J103" s="822"/>
      <c r="K103" s="822"/>
      <c r="L103" s="822"/>
      <c r="M103" s="823"/>
      <c r="N103" s="196">
        <f>N93+N101</f>
        <v>517070.94332671008</v>
      </c>
    </row>
    <row r="104" spans="1:14">
      <c r="B104" s="249"/>
      <c r="C104" s="250"/>
      <c r="D104" s="250"/>
      <c r="E104" s="250"/>
      <c r="F104" s="250"/>
      <c r="G104" s="250"/>
      <c r="H104" s="250"/>
      <c r="I104" s="250"/>
      <c r="J104" s="250"/>
      <c r="K104" s="250"/>
      <c r="L104" s="250"/>
      <c r="M104" s="250"/>
      <c r="N104" s="251"/>
    </row>
    <row r="105" spans="1:14">
      <c r="B105" s="252"/>
      <c r="C105" s="253"/>
      <c r="D105" s="253"/>
      <c r="E105" s="253"/>
      <c r="F105" s="253"/>
      <c r="G105" s="253"/>
      <c r="H105" s="253"/>
      <c r="I105" s="253"/>
      <c r="J105" s="253"/>
      <c r="K105" s="253"/>
      <c r="L105" s="253"/>
      <c r="M105" s="253"/>
      <c r="N105" s="254"/>
    </row>
    <row r="106" spans="1:14">
      <c r="B106" s="252"/>
      <c r="C106" s="253"/>
      <c r="D106" s="253"/>
      <c r="E106" s="253"/>
      <c r="F106" s="253"/>
      <c r="G106" s="253"/>
      <c r="H106" s="253"/>
      <c r="I106" s="253"/>
      <c r="J106" s="253"/>
      <c r="K106" s="253"/>
      <c r="L106" s="253"/>
      <c r="M106" s="253"/>
      <c r="N106" s="254"/>
    </row>
    <row r="107" spans="1:14">
      <c r="B107" s="252"/>
      <c r="C107" s="253"/>
      <c r="D107" s="253"/>
      <c r="E107" s="253"/>
      <c r="F107" s="253"/>
      <c r="G107" s="253"/>
      <c r="H107" s="253"/>
      <c r="I107" s="253"/>
      <c r="J107" s="253"/>
      <c r="K107" s="253"/>
      <c r="L107" s="253"/>
      <c r="M107" s="253"/>
      <c r="N107" s="254"/>
    </row>
    <row r="108" spans="1:14">
      <c r="B108" s="252"/>
      <c r="C108" s="253"/>
      <c r="D108" s="253"/>
      <c r="E108" s="427" t="s">
        <v>1060</v>
      </c>
      <c r="F108" s="427"/>
      <c r="G108" s="427"/>
      <c r="H108" s="427"/>
      <c r="I108" s="427"/>
      <c r="J108" s="427"/>
      <c r="K108" s="253"/>
      <c r="L108" s="253"/>
      <c r="M108" s="253"/>
      <c r="N108" s="254"/>
    </row>
    <row r="109" spans="1:14">
      <c r="B109" s="252"/>
      <c r="C109" s="253"/>
      <c r="D109" s="253"/>
      <c r="E109" s="253" t="s">
        <v>1061</v>
      </c>
      <c r="F109" s="253"/>
      <c r="G109" s="253"/>
      <c r="H109" s="253"/>
      <c r="I109" s="253"/>
      <c r="J109" s="253"/>
      <c r="K109" s="253"/>
      <c r="L109" s="253"/>
      <c r="M109" s="253"/>
      <c r="N109" s="254"/>
    </row>
    <row r="110" spans="1:14">
      <c r="B110" s="252"/>
      <c r="C110" s="253"/>
      <c r="D110" s="253"/>
      <c r="E110" s="253" t="s">
        <v>1062</v>
      </c>
      <c r="F110" s="253"/>
      <c r="G110" s="253"/>
      <c r="H110" s="253"/>
      <c r="I110" s="253"/>
      <c r="J110" s="253"/>
      <c r="K110" s="253"/>
      <c r="L110" s="253"/>
      <c r="M110" s="253"/>
      <c r="N110" s="254"/>
    </row>
    <row r="111" spans="1:14">
      <c r="B111" s="252"/>
      <c r="C111" s="253"/>
      <c r="D111" s="253"/>
      <c r="E111" s="253" t="s">
        <v>1063</v>
      </c>
      <c r="F111" s="253"/>
      <c r="G111" s="253"/>
      <c r="H111" s="253"/>
      <c r="I111" s="253"/>
      <c r="J111" s="253"/>
      <c r="K111" s="253"/>
      <c r="L111" s="253"/>
      <c r="M111" s="253"/>
      <c r="N111" s="254"/>
    </row>
    <row r="112" spans="1:14" ht="15" thickBot="1">
      <c r="B112" s="252"/>
      <c r="C112" s="253"/>
      <c r="D112" s="253"/>
      <c r="E112" s="253"/>
      <c r="F112" s="253" t="s">
        <v>1064</v>
      </c>
      <c r="G112" s="253"/>
      <c r="H112" s="253"/>
      <c r="I112" s="253"/>
      <c r="J112" s="253"/>
      <c r="K112" s="253"/>
      <c r="L112" s="253"/>
      <c r="M112" s="253"/>
      <c r="N112" s="254"/>
    </row>
    <row r="113" spans="2:14">
      <c r="B113" s="237" t="s">
        <v>2322</v>
      </c>
      <c r="C113" s="238"/>
      <c r="D113" s="238"/>
      <c r="E113" s="238"/>
      <c r="F113" s="238"/>
      <c r="G113" s="238"/>
      <c r="H113" s="238"/>
      <c r="I113" s="238"/>
      <c r="J113" s="238"/>
      <c r="K113" s="238"/>
      <c r="L113" s="238"/>
      <c r="M113" s="238"/>
      <c r="N113" s="239"/>
    </row>
    <row r="114" spans="2:14">
      <c r="B114" s="255"/>
      <c r="C114" s="256"/>
      <c r="D114" s="256"/>
      <c r="E114" s="256"/>
      <c r="F114" s="256"/>
      <c r="G114" s="256"/>
      <c r="H114" s="256"/>
      <c r="I114" s="256"/>
      <c r="J114" s="256"/>
      <c r="K114" s="256"/>
      <c r="L114" s="256"/>
      <c r="M114" s="256"/>
      <c r="N114" s="257"/>
    </row>
    <row r="115" spans="2:14">
      <c r="B115" s="255"/>
      <c r="C115" s="256"/>
      <c r="D115" s="256"/>
      <c r="E115" s="256"/>
      <c r="F115" s="256"/>
      <c r="G115" s="256"/>
      <c r="H115" s="256"/>
      <c r="I115" s="256"/>
      <c r="J115" s="256"/>
      <c r="K115" s="256"/>
      <c r="L115" s="256"/>
      <c r="M115" s="256"/>
      <c r="N115" s="257"/>
    </row>
    <row r="116" spans="2:14">
      <c r="B116" s="255"/>
      <c r="C116" s="256"/>
      <c r="D116" s="256"/>
      <c r="E116" s="256"/>
      <c r="F116" s="256"/>
      <c r="G116" s="256"/>
      <c r="H116" s="256"/>
      <c r="I116" s="256"/>
      <c r="J116" s="256"/>
      <c r="K116" s="256"/>
      <c r="L116" s="256"/>
      <c r="M116" s="256"/>
      <c r="N116" s="257"/>
    </row>
    <row r="117" spans="2:14" ht="15" thickBot="1">
      <c r="B117" s="258"/>
      <c r="C117" s="259"/>
      <c r="D117" s="259"/>
      <c r="E117" s="259"/>
      <c r="F117" s="259"/>
      <c r="G117" s="259"/>
      <c r="H117" s="259"/>
      <c r="I117" s="259"/>
      <c r="J117" s="259"/>
      <c r="K117" s="259"/>
      <c r="L117" s="259"/>
      <c r="M117" s="259"/>
      <c r="N117" s="260"/>
    </row>
    <row r="118" spans="2:14">
      <c r="B118" s="261"/>
      <c r="C118" s="262"/>
      <c r="D118" s="262"/>
      <c r="E118" s="262"/>
      <c r="F118" s="262"/>
      <c r="G118" s="262"/>
      <c r="H118" s="262"/>
      <c r="I118" s="262"/>
      <c r="J118" s="262"/>
      <c r="K118" s="262"/>
      <c r="L118" s="262"/>
      <c r="M118" s="262"/>
      <c r="N118" s="263"/>
    </row>
    <row r="119" spans="2:14">
      <c r="B119" s="264" t="s">
        <v>2323</v>
      </c>
      <c r="C119" s="265"/>
      <c r="D119" s="265"/>
      <c r="E119" s="265"/>
      <c r="F119" s="265"/>
      <c r="G119" s="265"/>
      <c r="H119" s="265"/>
      <c r="I119" s="265"/>
      <c r="J119" s="265"/>
      <c r="K119" s="265"/>
      <c r="L119" s="265"/>
      <c r="M119" s="265"/>
      <c r="N119" s="266"/>
    </row>
    <row r="120" spans="2:14" ht="15" customHeight="1">
      <c r="B120" s="965" t="s">
        <v>2324</v>
      </c>
      <c r="C120" s="966"/>
      <c r="D120" s="966"/>
      <c r="E120" s="966"/>
      <c r="F120" s="966"/>
      <c r="G120" s="966"/>
      <c r="H120" s="966"/>
      <c r="I120" s="966"/>
      <c r="J120" s="966"/>
      <c r="K120" s="966"/>
      <c r="L120" s="966"/>
      <c r="M120" s="966"/>
      <c r="N120" s="967"/>
    </row>
    <row r="121" spans="2:14" ht="15" customHeight="1">
      <c r="B121" s="965"/>
      <c r="C121" s="966"/>
      <c r="D121" s="966"/>
      <c r="E121" s="966"/>
      <c r="F121" s="966"/>
      <c r="G121" s="966"/>
      <c r="H121" s="966"/>
      <c r="I121" s="966"/>
      <c r="J121" s="966"/>
      <c r="K121" s="966"/>
      <c r="L121" s="966"/>
      <c r="M121" s="966"/>
      <c r="N121" s="967"/>
    </row>
    <row r="122" spans="2:14" ht="30" customHeight="1">
      <c r="B122" s="968" t="s">
        <v>2325</v>
      </c>
      <c r="C122" s="969"/>
      <c r="D122" s="969"/>
      <c r="E122" s="969"/>
      <c r="F122" s="969"/>
      <c r="G122" s="969"/>
      <c r="H122" s="969"/>
      <c r="I122" s="969"/>
      <c r="J122" s="969"/>
      <c r="K122" s="969"/>
      <c r="L122" s="969"/>
      <c r="M122" s="969"/>
      <c r="N122" s="970"/>
    </row>
    <row r="123" spans="2:14">
      <c r="B123" s="968"/>
      <c r="C123" s="969"/>
      <c r="D123" s="969"/>
      <c r="E123" s="969"/>
      <c r="F123" s="969"/>
      <c r="G123" s="969"/>
      <c r="H123" s="969"/>
      <c r="I123" s="969"/>
      <c r="J123" s="969"/>
      <c r="K123" s="969"/>
      <c r="L123" s="969"/>
      <c r="M123" s="969"/>
      <c r="N123" s="970"/>
    </row>
    <row r="124" spans="2:14">
      <c r="B124" s="349"/>
      <c r="C124" s="350"/>
      <c r="D124" s="350"/>
      <c r="E124" s="350"/>
      <c r="F124" s="350"/>
      <c r="G124" s="350"/>
      <c r="H124" s="350"/>
      <c r="I124" s="350"/>
      <c r="J124" s="350"/>
      <c r="K124" s="350"/>
      <c r="L124" s="350"/>
      <c r="M124" s="350"/>
      <c r="N124" s="351"/>
    </row>
    <row r="125" spans="2:14">
      <c r="B125" s="349"/>
      <c r="C125" s="350"/>
      <c r="D125" s="350"/>
      <c r="E125" s="350"/>
      <c r="F125" s="350"/>
      <c r="G125" s="350"/>
      <c r="H125" s="350"/>
      <c r="I125" s="350"/>
      <c r="J125" s="350"/>
      <c r="K125" s="350"/>
      <c r="L125" s="350"/>
      <c r="M125" s="350"/>
      <c r="N125" s="351"/>
    </row>
    <row r="126" spans="2:14">
      <c r="B126" s="349"/>
      <c r="C126" s="350"/>
      <c r="D126" s="350"/>
      <c r="E126" s="350"/>
      <c r="F126" s="350"/>
      <c r="G126" s="350"/>
      <c r="H126" s="350"/>
      <c r="I126" s="350"/>
      <c r="J126" s="350"/>
      <c r="K126" s="350"/>
      <c r="L126" s="350"/>
      <c r="M126" s="350"/>
      <c r="N126" s="351"/>
    </row>
    <row r="127" spans="2:14">
      <c r="B127" s="264"/>
      <c r="C127" s="265"/>
      <c r="D127" s="265"/>
      <c r="E127" s="265"/>
      <c r="F127" s="265"/>
      <c r="G127" s="265"/>
      <c r="H127" s="265"/>
      <c r="I127" s="265"/>
      <c r="J127" s="265"/>
      <c r="K127" s="265"/>
      <c r="L127" s="265"/>
      <c r="M127" s="265"/>
      <c r="N127" s="266"/>
    </row>
    <row r="128" spans="2:14">
      <c r="B128" s="252"/>
      <c r="C128" s="253"/>
      <c r="D128" s="253"/>
      <c r="E128" s="253" t="s">
        <v>1060</v>
      </c>
      <c r="F128" s="427"/>
      <c r="G128" s="427"/>
      <c r="H128" s="253"/>
      <c r="I128" s="253"/>
      <c r="J128" s="253"/>
      <c r="K128" s="253"/>
      <c r="L128" s="253"/>
      <c r="M128" s="253"/>
      <c r="N128" s="254"/>
    </row>
    <row r="129" spans="2:14">
      <c r="B129" s="252"/>
      <c r="C129" s="253"/>
      <c r="D129" s="253"/>
      <c r="E129" s="428" t="s">
        <v>1061</v>
      </c>
      <c r="F129" s="253"/>
      <c r="G129" s="253"/>
      <c r="H129" s="428"/>
      <c r="I129" s="428"/>
      <c r="J129" s="428"/>
      <c r="K129" s="253"/>
      <c r="L129" s="253"/>
      <c r="M129" s="253"/>
      <c r="N129" s="254"/>
    </row>
    <row r="130" spans="2:14">
      <c r="B130" s="252"/>
      <c r="C130" s="253"/>
      <c r="D130" s="253"/>
      <c r="E130" s="267" t="s">
        <v>1065</v>
      </c>
      <c r="F130" s="253"/>
      <c r="G130" s="253"/>
      <c r="H130" s="267"/>
      <c r="I130" s="267"/>
      <c r="J130" s="267"/>
      <c r="K130" s="253"/>
      <c r="L130" s="253"/>
      <c r="M130" s="253"/>
      <c r="N130" s="254"/>
    </row>
    <row r="131" spans="2:14">
      <c r="B131" s="268"/>
      <c r="C131" s="265"/>
      <c r="D131" s="265"/>
      <c r="E131" s="253" t="s">
        <v>1063</v>
      </c>
      <c r="F131" s="253"/>
      <c r="G131" s="253"/>
      <c r="H131" s="253"/>
      <c r="I131" s="253"/>
      <c r="J131" s="253"/>
      <c r="K131" s="265"/>
      <c r="L131" s="265"/>
      <c r="M131" s="265"/>
      <c r="N131" s="266"/>
    </row>
    <row r="132" spans="2:14">
      <c r="B132" s="268"/>
      <c r="C132" s="265"/>
      <c r="D132" s="265"/>
      <c r="E132" s="265"/>
      <c r="F132" s="253"/>
      <c r="G132" s="253"/>
      <c r="H132" s="253"/>
      <c r="I132" s="253"/>
      <c r="J132" s="253"/>
      <c r="K132" s="265"/>
      <c r="L132" s="265"/>
      <c r="M132" s="265"/>
      <c r="N132" s="266"/>
    </row>
    <row r="133" spans="2:14">
      <c r="B133" s="268" t="s">
        <v>2326</v>
      </c>
      <c r="C133" s="267"/>
      <c r="D133" s="267"/>
      <c r="E133" s="253"/>
      <c r="F133" s="253"/>
      <c r="G133" s="253"/>
      <c r="H133" s="253"/>
      <c r="I133" s="253"/>
      <c r="J133" s="971"/>
      <c r="K133" s="971"/>
      <c r="L133" s="971"/>
      <c r="M133" s="971"/>
      <c r="N133" s="972"/>
    </row>
    <row r="134" spans="2:14" ht="15" thickBot="1">
      <c r="B134" s="429" t="s">
        <v>2327</v>
      </c>
      <c r="C134" s="430"/>
      <c r="D134" s="430"/>
      <c r="E134" s="269"/>
      <c r="F134" s="269"/>
      <c r="G134" s="269"/>
      <c r="H134" s="269"/>
      <c r="I134" s="269"/>
      <c r="J134" s="973"/>
      <c r="K134" s="973"/>
      <c r="L134" s="973"/>
      <c r="M134" s="973"/>
      <c r="N134" s="974"/>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 customWidth="1"/>
    <col min="9" max="9" width="12.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7.25" customHeight="1" thickBot="1">
      <c r="A31" t="s">
        <v>1929</v>
      </c>
      <c r="B31" s="86" t="s">
        <v>1195</v>
      </c>
      <c r="C31" s="87" t="s">
        <v>2212</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224</v>
      </c>
      <c r="B36" s="870" t="str">
        <f>VLOOKUP(A36,EQUIPOS!A6:D154,3,FALSE)</f>
        <v>Equipo de Medición (Deformimetros Eléctricos, Mecánicos, Celdas de Carga,  Etc.)</v>
      </c>
      <c r="C36" s="871"/>
      <c r="D36" s="871"/>
      <c r="E36" s="871"/>
      <c r="F36" s="871"/>
      <c r="G36" s="871"/>
      <c r="H36" s="872"/>
      <c r="I36" s="277"/>
      <c r="J36" s="278"/>
      <c r="K36" s="279">
        <f>VLOOKUP(A36,EQUIPOS!A6:D163,4,FALSE)</f>
        <v>219472.389</v>
      </c>
      <c r="L36" s="280"/>
      <c r="M36" s="346">
        <v>3.3333333330000001</v>
      </c>
      <c r="N36" s="282">
        <f>K36/M36</f>
        <v>65841.716706584164</v>
      </c>
    </row>
    <row r="37" spans="1:14">
      <c r="A37" s="119" t="s">
        <v>125</v>
      </c>
      <c r="B37" s="870" t="str">
        <f>VLOOKUP(A37,EQUIPOS!A7:D154,3,FALSE)</f>
        <v>Bomba para gato de tensionamiento</v>
      </c>
      <c r="C37" s="871"/>
      <c r="D37" s="871"/>
      <c r="E37" s="871"/>
      <c r="F37" s="871"/>
      <c r="G37" s="871"/>
      <c r="H37" s="872"/>
      <c r="I37" s="431"/>
      <c r="J37" s="432"/>
      <c r="K37" s="279">
        <f>VLOOKUP(A37,EQUIPOS!A7:D164,4,FALSE)</f>
        <v>74986.167000000001</v>
      </c>
      <c r="L37" s="345"/>
      <c r="M37" s="346">
        <v>0.1</v>
      </c>
      <c r="N37" s="282">
        <f>K37/M37</f>
        <v>749861.66999999993</v>
      </c>
    </row>
    <row r="38" spans="1:14">
      <c r="A38" s="119" t="s">
        <v>240</v>
      </c>
      <c r="B38" s="870" t="str">
        <f>VLOOKUP(A38,EQUIPOS!A8:D154,3,FALSE)</f>
        <v>Gato para tensionamiento, fuerza Max 200 ton, área de tensión 314 cm2.</v>
      </c>
      <c r="C38" s="871"/>
      <c r="D38" s="871"/>
      <c r="E38" s="871"/>
      <c r="F38" s="871"/>
      <c r="G38" s="871"/>
      <c r="H38" s="872"/>
      <c r="I38" s="338"/>
      <c r="J38" s="340"/>
      <c r="K38" s="279">
        <f>VLOOKUP(A38,EQUIPOS!A8:D165,4,FALSE)</f>
        <v>206461.47899999999</v>
      </c>
      <c r="L38" s="433"/>
      <c r="M38" s="434">
        <v>0.1</v>
      </c>
      <c r="N38" s="282">
        <f>K38/M38</f>
        <v>2064614.7899999998</v>
      </c>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2880318.1767065842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c r="B48" s="49"/>
      <c r="C48" s="291"/>
      <c r="D48" s="291"/>
      <c r="E48" s="291"/>
      <c r="F48" s="291"/>
      <c r="G48" s="291"/>
      <c r="H48" s="291"/>
      <c r="I48" s="278"/>
      <c r="J48" s="234"/>
      <c r="K48" s="292"/>
      <c r="L48" s="277"/>
      <c r="M48" s="412"/>
      <c r="N48" s="282"/>
    </row>
    <row r="49" spans="1:14">
      <c r="A49" s="167"/>
      <c r="B49" s="49"/>
      <c r="C49" s="435"/>
      <c r="D49" s="435"/>
      <c r="E49" s="435"/>
      <c r="F49" s="435"/>
      <c r="G49" s="435"/>
      <c r="H49" s="435"/>
      <c r="I49" s="435"/>
      <c r="J49" s="321"/>
      <c r="K49" s="407"/>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1477</v>
      </c>
      <c r="B60" s="52" t="str">
        <f>VLOOKUP(A60,TRANSPORTE!A2:D117,3,FALSE)</f>
        <v>Transporte de equipos</v>
      </c>
      <c r="C60" s="327"/>
      <c r="D60" s="327"/>
      <c r="E60" s="327"/>
      <c r="F60" s="327"/>
      <c r="G60" s="327"/>
      <c r="H60" s="321" t="s">
        <v>339</v>
      </c>
      <c r="I60" s="289">
        <v>15</v>
      </c>
      <c r="J60" s="296">
        <v>1</v>
      </c>
      <c r="K60" s="289">
        <f>I60*J60</f>
        <v>15</v>
      </c>
      <c r="L60" s="908">
        <f>VLOOKUP(A60,TRANSPORTE!A2:D117,4,FALSE)</f>
        <v>6890</v>
      </c>
      <c r="M60" s="909"/>
      <c r="N60" s="297">
        <f>K60*L60</f>
        <v>103350</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103350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68" t="s">
        <v>4</v>
      </c>
      <c r="B71" s="55" t="str">
        <f>VLOOKUP(A71,'MANO DE OBRA'!A8:D68,3,FALSE)</f>
        <v>Inspector de fabricación y montaje</v>
      </c>
      <c r="C71" s="53"/>
      <c r="D71" s="53"/>
      <c r="E71" s="53"/>
      <c r="F71" s="53"/>
      <c r="G71" s="53"/>
      <c r="H71" s="53"/>
      <c r="I71" s="302">
        <f>K71/J71*100</f>
        <v>57968.178882599997</v>
      </c>
      <c r="J71" s="303">
        <v>185</v>
      </c>
      <c r="K71" s="304">
        <f>VLOOKUP(A71,'MANO DE OBRA'!A8:D99,4,FALSE)</f>
        <v>107241.13093281</v>
      </c>
      <c r="L71" s="56"/>
      <c r="M71" s="444">
        <v>26.666666664000001</v>
      </c>
      <c r="N71" s="405">
        <f>K71/M71</f>
        <v>4021.5424103825294</v>
      </c>
      <c r="O71" s="112"/>
    </row>
    <row r="72" spans="1:15">
      <c r="A72" s="168"/>
      <c r="B72" s="55"/>
      <c r="C72" s="53"/>
      <c r="D72" s="53"/>
      <c r="E72" s="53"/>
      <c r="F72" s="53"/>
      <c r="G72" s="53"/>
      <c r="H72" s="53"/>
      <c r="I72" s="302"/>
      <c r="J72" s="303"/>
      <c r="K72" s="304"/>
      <c r="L72" s="56"/>
      <c r="M72" s="441"/>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4021.5424103825294</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2987689.7191169667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597537.94382339332</v>
      </c>
      <c r="M84" s="857"/>
      <c r="N84" s="57"/>
    </row>
    <row r="85" spans="1:14">
      <c r="B85" s="95" t="s">
        <v>1057</v>
      </c>
      <c r="C85" s="96"/>
      <c r="D85" s="96"/>
      <c r="E85" s="96"/>
      <c r="F85" s="96"/>
      <c r="G85" s="96"/>
      <c r="H85" s="96"/>
      <c r="I85" s="93"/>
      <c r="J85" s="94"/>
      <c r="K85" s="314">
        <v>0.05</v>
      </c>
      <c r="L85" s="856">
        <f>N79*K85</f>
        <v>149384.48595584833</v>
      </c>
      <c r="M85" s="857"/>
      <c r="N85" s="57"/>
    </row>
    <row r="86" spans="1:14" ht="15" thickBot="1">
      <c r="B86" s="97" t="s">
        <v>1058</v>
      </c>
      <c r="C86" s="98"/>
      <c r="D86" s="98"/>
      <c r="E86" s="98"/>
      <c r="F86" s="98"/>
      <c r="G86" s="98"/>
      <c r="H86" s="98"/>
      <c r="I86" s="99"/>
      <c r="J86" s="100"/>
      <c r="K86" s="315">
        <v>0.05</v>
      </c>
      <c r="L86" s="858">
        <f>N79*K86</f>
        <v>149384.48595584833</v>
      </c>
      <c r="M86" s="859"/>
      <c r="N86" s="57"/>
    </row>
    <row r="87" spans="1:14" ht="15" thickBot="1">
      <c r="B87" s="821" t="s">
        <v>1037</v>
      </c>
      <c r="C87" s="822"/>
      <c r="D87" s="822"/>
      <c r="E87" s="822"/>
      <c r="F87" s="822"/>
      <c r="G87" s="822"/>
      <c r="H87" s="822"/>
      <c r="I87" s="822"/>
      <c r="J87" s="822"/>
      <c r="K87" s="822"/>
      <c r="L87" s="822"/>
      <c r="M87" s="823"/>
      <c r="N87" s="58">
        <f>L84+L85+L86</f>
        <v>896306.91573509004</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3883996.6348520569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8.75" customHeight="1" thickBot="1">
      <c r="A31" t="s">
        <v>1929</v>
      </c>
      <c r="B31" s="86" t="s">
        <v>1196</v>
      </c>
      <c r="C31" s="87" t="s">
        <v>2213</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112</v>
      </c>
      <c r="B36" s="870" t="str">
        <f>VLOOKUP(A36,EQUIPOS!A6:D154,3,FALSE)</f>
        <v xml:space="preserve">Aspersor manual
</v>
      </c>
      <c r="C36" s="871"/>
      <c r="D36" s="871"/>
      <c r="E36" s="871"/>
      <c r="F36" s="871"/>
      <c r="G36" s="871"/>
      <c r="H36" s="872"/>
      <c r="I36" s="277"/>
      <c r="J36" s="278"/>
      <c r="K36" s="279">
        <f>VLOOKUP(A36,EQUIPOS!A6:D163,4,FALSE)</f>
        <v>3717.2129999999997</v>
      </c>
      <c r="L36" s="280"/>
      <c r="M36" s="346">
        <v>2</v>
      </c>
      <c r="N36" s="282">
        <f>K36/M36</f>
        <v>1858.6064999999999</v>
      </c>
    </row>
    <row r="37" spans="1:14">
      <c r="A37" s="119" t="s">
        <v>363</v>
      </c>
      <c r="B37" s="870" t="str">
        <f>VLOOKUP(A37,EQUIPOS!A7:D154,3,FALSE)</f>
        <v>Vibrador de concreto, Motor de 3 hp a 18.000 rpm Mangueras de 4 mt</v>
      </c>
      <c r="C37" s="871"/>
      <c r="D37" s="871"/>
      <c r="E37" s="871"/>
      <c r="F37" s="871"/>
      <c r="G37" s="871"/>
      <c r="H37" s="872"/>
      <c r="I37" s="431"/>
      <c r="J37" s="432"/>
      <c r="K37" s="279">
        <f>VLOOKUP(A37,EQUIPOS!A7:D164,4,FALSE)</f>
        <v>9390.7139999999999</v>
      </c>
      <c r="L37" s="345"/>
      <c r="M37" s="346">
        <v>2</v>
      </c>
      <c r="N37" s="282">
        <f>K37/M37</f>
        <v>4695.357</v>
      </c>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1595.850162690625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8149.8136626906253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611</v>
      </c>
      <c r="B48" s="49" t="str">
        <f>VLOOKUP(A48,MATERIALES!A5:D373,3,FALSE)</f>
        <v xml:space="preserve">Obra falsa concreto clase A y B (puntal de 3m metálico)
</v>
      </c>
      <c r="C48" s="291"/>
      <c r="D48" s="291"/>
      <c r="E48" s="291"/>
      <c r="F48" s="291"/>
      <c r="G48" s="291"/>
      <c r="H48" s="291"/>
      <c r="I48" s="291"/>
      <c r="J48" s="321" t="str">
        <f>VLOOKUP(A48,MATERIALES!A4:D640,2,FALSE)</f>
        <v>m2</v>
      </c>
      <c r="K48" s="292">
        <v>4.5999999999999996</v>
      </c>
      <c r="L48" s="277"/>
      <c r="M48" s="412">
        <f>VLOOKUP(A48,MATERIALES!A5:D396,4,FALSE)</f>
        <v>69382</v>
      </c>
      <c r="N48" s="282">
        <f>K48*M48</f>
        <v>319157.19999999995</v>
      </c>
    </row>
    <row r="49" spans="1:14">
      <c r="A49" s="167" t="s">
        <v>849</v>
      </c>
      <c r="B49" s="49" t="str">
        <f>VLOOKUP(A49,MATERIALES!A6:D373,3,FALSE)</f>
        <v>Antisol blanco (presentación 20 kg)</v>
      </c>
      <c r="C49" s="435"/>
      <c r="D49" s="435"/>
      <c r="E49" s="435"/>
      <c r="F49" s="435"/>
      <c r="G49" s="435"/>
      <c r="H49" s="435"/>
      <c r="I49" s="435"/>
      <c r="J49" s="322" t="str">
        <f>VLOOKUP(A49,MATERIALES!A5:D641,2,FALSE)</f>
        <v>kg</v>
      </c>
      <c r="K49" s="407">
        <v>1</v>
      </c>
      <c r="L49" s="431"/>
      <c r="M49" s="412">
        <f>VLOOKUP(A49,MATERIALES!A6:D397,4,FALSE)</f>
        <v>5801.25</v>
      </c>
      <c r="N49" s="282">
        <f>K49*M49</f>
        <v>5801.25</v>
      </c>
    </row>
    <row r="50" spans="1:14">
      <c r="A50" s="167" t="s">
        <v>902</v>
      </c>
      <c r="B50" s="49" t="str">
        <f>VLOOKUP(A50,MATERIALES!A6:D373,3,FALSE)</f>
        <v>Concreto Resistencia  35 (Mpa)</v>
      </c>
      <c r="C50" s="435"/>
      <c r="D50" s="435"/>
      <c r="E50" s="435"/>
      <c r="F50" s="435"/>
      <c r="G50" s="435"/>
      <c r="H50" s="435"/>
      <c r="I50" s="435"/>
      <c r="J50" s="322" t="str">
        <f>VLOOKUP(A50,MATERIALES!A6:D642,2,FALSE)</f>
        <v>m3</v>
      </c>
      <c r="K50" s="407">
        <v>1</v>
      </c>
      <c r="L50" s="431"/>
      <c r="M50" s="412">
        <f>VLOOKUP(A50,MATERIALES!A6:D398,4,FALSE)</f>
        <v>688876</v>
      </c>
      <c r="N50" s="282">
        <f>K50*M50</f>
        <v>688876</v>
      </c>
    </row>
    <row r="51" spans="1:14">
      <c r="A51" s="167" t="s">
        <v>951</v>
      </c>
      <c r="B51" s="49" t="str">
        <f>VLOOKUP(A51,MATERIALES!A6:D373,3,FALSE)</f>
        <v>FORMALETA (Depende para que sea el Concreto)</v>
      </c>
      <c r="C51" s="435"/>
      <c r="D51" s="435"/>
      <c r="E51" s="435"/>
      <c r="F51" s="435"/>
      <c r="G51" s="435"/>
      <c r="H51" s="435"/>
      <c r="I51" s="435"/>
      <c r="J51" s="322" t="str">
        <f>VLOOKUP(A51,MATERIALES!A6:D643,2,FALSE)</f>
        <v>m2</v>
      </c>
      <c r="K51" s="407">
        <v>4.5999999999999996</v>
      </c>
      <c r="L51" s="431"/>
      <c r="M51" s="412">
        <f>VLOOKUP(A51,MATERIALES!A6:D399,4,FALSE)</f>
        <v>18833</v>
      </c>
      <c r="N51" s="282">
        <f>K51*M51</f>
        <v>86631.799999999988</v>
      </c>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f>SUM(N48:N54)</f>
        <v>1100466.25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1323</v>
      </c>
      <c r="B60" s="52" t="str">
        <f>VLOOKUP(A60,TRANSPORTE!A2:D117,3,FALSE)</f>
        <v>Transporte de concreto</v>
      </c>
      <c r="C60" s="327"/>
      <c r="D60" s="327"/>
      <c r="E60" s="327"/>
      <c r="F60" s="327"/>
      <c r="G60" s="327"/>
      <c r="H60" s="321" t="s">
        <v>339</v>
      </c>
      <c r="I60" s="289">
        <v>1</v>
      </c>
      <c r="J60" s="296">
        <v>1</v>
      </c>
      <c r="K60" s="289">
        <f>I60*J60</f>
        <v>1</v>
      </c>
      <c r="L60" s="908">
        <f>VLOOKUP(A60,TRANSPORTE!A2:D117,4,FALSE)</f>
        <v>958</v>
      </c>
      <c r="M60" s="909"/>
      <c r="N60" s="297">
        <f>K60*L60</f>
        <v>958</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958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68" t="s">
        <v>15</v>
      </c>
      <c r="B71" s="55" t="str">
        <f>VLOOKUP(A71,'MANO DE OBRA'!A8:D68,3,FALSE)</f>
        <v>Obrero (6)</v>
      </c>
      <c r="C71" s="53"/>
      <c r="D71" s="53"/>
      <c r="E71" s="53"/>
      <c r="F71" s="53"/>
      <c r="G71" s="53"/>
      <c r="H71" s="53"/>
      <c r="I71" s="302">
        <f>K71/J71*100</f>
        <v>165623.36823599998</v>
      </c>
      <c r="J71" s="303">
        <v>185</v>
      </c>
      <c r="K71" s="304">
        <f>VLOOKUP(A71,'MANO DE OBRA'!A8:D99,4,FALSE)</f>
        <v>306403.23123659997</v>
      </c>
      <c r="L71" s="56"/>
      <c r="M71" s="444">
        <v>16</v>
      </c>
      <c r="N71" s="405">
        <f>K71/M71</f>
        <v>19150.201952287498</v>
      </c>
      <c r="O71" s="112"/>
    </row>
    <row r="72" spans="1:15">
      <c r="A72" s="168" t="s">
        <v>32</v>
      </c>
      <c r="B72" s="55" t="str">
        <f>VLOOKUP(A72,'MANO DE OBRA'!A8:D69,3,FALSE)</f>
        <v>Oficial (2)</v>
      </c>
      <c r="C72" s="53"/>
      <c r="D72" s="53"/>
      <c r="E72" s="53"/>
      <c r="F72" s="53"/>
      <c r="G72" s="53"/>
      <c r="H72" s="53"/>
      <c r="I72" s="302">
        <f>K72/J72*100</f>
        <v>110415.578824</v>
      </c>
      <c r="J72" s="303">
        <v>185</v>
      </c>
      <c r="K72" s="304">
        <f>VLOOKUP(A72,'MANO DE OBRA'!A8:D100,4,FALSE)</f>
        <v>204268.8208244</v>
      </c>
      <c r="L72" s="56"/>
      <c r="M72" s="444">
        <v>16</v>
      </c>
      <c r="N72" s="405">
        <f>K72/M72</f>
        <v>12766.801301525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133"/>
    </row>
    <row r="77" spans="1:15" ht="15" thickBot="1">
      <c r="B77" s="910" t="s">
        <v>1037</v>
      </c>
      <c r="C77" s="864"/>
      <c r="D77" s="864"/>
      <c r="E77" s="864"/>
      <c r="F77" s="864"/>
      <c r="G77" s="864"/>
      <c r="H77" s="864"/>
      <c r="I77" s="864"/>
      <c r="J77" s="864"/>
      <c r="K77" s="864"/>
      <c r="L77" s="864"/>
      <c r="M77" s="865"/>
      <c r="N77" s="470">
        <f>SUM(N71:N76)</f>
        <v>31917.003253812498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1141491.066916503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228298.21338330061</v>
      </c>
      <c r="M84" s="857"/>
      <c r="N84" s="57"/>
    </row>
    <row r="85" spans="1:14">
      <c r="B85" s="95" t="s">
        <v>1057</v>
      </c>
      <c r="C85" s="96"/>
      <c r="D85" s="96"/>
      <c r="E85" s="96"/>
      <c r="F85" s="96"/>
      <c r="G85" s="96"/>
      <c r="H85" s="96"/>
      <c r="I85" s="93"/>
      <c r="J85" s="94"/>
      <c r="K85" s="314">
        <v>0.05</v>
      </c>
      <c r="L85" s="856">
        <f>N79*K85</f>
        <v>57074.553345825152</v>
      </c>
      <c r="M85" s="857"/>
      <c r="N85" s="57"/>
    </row>
    <row r="86" spans="1:14" ht="15" thickBot="1">
      <c r="B86" s="97" t="s">
        <v>1058</v>
      </c>
      <c r="C86" s="98"/>
      <c r="D86" s="98"/>
      <c r="E86" s="98"/>
      <c r="F86" s="98"/>
      <c r="G86" s="98"/>
      <c r="H86" s="98"/>
      <c r="I86" s="99"/>
      <c r="J86" s="100"/>
      <c r="K86" s="315">
        <v>0.05</v>
      </c>
      <c r="L86" s="858">
        <f>N79*K86</f>
        <v>57074.553345825152</v>
      </c>
      <c r="M86" s="859"/>
      <c r="N86" s="57"/>
    </row>
    <row r="87" spans="1:14" ht="15" thickBot="1">
      <c r="B87" s="821" t="s">
        <v>1037</v>
      </c>
      <c r="C87" s="822"/>
      <c r="D87" s="822"/>
      <c r="E87" s="822"/>
      <c r="F87" s="822"/>
      <c r="G87" s="822"/>
      <c r="H87" s="822"/>
      <c r="I87" s="822"/>
      <c r="J87" s="822"/>
      <c r="K87" s="822"/>
      <c r="L87" s="822"/>
      <c r="M87" s="823"/>
      <c r="N87" s="58">
        <f>L84+L85+L86</f>
        <v>342447.32007495093</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1483938.3869914538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1.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22.5" customHeight="1" thickBot="1">
      <c r="A31" t="s">
        <v>1929</v>
      </c>
      <c r="B31" s="86" t="s">
        <v>1197</v>
      </c>
      <c r="C31" s="87" t="s">
        <v>2214</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112</v>
      </c>
      <c r="B36" s="870" t="str">
        <f>VLOOKUP(A36,EQUIPOS!A6:D154,3,FALSE)</f>
        <v xml:space="preserve">Aspersor manual
</v>
      </c>
      <c r="C36" s="871"/>
      <c r="D36" s="871"/>
      <c r="E36" s="871"/>
      <c r="F36" s="871"/>
      <c r="G36" s="871"/>
      <c r="H36" s="872"/>
      <c r="I36" s="277"/>
      <c r="J36" s="278"/>
      <c r="K36" s="279">
        <f>VLOOKUP(A36,EQUIPOS!A6:D163,4,FALSE)</f>
        <v>3717.2129999999997</v>
      </c>
      <c r="L36" s="280"/>
      <c r="M36" s="346">
        <v>2</v>
      </c>
      <c r="N36" s="282">
        <f>K36/M36</f>
        <v>1858.6064999999999</v>
      </c>
    </row>
    <row r="37" spans="1:14">
      <c r="A37" s="119" t="s">
        <v>363</v>
      </c>
      <c r="B37" s="870" t="str">
        <f>VLOOKUP(A37,EQUIPOS!A7:D154,3,FALSE)</f>
        <v>Vibrador de concreto, Motor de 3 hp a 18.000 rpm Mangueras de 4 mt</v>
      </c>
      <c r="C37" s="871"/>
      <c r="D37" s="871"/>
      <c r="E37" s="871"/>
      <c r="F37" s="871"/>
      <c r="G37" s="871"/>
      <c r="H37" s="872"/>
      <c r="I37" s="431"/>
      <c r="J37" s="432"/>
      <c r="K37" s="279">
        <f>VLOOKUP(A37,EQUIPOS!A7:D164,4,FALSE)</f>
        <v>9390.7139999999999</v>
      </c>
      <c r="L37" s="345"/>
      <c r="M37" s="346">
        <v>2</v>
      </c>
      <c r="N37" s="282">
        <f>K37/M37</f>
        <v>4695.357</v>
      </c>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1276.6801301525002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7830.6436301525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611</v>
      </c>
      <c r="B48" s="49" t="str">
        <f>VLOOKUP(A48,MATERIALES!A5:D373,3,FALSE)</f>
        <v xml:space="preserve">Obra falsa concreto clase A y B (puntal de 3m metálico)
</v>
      </c>
      <c r="C48" s="291"/>
      <c r="D48" s="291"/>
      <c r="E48" s="291"/>
      <c r="F48" s="291"/>
      <c r="G48" s="291"/>
      <c r="H48" s="291"/>
      <c r="I48" s="291"/>
      <c r="J48" s="321" t="str">
        <f>VLOOKUP(A48,MATERIALES!A4:D640,2,FALSE)</f>
        <v>m2</v>
      </c>
      <c r="K48" s="292">
        <v>4.5999999999999996</v>
      </c>
      <c r="L48" s="277"/>
      <c r="M48" s="412">
        <f>VLOOKUP(A48,MATERIALES!A5:D396,4,FALSE)</f>
        <v>69382</v>
      </c>
      <c r="N48" s="282">
        <f>K48*M48</f>
        <v>319157.19999999995</v>
      </c>
    </row>
    <row r="49" spans="1:14">
      <c r="A49" s="167" t="s">
        <v>849</v>
      </c>
      <c r="B49" s="49" t="str">
        <f>VLOOKUP(A49,MATERIALES!A6:D373,3,FALSE)</f>
        <v>Antisol blanco (presentación 20 kg)</v>
      </c>
      <c r="C49" s="435"/>
      <c r="D49" s="435"/>
      <c r="E49" s="435"/>
      <c r="F49" s="435"/>
      <c r="G49" s="435"/>
      <c r="H49" s="435"/>
      <c r="I49" s="435"/>
      <c r="J49" s="322" t="str">
        <f>VLOOKUP(A49,MATERIALES!A5:D641,2,FALSE)</f>
        <v>kg</v>
      </c>
      <c r="K49" s="407">
        <v>1</v>
      </c>
      <c r="L49" s="431"/>
      <c r="M49" s="412">
        <f>VLOOKUP(A49,MATERIALES!A6:D397,4,FALSE)</f>
        <v>5801.25</v>
      </c>
      <c r="N49" s="282">
        <f>K49*M49</f>
        <v>5801.25</v>
      </c>
    </row>
    <row r="50" spans="1:14">
      <c r="A50" s="167" t="s">
        <v>903</v>
      </c>
      <c r="B50" s="49" t="str">
        <f>VLOOKUP(A50,MATERIALES!A6:D373,3,FALSE)</f>
        <v>Concreto Resistencia  32 (Mpa)</v>
      </c>
      <c r="C50" s="435"/>
      <c r="D50" s="435"/>
      <c r="E50" s="435"/>
      <c r="F50" s="435"/>
      <c r="G50" s="435"/>
      <c r="H50" s="435"/>
      <c r="I50" s="435"/>
      <c r="J50" s="322" t="str">
        <f>VLOOKUP(A50,MATERIALES!A6:D642,2,FALSE)</f>
        <v>m3</v>
      </c>
      <c r="K50" s="407">
        <v>1</v>
      </c>
      <c r="L50" s="431"/>
      <c r="M50" s="412">
        <f>VLOOKUP(A50,MATERIALES!A6:D398,4,FALSE)</f>
        <v>642024</v>
      </c>
      <c r="N50" s="282">
        <f>K50*M50</f>
        <v>642024</v>
      </c>
    </row>
    <row r="51" spans="1:14">
      <c r="A51" s="167" t="s">
        <v>951</v>
      </c>
      <c r="B51" s="49" t="str">
        <f>VLOOKUP(A51,MATERIALES!A6:D373,3,FALSE)</f>
        <v>FORMALETA (Depende para que sea el Concreto)</v>
      </c>
      <c r="C51" s="435"/>
      <c r="D51" s="435"/>
      <c r="E51" s="435"/>
      <c r="F51" s="435"/>
      <c r="G51" s="435"/>
      <c r="H51" s="435"/>
      <c r="I51" s="435"/>
      <c r="J51" s="322" t="str">
        <f>VLOOKUP(A51,MATERIALES!A6:D643,2,FALSE)</f>
        <v>m2</v>
      </c>
      <c r="K51" s="407">
        <v>4.5999999999999996</v>
      </c>
      <c r="L51" s="431"/>
      <c r="M51" s="412">
        <f>VLOOKUP(A51,MATERIALES!A6:D399,4,FALSE)</f>
        <v>18833</v>
      </c>
      <c r="N51" s="282">
        <f>K51*M51</f>
        <v>86631.799999999988</v>
      </c>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f>SUM(N48:N54)</f>
        <v>1053614.25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1323</v>
      </c>
      <c r="B60" s="52" t="str">
        <f>VLOOKUP(A60,TRANSPORTE!A2:D117,3,FALSE)</f>
        <v>Transporte de concreto</v>
      </c>
      <c r="C60" s="327"/>
      <c r="D60" s="327"/>
      <c r="E60" s="327"/>
      <c r="F60" s="327"/>
      <c r="G60" s="327"/>
      <c r="H60" s="321" t="s">
        <v>339</v>
      </c>
      <c r="I60" s="289">
        <v>1</v>
      </c>
      <c r="J60" s="296">
        <v>1</v>
      </c>
      <c r="K60" s="289">
        <f>I60*J60</f>
        <v>1</v>
      </c>
      <c r="L60" s="908">
        <f>VLOOKUP(A60,TRANSPORTE!A2:D117,4,FALSE)</f>
        <v>958</v>
      </c>
      <c r="M60" s="909"/>
      <c r="N60" s="297">
        <f>K60*L60</f>
        <v>958</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958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68" t="s">
        <v>15</v>
      </c>
      <c r="B71" s="55" t="str">
        <f>VLOOKUP(A71,'MANO DE OBRA'!A8:D68,3,FALSE)</f>
        <v>Obrero (6)</v>
      </c>
      <c r="C71" s="53"/>
      <c r="D71" s="53"/>
      <c r="E71" s="53"/>
      <c r="F71" s="53"/>
      <c r="G71" s="53"/>
      <c r="H71" s="53"/>
      <c r="I71" s="302">
        <f>K71/J71*100</f>
        <v>165623.36823599998</v>
      </c>
      <c r="J71" s="303">
        <v>185</v>
      </c>
      <c r="K71" s="304">
        <f>VLOOKUP(A71,'MANO DE OBRA'!A8:D99,4,FALSE)</f>
        <v>306403.23123659997</v>
      </c>
      <c r="L71" s="56"/>
      <c r="M71" s="444">
        <v>16</v>
      </c>
      <c r="N71" s="405">
        <f>K71/M71</f>
        <v>19150.201952287498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16</v>
      </c>
      <c r="N72" s="405">
        <f>K72/M72</f>
        <v>6383.4006507624999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25533.60260305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1087936.4962332025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217587.29924664053</v>
      </c>
      <c r="M84" s="857"/>
      <c r="N84" s="57"/>
    </row>
    <row r="85" spans="1:14">
      <c r="B85" s="95" t="s">
        <v>1057</v>
      </c>
      <c r="C85" s="96"/>
      <c r="D85" s="96"/>
      <c r="E85" s="96"/>
      <c r="F85" s="96"/>
      <c r="G85" s="96"/>
      <c r="H85" s="96"/>
      <c r="I85" s="93"/>
      <c r="J85" s="94"/>
      <c r="K85" s="314">
        <v>0.05</v>
      </c>
      <c r="L85" s="856">
        <f>N79*K85</f>
        <v>54396.824811660132</v>
      </c>
      <c r="M85" s="857"/>
      <c r="N85" s="57"/>
    </row>
    <row r="86" spans="1:14" ht="15" thickBot="1">
      <c r="B86" s="97" t="s">
        <v>1058</v>
      </c>
      <c r="C86" s="98"/>
      <c r="D86" s="98"/>
      <c r="E86" s="98"/>
      <c r="F86" s="98"/>
      <c r="G86" s="98"/>
      <c r="H86" s="98"/>
      <c r="I86" s="99"/>
      <c r="J86" s="100"/>
      <c r="K86" s="315">
        <v>0.05</v>
      </c>
      <c r="L86" s="858">
        <f>N79*K86</f>
        <v>54396.824811660132</v>
      </c>
      <c r="M86" s="859"/>
      <c r="N86" s="57"/>
    </row>
    <row r="87" spans="1:14" ht="15" thickBot="1">
      <c r="B87" s="821" t="s">
        <v>1037</v>
      </c>
      <c r="C87" s="822"/>
      <c r="D87" s="822"/>
      <c r="E87" s="822"/>
      <c r="F87" s="822"/>
      <c r="G87" s="822"/>
      <c r="H87" s="822"/>
      <c r="I87" s="822"/>
      <c r="J87" s="822"/>
      <c r="K87" s="822"/>
      <c r="L87" s="822"/>
      <c r="M87" s="823"/>
      <c r="N87" s="58">
        <f>L84+L85+L86</f>
        <v>326380.94886996073</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1414317.4451031634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20.25" customHeight="1" thickBot="1">
      <c r="A31" t="s">
        <v>1929</v>
      </c>
      <c r="B31" s="86" t="s">
        <v>1198</v>
      </c>
      <c r="C31" s="87" t="s">
        <v>2215</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112</v>
      </c>
      <c r="B36" s="870" t="str">
        <f>VLOOKUP(A36,EQUIPOS!A6:D154,3,FALSE)</f>
        <v xml:space="preserve">Aspersor manual
</v>
      </c>
      <c r="C36" s="871"/>
      <c r="D36" s="871"/>
      <c r="E36" s="871"/>
      <c r="F36" s="871"/>
      <c r="G36" s="871"/>
      <c r="H36" s="872"/>
      <c r="I36" s="277"/>
      <c r="J36" s="278"/>
      <c r="K36" s="279">
        <f>VLOOKUP(A36,EQUIPOS!A6:D163,4,FALSE)</f>
        <v>3717.2129999999997</v>
      </c>
      <c r="L36" s="280"/>
      <c r="M36" s="346">
        <v>2</v>
      </c>
      <c r="N36" s="282">
        <f>K36/M36</f>
        <v>1858.6064999999999</v>
      </c>
    </row>
    <row r="37" spans="1:14">
      <c r="A37" s="119" t="s">
        <v>363</v>
      </c>
      <c r="B37" s="870" t="str">
        <f>VLOOKUP(A37,EQUIPOS!A7:D154,3,FALSE)</f>
        <v>Vibrador de concreto, Motor de 3 hp a 18.000 rpm Mangueras de 4 mt</v>
      </c>
      <c r="C37" s="871"/>
      <c r="D37" s="871"/>
      <c r="E37" s="871"/>
      <c r="F37" s="871"/>
      <c r="G37" s="871"/>
      <c r="H37" s="872"/>
      <c r="I37" s="431"/>
      <c r="J37" s="432"/>
      <c r="K37" s="279">
        <f>VLOOKUP(A37,EQUIPOS!A7:D164,4,FALSE)</f>
        <v>9390.7139999999999</v>
      </c>
      <c r="L37" s="345"/>
      <c r="M37" s="346">
        <v>2</v>
      </c>
      <c r="N37" s="282">
        <f>K37/M37</f>
        <v>4695.357</v>
      </c>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1276.6801301525002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7830.6436301525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901</v>
      </c>
      <c r="B48" s="49" t="str">
        <f>VLOOKUP(A48,MATERIALES!A5:D373,3,FALSE)</f>
        <v>Concreto Resistencia  28 (Mpa)</v>
      </c>
      <c r="C48" s="291"/>
      <c r="D48" s="291"/>
      <c r="E48" s="291"/>
      <c r="F48" s="291"/>
      <c r="G48" s="291"/>
      <c r="H48" s="291"/>
      <c r="I48" s="291"/>
      <c r="J48" s="321" t="str">
        <f>VLOOKUP(A48,MATERIALES!A4:D640,2,FALSE)</f>
        <v>m3</v>
      </c>
      <c r="K48" s="292">
        <v>1</v>
      </c>
      <c r="L48" s="277"/>
      <c r="M48" s="412">
        <f>VLOOKUP(A48,MATERIALES!A5:D396,4,FALSE)</f>
        <v>544060</v>
      </c>
      <c r="N48" s="282">
        <f>K48*M48</f>
        <v>544060</v>
      </c>
    </row>
    <row r="49" spans="1:14">
      <c r="A49" s="167" t="s">
        <v>849</v>
      </c>
      <c r="B49" s="49" t="str">
        <f>VLOOKUP(A49,MATERIALES!A6:D373,3,FALSE)</f>
        <v>Antisol blanco (presentación 20 kg)</v>
      </c>
      <c r="C49" s="435"/>
      <c r="D49" s="435"/>
      <c r="E49" s="435"/>
      <c r="F49" s="435"/>
      <c r="G49" s="435"/>
      <c r="H49" s="435"/>
      <c r="I49" s="435"/>
      <c r="J49" s="322" t="str">
        <f>VLOOKUP(A49,MATERIALES!A5:D641,2,FALSE)</f>
        <v>kg</v>
      </c>
      <c r="K49" s="407">
        <v>1</v>
      </c>
      <c r="L49" s="431"/>
      <c r="M49" s="412">
        <f>VLOOKUP(A49,MATERIALES!A6:D397,4,FALSE)</f>
        <v>5801.25</v>
      </c>
      <c r="N49" s="282">
        <f>K49*M49</f>
        <v>5801.25</v>
      </c>
    </row>
    <row r="50" spans="1:14">
      <c r="A50" s="167" t="s">
        <v>951</v>
      </c>
      <c r="B50" s="49" t="str">
        <f>VLOOKUP(A50,MATERIALES!A6:D373,3,FALSE)</f>
        <v>FORMALETA (Depende para que sea el Concreto)</v>
      </c>
      <c r="C50" s="435"/>
      <c r="D50" s="435"/>
      <c r="E50" s="435"/>
      <c r="F50" s="435"/>
      <c r="G50" s="435"/>
      <c r="H50" s="435"/>
      <c r="I50" s="435"/>
      <c r="J50" s="322" t="str">
        <f>VLOOKUP(A50,MATERIALES!A6:D642,2,FALSE)</f>
        <v>m2</v>
      </c>
      <c r="K50" s="407">
        <v>4.5999999999999996</v>
      </c>
      <c r="L50" s="431"/>
      <c r="M50" s="412">
        <f>VLOOKUP(A50,MATERIALES!A6:D398,4,FALSE)</f>
        <v>18833</v>
      </c>
      <c r="N50" s="282">
        <f>K50*M50</f>
        <v>86631.799999999988</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f>SUM(N48:N54)</f>
        <v>636493.05000000005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1323</v>
      </c>
      <c r="B60" s="52" t="str">
        <f>VLOOKUP(A60,TRANSPORTE!A2:D117,3,FALSE)</f>
        <v>Transporte de concreto</v>
      </c>
      <c r="C60" s="327"/>
      <c r="D60" s="327"/>
      <c r="E60" s="327"/>
      <c r="F60" s="327"/>
      <c r="G60" s="327"/>
      <c r="H60" s="321" t="s">
        <v>339</v>
      </c>
      <c r="I60" s="289">
        <v>1</v>
      </c>
      <c r="J60" s="296">
        <v>1</v>
      </c>
      <c r="K60" s="289">
        <f>I60*J60</f>
        <v>1</v>
      </c>
      <c r="L60" s="908">
        <f>VLOOKUP(A60,TRANSPORTE!A2:D117,4,FALSE)</f>
        <v>958</v>
      </c>
      <c r="M60" s="909"/>
      <c r="N60" s="297">
        <f>K60*L60</f>
        <v>958</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958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68" t="s">
        <v>15</v>
      </c>
      <c r="B71" s="55" t="str">
        <f>VLOOKUP(A71,'MANO DE OBRA'!A8:D68,3,FALSE)</f>
        <v>Obrero (6)</v>
      </c>
      <c r="C71" s="53"/>
      <c r="D71" s="53"/>
      <c r="E71" s="53"/>
      <c r="F71" s="53"/>
      <c r="G71" s="53"/>
      <c r="H71" s="53"/>
      <c r="I71" s="302">
        <f>K71/J71*100</f>
        <v>165623.36823599998</v>
      </c>
      <c r="J71" s="303">
        <v>185</v>
      </c>
      <c r="K71" s="304">
        <f>VLOOKUP(A71,'MANO DE OBRA'!A8:D99,4,FALSE)</f>
        <v>306403.23123659997</v>
      </c>
      <c r="L71" s="56"/>
      <c r="M71" s="444">
        <v>16</v>
      </c>
      <c r="N71" s="405">
        <f>K71/M71</f>
        <v>19150.201952287498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16</v>
      </c>
      <c r="N72" s="405">
        <f>K72/M72</f>
        <v>6383.4006507624999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133"/>
    </row>
    <row r="77" spans="1:15" ht="15" thickBot="1">
      <c r="B77" s="910" t="s">
        <v>1037</v>
      </c>
      <c r="C77" s="864"/>
      <c r="D77" s="864"/>
      <c r="E77" s="864"/>
      <c r="F77" s="864"/>
      <c r="G77" s="864"/>
      <c r="H77" s="864"/>
      <c r="I77" s="864"/>
      <c r="J77" s="864"/>
      <c r="K77" s="864"/>
      <c r="L77" s="864"/>
      <c r="M77" s="865"/>
      <c r="N77" s="470">
        <f>SUM(N71:N76)</f>
        <v>25533.60260305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670815.29623320245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134163.05924664051</v>
      </c>
      <c r="M84" s="857"/>
      <c r="N84" s="57"/>
    </row>
    <row r="85" spans="1:14">
      <c r="B85" s="95" t="s">
        <v>1057</v>
      </c>
      <c r="C85" s="96"/>
      <c r="D85" s="96"/>
      <c r="E85" s="96"/>
      <c r="F85" s="96"/>
      <c r="G85" s="96"/>
      <c r="H85" s="96"/>
      <c r="I85" s="93"/>
      <c r="J85" s="94"/>
      <c r="K85" s="314">
        <v>0.05</v>
      </c>
      <c r="L85" s="856">
        <f>N79*K85</f>
        <v>33540.764811660127</v>
      </c>
      <c r="M85" s="857"/>
      <c r="N85" s="57"/>
    </row>
    <row r="86" spans="1:14" ht="15" thickBot="1">
      <c r="B86" s="97" t="s">
        <v>1058</v>
      </c>
      <c r="C86" s="98"/>
      <c r="D86" s="98"/>
      <c r="E86" s="98"/>
      <c r="F86" s="98"/>
      <c r="G86" s="98"/>
      <c r="H86" s="98"/>
      <c r="I86" s="99"/>
      <c r="J86" s="100"/>
      <c r="K86" s="315">
        <v>0.05</v>
      </c>
      <c r="L86" s="858">
        <f>N79*K86</f>
        <v>33540.764811660127</v>
      </c>
      <c r="M86" s="859"/>
      <c r="N86" s="57"/>
    </row>
    <row r="87" spans="1:14" ht="15" thickBot="1">
      <c r="B87" s="821" t="s">
        <v>1037</v>
      </c>
      <c r="C87" s="822"/>
      <c r="D87" s="822"/>
      <c r="E87" s="822"/>
      <c r="F87" s="822"/>
      <c r="G87" s="822"/>
      <c r="H87" s="822"/>
      <c r="I87" s="822"/>
      <c r="J87" s="822"/>
      <c r="K87" s="822"/>
      <c r="L87" s="822"/>
      <c r="M87" s="823"/>
      <c r="N87" s="58">
        <f>L84+L85+L86</f>
        <v>201244.58886996077</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872059.88510316319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1199</v>
      </c>
      <c r="C31" s="87" t="s">
        <v>2216</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112</v>
      </c>
      <c r="B36" s="870" t="str">
        <f>VLOOKUP(A36,EQUIPOS!A6:D154,3,FALSE)</f>
        <v xml:space="preserve">Aspersor manual
</v>
      </c>
      <c r="C36" s="871"/>
      <c r="D36" s="871"/>
      <c r="E36" s="871"/>
      <c r="F36" s="871"/>
      <c r="G36" s="871"/>
      <c r="H36" s="872"/>
      <c r="I36" s="277"/>
      <c r="J36" s="278"/>
      <c r="K36" s="279">
        <f>VLOOKUP(A36,EQUIPOS!A6:D163,4,FALSE)</f>
        <v>3717.2129999999997</v>
      </c>
      <c r="L36" s="280"/>
      <c r="M36" s="346">
        <v>2</v>
      </c>
      <c r="N36" s="282">
        <f>K36/M36</f>
        <v>1858.6064999999999</v>
      </c>
    </row>
    <row r="37" spans="1:14">
      <c r="A37" s="119" t="s">
        <v>363</v>
      </c>
      <c r="B37" s="870" t="str">
        <f>VLOOKUP(A37,EQUIPOS!A7:D154,3,FALSE)</f>
        <v>Vibrador de concreto, Motor de 3 hp a 18.000 rpm Mangueras de 4 mt</v>
      </c>
      <c r="C37" s="871"/>
      <c r="D37" s="871"/>
      <c r="E37" s="871"/>
      <c r="F37" s="871"/>
      <c r="G37" s="871"/>
      <c r="H37" s="872"/>
      <c r="I37" s="431"/>
      <c r="J37" s="432"/>
      <c r="K37" s="279">
        <f>VLOOKUP(A37,EQUIPOS!A7:D164,4,FALSE)</f>
        <v>9390.7139999999999</v>
      </c>
      <c r="L37" s="345"/>
      <c r="M37" s="346">
        <v>2</v>
      </c>
      <c r="N37" s="282">
        <f>K37/M37</f>
        <v>4695.357</v>
      </c>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1276.6801301525002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7830.6436301525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904</v>
      </c>
      <c r="B48" s="49" t="str">
        <f>VLOOKUP(A48,MATERIALES!A5:D373,3,FALSE)</f>
        <v>Concreto Resistencia  21 (Mpa)</v>
      </c>
      <c r="C48" s="291"/>
      <c r="D48" s="291"/>
      <c r="E48" s="291"/>
      <c r="F48" s="291"/>
      <c r="G48" s="291"/>
      <c r="H48" s="291"/>
      <c r="I48" s="291"/>
      <c r="J48" s="321" t="str">
        <f>VLOOKUP(A48,MATERIALES!A4:D640,2,FALSE)</f>
        <v>m3</v>
      </c>
      <c r="K48" s="292">
        <v>1</v>
      </c>
      <c r="L48" s="277"/>
      <c r="M48" s="412">
        <f>VLOOKUP(A48,MATERIALES!A5:D396,4,FALSE)</f>
        <v>497072</v>
      </c>
      <c r="N48" s="282">
        <f>K48*M48</f>
        <v>497072</v>
      </c>
    </row>
    <row r="49" spans="1:14">
      <c r="A49" s="167" t="s">
        <v>849</v>
      </c>
      <c r="B49" s="49" t="str">
        <f>VLOOKUP(A49,MATERIALES!A6:D373,3,FALSE)</f>
        <v>Antisol blanco (presentación 20 kg)</v>
      </c>
      <c r="C49" s="435"/>
      <c r="D49" s="435"/>
      <c r="E49" s="435"/>
      <c r="F49" s="435"/>
      <c r="G49" s="435"/>
      <c r="H49" s="435"/>
      <c r="I49" s="435"/>
      <c r="J49" s="322" t="str">
        <f>VLOOKUP(A49,MATERIALES!A5:D641,2,FALSE)</f>
        <v>kg</v>
      </c>
      <c r="K49" s="407">
        <v>1</v>
      </c>
      <c r="L49" s="431"/>
      <c r="M49" s="412">
        <f>VLOOKUP(A49,MATERIALES!A6:D397,4,FALSE)</f>
        <v>5801.25</v>
      </c>
      <c r="N49" s="282">
        <f>K49*M49</f>
        <v>5801.25</v>
      </c>
    </row>
    <row r="50" spans="1:14">
      <c r="A50" s="167"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4.5999999999999996</v>
      </c>
      <c r="L50" s="431"/>
      <c r="M50" s="412">
        <f>VLOOKUP(A50,MATERIALES!A6:D398,4,FALSE)</f>
        <v>8588</v>
      </c>
      <c r="N50" s="282">
        <f>K50*M50</f>
        <v>39504.799999999996</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1" t="s">
        <v>1037</v>
      </c>
      <c r="C55" s="822"/>
      <c r="D55" s="822"/>
      <c r="E55" s="822"/>
      <c r="F55" s="822"/>
      <c r="G55" s="822"/>
      <c r="H55" s="822"/>
      <c r="I55" s="822"/>
      <c r="J55" s="822"/>
      <c r="K55" s="822"/>
      <c r="L55" s="822"/>
      <c r="M55" s="823"/>
      <c r="N55" s="404">
        <f>SUM(N48:N54)</f>
        <v>542378.05000000005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1323</v>
      </c>
      <c r="B60" s="52" t="str">
        <f>VLOOKUP(A60,TRANSPORTE!A2:D117,3,FALSE)</f>
        <v>Transporte de concreto</v>
      </c>
      <c r="C60" s="327"/>
      <c r="D60" s="327"/>
      <c r="E60" s="327"/>
      <c r="F60" s="327"/>
      <c r="G60" s="327"/>
      <c r="H60" s="321" t="s">
        <v>339</v>
      </c>
      <c r="I60" s="289">
        <v>1</v>
      </c>
      <c r="J60" s="296">
        <v>1</v>
      </c>
      <c r="K60" s="289">
        <f>I60*J60</f>
        <v>1</v>
      </c>
      <c r="L60" s="908">
        <f>VLOOKUP(A60,TRANSPORTE!A2:D117,4,FALSE)</f>
        <v>958</v>
      </c>
      <c r="M60" s="909"/>
      <c r="N60" s="297">
        <f>K60*L60</f>
        <v>958</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958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68" t="s">
        <v>15</v>
      </c>
      <c r="B71" s="55" t="str">
        <f>VLOOKUP(A71,'MANO DE OBRA'!A8:D68,3,FALSE)</f>
        <v>Obrero (6)</v>
      </c>
      <c r="C71" s="53"/>
      <c r="D71" s="53"/>
      <c r="E71" s="53"/>
      <c r="F71" s="53"/>
      <c r="G71" s="53"/>
      <c r="H71" s="53"/>
      <c r="I71" s="302">
        <f>K71/J71*100</f>
        <v>165623.36823599998</v>
      </c>
      <c r="J71" s="303">
        <v>185</v>
      </c>
      <c r="K71" s="304">
        <f>VLOOKUP(A71,'MANO DE OBRA'!A8:D99,4,FALSE)</f>
        <v>306403.23123659997</v>
      </c>
      <c r="L71" s="56"/>
      <c r="M71" s="444">
        <v>16</v>
      </c>
      <c r="N71" s="405">
        <f>K71/M71</f>
        <v>19150.201952287498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16</v>
      </c>
      <c r="N72" s="405">
        <f>K72/M72</f>
        <v>6383.4006507624999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133"/>
    </row>
    <row r="77" spans="1:15" ht="15" thickBot="1">
      <c r="B77" s="910" t="s">
        <v>1037</v>
      </c>
      <c r="C77" s="864"/>
      <c r="D77" s="864"/>
      <c r="E77" s="864"/>
      <c r="F77" s="864"/>
      <c r="G77" s="864"/>
      <c r="H77" s="864"/>
      <c r="I77" s="864"/>
      <c r="J77" s="864"/>
      <c r="K77" s="864"/>
      <c r="L77" s="864"/>
      <c r="M77" s="865"/>
      <c r="N77" s="470">
        <f>SUM(N71:N76)</f>
        <v>25533.60260305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576700.29623320245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115340.05924664049</v>
      </c>
      <c r="M84" s="857"/>
      <c r="N84" s="57"/>
    </row>
    <row r="85" spans="1:14">
      <c r="B85" s="95" t="s">
        <v>1057</v>
      </c>
      <c r="C85" s="96"/>
      <c r="D85" s="96"/>
      <c r="E85" s="96"/>
      <c r="F85" s="96"/>
      <c r="G85" s="96"/>
      <c r="H85" s="96"/>
      <c r="I85" s="93"/>
      <c r="J85" s="94"/>
      <c r="K85" s="314">
        <v>0.05</v>
      </c>
      <c r="L85" s="856">
        <f>N79*K85</f>
        <v>28835.014811660123</v>
      </c>
      <c r="M85" s="857"/>
      <c r="N85" s="57"/>
    </row>
    <row r="86" spans="1:14" ht="15" thickBot="1">
      <c r="B86" s="97" t="s">
        <v>1058</v>
      </c>
      <c r="C86" s="98"/>
      <c r="D86" s="98"/>
      <c r="E86" s="98"/>
      <c r="F86" s="98"/>
      <c r="G86" s="98"/>
      <c r="H86" s="98"/>
      <c r="I86" s="99"/>
      <c r="J86" s="100"/>
      <c r="K86" s="315">
        <v>0.05</v>
      </c>
      <c r="L86" s="858">
        <f>N79*K86</f>
        <v>28835.014811660123</v>
      </c>
      <c r="M86" s="859"/>
      <c r="N86" s="57"/>
    </row>
    <row r="87" spans="1:14" ht="15" thickBot="1">
      <c r="B87" s="821" t="s">
        <v>1037</v>
      </c>
      <c r="C87" s="822"/>
      <c r="D87" s="822"/>
      <c r="E87" s="822"/>
      <c r="F87" s="822"/>
      <c r="G87" s="822"/>
      <c r="H87" s="822"/>
      <c r="I87" s="822"/>
      <c r="J87" s="822"/>
      <c r="K87" s="822"/>
      <c r="L87" s="822"/>
      <c r="M87" s="823"/>
      <c r="N87" s="58">
        <f>L84+L85+L86</f>
        <v>173010.08886996075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749710.38510316319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ht="25.5" customHeight="1">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1200</v>
      </c>
      <c r="C31" s="87" t="s">
        <v>2217</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257</v>
      </c>
      <c r="B36" s="870" t="str">
        <f>VLOOKUP(A36,EQUIPOS!A6:D154,3,FALSE)</f>
        <v>Mezcladora de concreto 1 bulto</v>
      </c>
      <c r="C36" s="871"/>
      <c r="D36" s="871"/>
      <c r="E36" s="871"/>
      <c r="F36" s="871"/>
      <c r="G36" s="871"/>
      <c r="H36" s="872"/>
      <c r="I36" s="277"/>
      <c r="J36" s="278"/>
      <c r="K36" s="279">
        <f>VLOOKUP(A36,EQUIPOS!A6:D163,4,FALSE)</f>
        <v>9615.3150000000005</v>
      </c>
      <c r="L36" s="280"/>
      <c r="M36" s="346">
        <v>1</v>
      </c>
      <c r="N36" s="282">
        <f>K36/M36</f>
        <v>9615.3150000000005</v>
      </c>
    </row>
    <row r="37" spans="1:14">
      <c r="A37" s="119" t="s">
        <v>363</v>
      </c>
      <c r="B37" s="870" t="str">
        <f>VLOOKUP(A37,EQUIPOS!A7:D154,3,FALSE)</f>
        <v>Vibrador de concreto, Motor de 3 hp a 18.000 rpm Mangueras de 4 mt</v>
      </c>
      <c r="C37" s="871"/>
      <c r="D37" s="871"/>
      <c r="E37" s="871"/>
      <c r="F37" s="871"/>
      <c r="G37" s="871"/>
      <c r="H37" s="872"/>
      <c r="I37" s="431"/>
      <c r="J37" s="432"/>
      <c r="K37" s="279">
        <f>VLOOKUP(A37,EQUIPOS!A7:D164,4,FALSE)</f>
        <v>9390.7139999999999</v>
      </c>
      <c r="L37" s="345"/>
      <c r="M37" s="346">
        <v>1</v>
      </c>
      <c r="N37" s="282">
        <f>K37/M37</f>
        <v>9390.7139999999999</v>
      </c>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N81*M41</f>
        <v>3191.7003253812504</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22197.729325381253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824</v>
      </c>
      <c r="B48" s="49" t="str">
        <f>VLOOKUP(A48,MATERIALES!A5:D373,3,FALSE)</f>
        <v>Agregado para concreto hidráulico</v>
      </c>
      <c r="C48" s="291"/>
      <c r="D48" s="291"/>
      <c r="E48" s="291"/>
      <c r="F48" s="291"/>
      <c r="G48" s="291"/>
      <c r="H48" s="291"/>
      <c r="I48" s="291"/>
      <c r="J48" s="321" t="str">
        <f>VLOOKUP(A48,MATERIALES!A4:D640,2,FALSE)</f>
        <v>m3</v>
      </c>
      <c r="K48" s="292">
        <v>0.95</v>
      </c>
      <c r="L48" s="277"/>
      <c r="M48" s="412">
        <f>VLOOKUP(A48,MATERIALES!A5:D396,4,FALSE)</f>
        <v>78941</v>
      </c>
      <c r="N48" s="282">
        <f>K48*M48</f>
        <v>74993.95</v>
      </c>
    </row>
    <row r="49" spans="1:14">
      <c r="A49" s="167" t="s">
        <v>845</v>
      </c>
      <c r="B49" s="49" t="str">
        <f>VLOOKUP(A49,MATERIALES!A6:D373,3,FALSE)</f>
        <v>Agua</v>
      </c>
      <c r="C49" s="435"/>
      <c r="D49" s="435"/>
      <c r="E49" s="435"/>
      <c r="F49" s="435"/>
      <c r="G49" s="435"/>
      <c r="H49" s="435"/>
      <c r="I49" s="435"/>
      <c r="J49" s="322" t="str">
        <f>VLOOKUP(A49,MATERIALES!A5:D641,2,FALSE)</f>
        <v>lt</v>
      </c>
      <c r="K49" s="407">
        <v>170</v>
      </c>
      <c r="L49" s="431"/>
      <c r="M49" s="412">
        <f>VLOOKUP(A49,MATERIALES!A6:D397,4,FALSE)</f>
        <v>70</v>
      </c>
      <c r="N49" s="282">
        <f>K49*M49</f>
        <v>11900</v>
      </c>
    </row>
    <row r="50" spans="1:14">
      <c r="A50" s="167" t="s">
        <v>873</v>
      </c>
      <c r="B50" s="49" t="str">
        <f>VLOOKUP(A50,MATERIALES!A6:D373,3,FALSE)</f>
        <v>Arena lavada</v>
      </c>
      <c r="C50" s="435"/>
      <c r="D50" s="435"/>
      <c r="E50" s="435"/>
      <c r="F50" s="435"/>
      <c r="G50" s="435"/>
      <c r="H50" s="435"/>
      <c r="I50" s="435"/>
      <c r="J50" s="322" t="str">
        <f>VLOOKUP(A50,MATERIALES!A6:D642,2,FALSE)</f>
        <v>m3</v>
      </c>
      <c r="K50" s="407">
        <v>0.55000000000000004</v>
      </c>
      <c r="L50" s="431"/>
      <c r="M50" s="412">
        <f>VLOOKUP(A50,MATERIALES!A6:D398,4,FALSE)</f>
        <v>59967</v>
      </c>
      <c r="N50" s="282">
        <f>K50*M50</f>
        <v>32981.850000000006</v>
      </c>
    </row>
    <row r="51" spans="1:14">
      <c r="A51" s="167" t="s">
        <v>875</v>
      </c>
      <c r="B51" s="49" t="str">
        <f>VLOOKUP(A51,MATERIALES!A6:D373,3,FALSE)</f>
        <v xml:space="preserve">Cemento gris
</v>
      </c>
      <c r="C51" s="435"/>
      <c r="D51" s="435"/>
      <c r="E51" s="435"/>
      <c r="F51" s="435"/>
      <c r="G51" s="435"/>
      <c r="H51" s="435"/>
      <c r="I51" s="435"/>
      <c r="J51" s="322" t="str">
        <f>VLOOKUP(A51,MATERIALES!A6:D643,2,FALSE)</f>
        <v>kg</v>
      </c>
      <c r="K51" s="407">
        <v>300</v>
      </c>
      <c r="L51" s="431"/>
      <c r="M51" s="412">
        <f>VLOOKUP(A51,MATERIALES!A6:D399,4,FALSE)</f>
        <v>480</v>
      </c>
      <c r="N51" s="282">
        <f>K51*M51</f>
        <v>144000</v>
      </c>
    </row>
    <row r="52" spans="1:14">
      <c r="A52" s="167" t="s">
        <v>941</v>
      </c>
      <c r="B52" s="49" t="str">
        <f>VLOOKUP(A52,MATERIALES!A7:D373,3,FALSE)</f>
        <v xml:space="preserve">Formaleta (gaviones, juntas de bordillos, juntas de cunetas, muros, concretos clase D,E, F y G)
</v>
      </c>
      <c r="C52" s="435"/>
      <c r="D52" s="435"/>
      <c r="E52" s="435"/>
      <c r="F52" s="435"/>
      <c r="G52" s="435"/>
      <c r="H52" s="435"/>
      <c r="I52" s="435"/>
      <c r="J52" s="322" t="str">
        <f>VLOOKUP(A52,MATERIALES!A6:D644,2,FALSE)</f>
        <v>m2</v>
      </c>
      <c r="K52" s="407">
        <v>3.1</v>
      </c>
      <c r="L52" s="431"/>
      <c r="M52" s="412">
        <f>VLOOKUP(A52,MATERIALES!A7:D400,4,FALSE)</f>
        <v>8588</v>
      </c>
      <c r="N52" s="282">
        <f>K52*M52</f>
        <v>26622.799999999999</v>
      </c>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c r="A55" s="167"/>
      <c r="B55" s="49"/>
      <c r="C55" s="435"/>
      <c r="D55" s="435"/>
      <c r="E55" s="435"/>
      <c r="F55" s="435"/>
      <c r="G55" s="435"/>
      <c r="H55" s="435"/>
      <c r="I55" s="435"/>
      <c r="J55" s="321"/>
      <c r="K55" s="407"/>
      <c r="L55" s="431"/>
      <c r="M55" s="412"/>
      <c r="N55" s="282"/>
    </row>
    <row r="56" spans="1:14">
      <c r="A56" s="167"/>
      <c r="B56" s="49"/>
      <c r="C56" s="435"/>
      <c r="D56" s="435"/>
      <c r="E56" s="435"/>
      <c r="F56" s="435"/>
      <c r="G56" s="435"/>
      <c r="H56" s="435"/>
      <c r="I56" s="435"/>
      <c r="J56" s="321"/>
      <c r="K56" s="407"/>
      <c r="L56" s="431"/>
      <c r="M56" s="412"/>
      <c r="N56" s="282"/>
    </row>
    <row r="57" spans="1:14">
      <c r="A57" s="167"/>
      <c r="B57" s="49"/>
      <c r="C57" s="435"/>
      <c r="D57" s="435"/>
      <c r="E57" s="435"/>
      <c r="F57" s="435"/>
      <c r="G57" s="435"/>
      <c r="H57" s="435"/>
      <c r="I57" s="435"/>
      <c r="J57" s="321"/>
      <c r="K57" s="407"/>
      <c r="L57" s="431"/>
      <c r="M57" s="412"/>
      <c r="N57" s="282"/>
    </row>
    <row r="58" spans="1:14" ht="15" thickBot="1">
      <c r="B58" s="49"/>
      <c r="C58" s="320"/>
      <c r="D58" s="320"/>
      <c r="E58" s="320"/>
      <c r="F58" s="320"/>
      <c r="G58" s="320"/>
      <c r="H58" s="320"/>
      <c r="I58" s="320"/>
      <c r="J58" s="445"/>
      <c r="K58" s="132"/>
      <c r="L58" s="335"/>
      <c r="M58" s="412"/>
      <c r="N58" s="282"/>
    </row>
    <row r="59" spans="1:14" ht="15" thickBot="1">
      <c r="B59" s="821" t="s">
        <v>1037</v>
      </c>
      <c r="C59" s="822"/>
      <c r="D59" s="822"/>
      <c r="E59" s="822"/>
      <c r="F59" s="822"/>
      <c r="G59" s="822"/>
      <c r="H59" s="822"/>
      <c r="I59" s="822"/>
      <c r="J59" s="822"/>
      <c r="K59" s="822"/>
      <c r="L59" s="822"/>
      <c r="M59" s="823"/>
      <c r="N59" s="404">
        <f>SUM(N48:N58)</f>
        <v>290498.59999999998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A64" t="s">
        <v>1313</v>
      </c>
      <c r="B64" s="52" t="str">
        <f>VLOOKUP(A64,TRANSPORTE!A2:D117,3,FALSE)</f>
        <v>Transporte de arena</v>
      </c>
      <c r="C64" s="327"/>
      <c r="D64" s="327"/>
      <c r="E64" s="327"/>
      <c r="F64" s="327"/>
      <c r="G64" s="327"/>
      <c r="H64" s="321" t="s">
        <v>339</v>
      </c>
      <c r="I64" s="289">
        <v>0.55000000000000004</v>
      </c>
      <c r="J64" s="296">
        <v>1</v>
      </c>
      <c r="K64" s="289">
        <f>I64*J64</f>
        <v>0.55000000000000004</v>
      </c>
      <c r="L64" s="908">
        <f>VLOOKUP(A64,TRANSPORTE!A2:D117,4,FALSE)</f>
        <v>958</v>
      </c>
      <c r="M64" s="909"/>
      <c r="N64" s="297">
        <f>K64*L64</f>
        <v>526.90000000000009</v>
      </c>
    </row>
    <row r="65" spans="1:15">
      <c r="A65" t="s">
        <v>1365</v>
      </c>
      <c r="B65" s="52" t="str">
        <f>VLOOKUP(A65,TRANSPORTE!A3:D117,3,FALSE)</f>
        <v>Transporte de material triturado</v>
      </c>
      <c r="C65" s="53"/>
      <c r="D65" s="53"/>
      <c r="E65" s="53"/>
      <c r="F65" s="53"/>
      <c r="G65" s="53"/>
      <c r="H65" s="321" t="s">
        <v>339</v>
      </c>
      <c r="I65" s="289">
        <v>0.95</v>
      </c>
      <c r="J65" s="296">
        <v>1</v>
      </c>
      <c r="K65" s="289">
        <f>I65*J65</f>
        <v>0.95</v>
      </c>
      <c r="L65" s="908">
        <f>VLOOKUP(A65,TRANSPORTE!A3:D117,4,FALSE)</f>
        <v>958</v>
      </c>
      <c r="M65" s="909"/>
      <c r="N65" s="297">
        <f>K65*L65</f>
        <v>910.09999999999991</v>
      </c>
    </row>
    <row r="66" spans="1:15">
      <c r="B66" s="52"/>
      <c r="C66" s="53"/>
      <c r="D66" s="53"/>
      <c r="E66" s="53"/>
      <c r="F66" s="53"/>
      <c r="G66" s="53"/>
      <c r="H66" s="321"/>
      <c r="I66" s="289"/>
      <c r="J66" s="296"/>
      <c r="K66" s="289"/>
      <c r="L66" s="908"/>
      <c r="M66" s="909"/>
      <c r="N66" s="297"/>
    </row>
    <row r="67" spans="1:15">
      <c r="B67" s="52"/>
      <c r="C67" s="53"/>
      <c r="D67" s="53"/>
      <c r="E67" s="53"/>
      <c r="F67" s="53"/>
      <c r="G67" s="53"/>
      <c r="H67" s="321"/>
      <c r="I67" s="289"/>
      <c r="J67" s="296"/>
      <c r="K67" s="289"/>
      <c r="L67" s="908"/>
      <c r="M67" s="909"/>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f>N64+N65+N66+N67+N68</f>
        <v>1437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s="168"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444">
        <v>8</v>
      </c>
      <c r="N75" s="405">
        <f>K75/M75</f>
        <v>51067.205206099999</v>
      </c>
      <c r="O75" s="112"/>
    </row>
    <row r="76" spans="1:15">
      <c r="A76" s="168"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444">
        <v>8</v>
      </c>
      <c r="N76" s="405">
        <f>K76/M76</f>
        <v>12766.801301525</v>
      </c>
    </row>
    <row r="77" spans="1:15">
      <c r="B77" s="55"/>
      <c r="C77" s="53"/>
      <c r="D77" s="53"/>
      <c r="E77" s="53"/>
      <c r="F77" s="53"/>
      <c r="G77" s="53"/>
      <c r="H77" s="53"/>
      <c r="I77" s="302"/>
      <c r="J77" s="303"/>
      <c r="K77" s="304"/>
      <c r="L77" s="56"/>
      <c r="M77" s="442"/>
      <c r="N77" s="405"/>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7"/>
      <c r="C80" s="898"/>
      <c r="D80" s="898"/>
      <c r="E80" s="898"/>
      <c r="F80" s="898"/>
      <c r="G80" s="898"/>
      <c r="H80" s="898"/>
      <c r="I80" s="132"/>
      <c r="J80" s="132"/>
      <c r="K80" s="132"/>
      <c r="L80" s="911"/>
      <c r="M80" s="911"/>
      <c r="N80" s="51"/>
    </row>
    <row r="81" spans="1:14" ht="15" thickBot="1">
      <c r="B81" s="910" t="s">
        <v>1037</v>
      </c>
      <c r="C81" s="864"/>
      <c r="D81" s="864"/>
      <c r="E81" s="864"/>
      <c r="F81" s="864"/>
      <c r="G81" s="864"/>
      <c r="H81" s="864"/>
      <c r="I81" s="864"/>
      <c r="J81" s="864"/>
      <c r="K81" s="864"/>
      <c r="L81" s="864"/>
      <c r="M81" s="865"/>
      <c r="N81" s="311">
        <f>SUM(N75:N80)</f>
        <v>63834.006507625003</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N43+N59+N70+N81</f>
        <v>377967.33583300619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75593.467166601244</v>
      </c>
      <c r="M88" s="857"/>
      <c r="N88" s="57"/>
    </row>
    <row r="89" spans="1:14">
      <c r="B89" s="95" t="s">
        <v>1057</v>
      </c>
      <c r="C89" s="96"/>
      <c r="D89" s="96"/>
      <c r="E89" s="96"/>
      <c r="F89" s="96"/>
      <c r="G89" s="96"/>
      <c r="H89" s="96"/>
      <c r="I89" s="93"/>
      <c r="J89" s="94"/>
      <c r="K89" s="314">
        <v>0.05</v>
      </c>
      <c r="L89" s="856">
        <f>N83*K89</f>
        <v>18898.366791650311</v>
      </c>
      <c r="M89" s="857"/>
      <c r="N89" s="57"/>
    </row>
    <row r="90" spans="1:14" ht="15" thickBot="1">
      <c r="B90" s="97" t="s">
        <v>1058</v>
      </c>
      <c r="C90" s="98"/>
      <c r="D90" s="98"/>
      <c r="E90" s="98"/>
      <c r="F90" s="98"/>
      <c r="G90" s="98"/>
      <c r="H90" s="98"/>
      <c r="I90" s="99"/>
      <c r="J90" s="100"/>
      <c r="K90" s="315">
        <v>0.05</v>
      </c>
      <c r="L90" s="858">
        <f>N83*K90</f>
        <v>18898.366791650311</v>
      </c>
      <c r="M90" s="859"/>
      <c r="N90" s="57"/>
    </row>
    <row r="91" spans="1:14" ht="15" thickBot="1">
      <c r="B91" s="821" t="s">
        <v>1037</v>
      </c>
      <c r="C91" s="822"/>
      <c r="D91" s="822"/>
      <c r="E91" s="822"/>
      <c r="F91" s="822"/>
      <c r="G91" s="822"/>
      <c r="H91" s="822"/>
      <c r="I91" s="822"/>
      <c r="J91" s="822"/>
      <c r="K91" s="822"/>
      <c r="L91" s="822"/>
      <c r="M91" s="823"/>
      <c r="N91" s="58">
        <f>L88+L89+L90</f>
        <v>113390.20074990185</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491357.53658290801</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5" t="s">
        <v>2324</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2325</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1"/>
      <c r="K123" s="971"/>
      <c r="L123" s="971"/>
      <c r="M123" s="971"/>
      <c r="N123" s="972"/>
    </row>
    <row r="124" spans="2:14" ht="15" thickBot="1">
      <c r="B124" s="429" t="s">
        <v>2327</v>
      </c>
      <c r="C124" s="430"/>
      <c r="D124" s="430"/>
      <c r="E124" s="269"/>
      <c r="F124" s="269"/>
      <c r="G124" s="269"/>
      <c r="H124" s="269"/>
      <c r="I124" s="269"/>
      <c r="J124" s="973"/>
      <c r="K124" s="973"/>
      <c r="L124" s="973"/>
      <c r="M124" s="973"/>
      <c r="N124" s="974"/>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182880</xdr:rowOff>
              </from>
              <to>
                <xdr:col>1</xdr:col>
                <xdr:colOff>861060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1201</v>
      </c>
      <c r="C31" s="87" t="s">
        <v>2218</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257</v>
      </c>
      <c r="B36" s="870" t="str">
        <f>VLOOKUP(A36,EQUIPOS!A6:D154,3,FALSE)</f>
        <v>Mezcladora de concreto 1 bulto</v>
      </c>
      <c r="C36" s="871"/>
      <c r="D36" s="871"/>
      <c r="E36" s="871"/>
      <c r="F36" s="871"/>
      <c r="G36" s="871"/>
      <c r="H36" s="872"/>
      <c r="I36" s="277"/>
      <c r="J36" s="278"/>
      <c r="K36" s="279">
        <f>VLOOKUP(A36,EQUIPOS!A6:D163,4,FALSE)</f>
        <v>9615.3150000000005</v>
      </c>
      <c r="L36" s="280"/>
      <c r="M36" s="346">
        <v>1</v>
      </c>
      <c r="N36" s="282">
        <f>K36/M36</f>
        <v>9615.3150000000005</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N81*M41</f>
        <v>3191.7003253812504</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12807.015325381251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824</v>
      </c>
      <c r="B48" s="49" t="str">
        <f>VLOOKUP(A48,MATERIALES!A5:D373,3,FALSE)</f>
        <v>Agregado para concreto hidráulico</v>
      </c>
      <c r="C48" s="291"/>
      <c r="D48" s="291"/>
      <c r="E48" s="291"/>
      <c r="F48" s="291"/>
      <c r="G48" s="291"/>
      <c r="H48" s="291"/>
      <c r="I48" s="291"/>
      <c r="J48" s="321" t="str">
        <f>VLOOKUP(A48,MATERIALES!A4:D640,2,FALSE)</f>
        <v>m3</v>
      </c>
      <c r="K48" s="292">
        <v>0.84</v>
      </c>
      <c r="L48" s="277"/>
      <c r="M48" s="412">
        <f>VLOOKUP(A48,MATERIALES!A5:D396,4,FALSE)</f>
        <v>78941</v>
      </c>
      <c r="N48" s="282">
        <f>K48*M48</f>
        <v>66310.44</v>
      </c>
    </row>
    <row r="49" spans="1:14">
      <c r="A49" s="167" t="s">
        <v>845</v>
      </c>
      <c r="B49" s="49" t="str">
        <f>VLOOKUP(A49,MATERIALES!A6:D373,3,FALSE)</f>
        <v>Agua</v>
      </c>
      <c r="C49" s="435"/>
      <c r="D49" s="435"/>
      <c r="E49" s="435"/>
      <c r="F49" s="435"/>
      <c r="G49" s="435"/>
      <c r="H49" s="435"/>
      <c r="I49" s="435"/>
      <c r="J49" s="322" t="str">
        <f>VLOOKUP(A49,MATERIALES!A5:D641,2,FALSE)</f>
        <v>lt</v>
      </c>
      <c r="K49" s="407">
        <v>185</v>
      </c>
      <c r="L49" s="431"/>
      <c r="M49" s="412">
        <f>VLOOKUP(A49,MATERIALES!A6:D397,4,FALSE)</f>
        <v>70</v>
      </c>
      <c r="N49" s="282">
        <f>K49*M49</f>
        <v>12950</v>
      </c>
    </row>
    <row r="50" spans="1:14">
      <c r="A50" s="167" t="s">
        <v>873</v>
      </c>
      <c r="B50" s="49" t="str">
        <f>VLOOKUP(A50,MATERIALES!A6:D373,3,FALSE)</f>
        <v>Arena lavada</v>
      </c>
      <c r="C50" s="435"/>
      <c r="D50" s="435"/>
      <c r="E50" s="435"/>
      <c r="F50" s="435"/>
      <c r="G50" s="435"/>
      <c r="H50" s="435"/>
      <c r="I50" s="435"/>
      <c r="J50" s="322" t="str">
        <f>VLOOKUP(A50,MATERIALES!A6:D642,2,FALSE)</f>
        <v>m3</v>
      </c>
      <c r="K50" s="407">
        <v>0.63</v>
      </c>
      <c r="L50" s="431"/>
      <c r="M50" s="412">
        <f>VLOOKUP(A50,MATERIALES!A6:D398,4,FALSE)</f>
        <v>59967</v>
      </c>
      <c r="N50" s="282">
        <f>K50*M50</f>
        <v>37779.21</v>
      </c>
    </row>
    <row r="51" spans="1:14">
      <c r="A51" s="167" t="s">
        <v>875</v>
      </c>
      <c r="B51" s="49" t="str">
        <f>VLOOKUP(A51,MATERIALES!A6:D373,3,FALSE)</f>
        <v xml:space="preserve">Cemento gris
</v>
      </c>
      <c r="C51" s="435"/>
      <c r="D51" s="435"/>
      <c r="E51" s="435"/>
      <c r="F51" s="435"/>
      <c r="G51" s="435"/>
      <c r="H51" s="435"/>
      <c r="I51" s="435"/>
      <c r="J51" s="322" t="str">
        <f>VLOOKUP(A51,MATERIALES!A6:D643,2,FALSE)</f>
        <v>kg</v>
      </c>
      <c r="K51" s="407">
        <v>260</v>
      </c>
      <c r="L51" s="431"/>
      <c r="M51" s="412">
        <f>VLOOKUP(A51,MATERIALES!A6:D399,4,FALSE)</f>
        <v>480</v>
      </c>
      <c r="N51" s="282">
        <f>K51*M51</f>
        <v>124800</v>
      </c>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c r="A55" s="167"/>
      <c r="B55" s="49"/>
      <c r="C55" s="435"/>
      <c r="D55" s="435"/>
      <c r="E55" s="435"/>
      <c r="F55" s="435"/>
      <c r="G55" s="435"/>
      <c r="H55" s="435"/>
      <c r="I55" s="435"/>
      <c r="J55" s="321"/>
      <c r="K55" s="407"/>
      <c r="L55" s="431"/>
      <c r="M55" s="412"/>
      <c r="N55" s="282"/>
    </row>
    <row r="56" spans="1:14">
      <c r="A56" s="167"/>
      <c r="B56" s="49"/>
      <c r="C56" s="435"/>
      <c r="D56" s="435"/>
      <c r="E56" s="435"/>
      <c r="F56" s="435"/>
      <c r="G56" s="435"/>
      <c r="H56" s="435"/>
      <c r="I56" s="435"/>
      <c r="J56" s="321"/>
      <c r="K56" s="407"/>
      <c r="L56" s="431"/>
      <c r="M56" s="412"/>
      <c r="N56" s="282"/>
    </row>
    <row r="57" spans="1:14">
      <c r="A57" s="167"/>
      <c r="B57" s="49"/>
      <c r="C57" s="435"/>
      <c r="D57" s="435"/>
      <c r="E57" s="435"/>
      <c r="F57" s="435"/>
      <c r="G57" s="435"/>
      <c r="H57" s="435"/>
      <c r="I57" s="435"/>
      <c r="J57" s="321"/>
      <c r="K57" s="407"/>
      <c r="L57" s="431"/>
      <c r="M57" s="412"/>
      <c r="N57" s="282"/>
    </row>
    <row r="58" spans="1:14" ht="15" thickBot="1">
      <c r="B58" s="49"/>
      <c r="C58" s="320"/>
      <c r="D58" s="320"/>
      <c r="E58" s="320"/>
      <c r="F58" s="320"/>
      <c r="G58" s="320"/>
      <c r="H58" s="320"/>
      <c r="I58" s="320"/>
      <c r="J58" s="445"/>
      <c r="K58" s="132"/>
      <c r="L58" s="335"/>
      <c r="M58" s="412"/>
      <c r="N58" s="282"/>
    </row>
    <row r="59" spans="1:14" ht="15" thickBot="1">
      <c r="B59" s="821" t="s">
        <v>1037</v>
      </c>
      <c r="C59" s="822"/>
      <c r="D59" s="822"/>
      <c r="E59" s="822"/>
      <c r="F59" s="822"/>
      <c r="G59" s="822"/>
      <c r="H59" s="822"/>
      <c r="I59" s="822"/>
      <c r="J59" s="822"/>
      <c r="K59" s="822"/>
      <c r="L59" s="822"/>
      <c r="M59" s="823"/>
      <c r="N59" s="404">
        <f>SUM(N48:N58)</f>
        <v>241839.65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A64" t="s">
        <v>1313</v>
      </c>
      <c r="B64" s="52" t="str">
        <f>VLOOKUP(A64,TRANSPORTE!A2:D117,3,FALSE)</f>
        <v>Transporte de arena</v>
      </c>
      <c r="C64" s="327"/>
      <c r="D64" s="327"/>
      <c r="E64" s="327"/>
      <c r="F64" s="327"/>
      <c r="G64" s="327"/>
      <c r="H64" s="321" t="s">
        <v>339</v>
      </c>
      <c r="I64" s="289">
        <v>0.63</v>
      </c>
      <c r="J64" s="296">
        <v>1</v>
      </c>
      <c r="K64" s="289">
        <f>I64*J64</f>
        <v>0.63</v>
      </c>
      <c r="L64" s="908">
        <f>VLOOKUP(A64,TRANSPORTE!A2:D117,4,FALSE)</f>
        <v>958</v>
      </c>
      <c r="M64" s="909"/>
      <c r="N64" s="297">
        <f>K64*L64</f>
        <v>603.54</v>
      </c>
    </row>
    <row r="65" spans="1:15">
      <c r="A65" t="s">
        <v>1365</v>
      </c>
      <c r="B65" s="52" t="str">
        <f>VLOOKUP(A65,TRANSPORTE!A3:D117,3,FALSE)</f>
        <v>Transporte de material triturado</v>
      </c>
      <c r="C65" s="53"/>
      <c r="D65" s="53"/>
      <c r="E65" s="53"/>
      <c r="F65" s="53"/>
      <c r="G65" s="53"/>
      <c r="H65" s="321" t="s">
        <v>339</v>
      </c>
      <c r="I65" s="289">
        <v>0.84</v>
      </c>
      <c r="J65" s="296">
        <v>1</v>
      </c>
      <c r="K65" s="289">
        <f>I65*J65</f>
        <v>0.84</v>
      </c>
      <c r="L65" s="908">
        <f>VLOOKUP(A65,TRANSPORTE!A3:D117,4,FALSE)</f>
        <v>958</v>
      </c>
      <c r="M65" s="909"/>
      <c r="N65" s="297">
        <f>K65*L65</f>
        <v>804.71999999999991</v>
      </c>
    </row>
    <row r="66" spans="1:15">
      <c r="B66" s="52"/>
      <c r="C66" s="53"/>
      <c r="D66" s="53"/>
      <c r="E66" s="53"/>
      <c r="F66" s="53"/>
      <c r="G66" s="53"/>
      <c r="H66" s="321"/>
      <c r="I66" s="289"/>
      <c r="J66" s="296"/>
      <c r="K66" s="289"/>
      <c r="L66" s="908"/>
      <c r="M66" s="909"/>
      <c r="N66" s="297"/>
    </row>
    <row r="67" spans="1:15">
      <c r="B67" s="52"/>
      <c r="C67" s="53"/>
      <c r="D67" s="53"/>
      <c r="E67" s="53"/>
      <c r="F67" s="53"/>
      <c r="G67" s="53"/>
      <c r="H67" s="321"/>
      <c r="I67" s="289"/>
      <c r="J67" s="296"/>
      <c r="K67" s="289"/>
      <c r="L67" s="908"/>
      <c r="M67" s="909"/>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f>N64+N65+N66+N67+N68</f>
        <v>1408.2599999999998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s="168"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444">
        <v>8</v>
      </c>
      <c r="N75" s="405">
        <f>K75/M75</f>
        <v>51067.205206099999</v>
      </c>
      <c r="O75" s="112"/>
    </row>
    <row r="76" spans="1:15">
      <c r="A76" s="168"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444">
        <v>8</v>
      </c>
      <c r="N76" s="405">
        <f>K76/M76</f>
        <v>12766.801301525</v>
      </c>
    </row>
    <row r="77" spans="1:15">
      <c r="B77" s="55"/>
      <c r="C77" s="53"/>
      <c r="D77" s="53"/>
      <c r="E77" s="53"/>
      <c r="F77" s="53"/>
      <c r="G77" s="53"/>
      <c r="H77" s="53"/>
      <c r="I77" s="302"/>
      <c r="J77" s="303"/>
      <c r="K77" s="304"/>
      <c r="L77" s="56"/>
      <c r="M77" s="442"/>
      <c r="N77" s="405"/>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7"/>
      <c r="C80" s="898"/>
      <c r="D80" s="898"/>
      <c r="E80" s="898"/>
      <c r="F80" s="898"/>
      <c r="G80" s="898"/>
      <c r="H80" s="898"/>
      <c r="I80" s="132"/>
      <c r="J80" s="132"/>
      <c r="K80" s="132"/>
      <c r="L80" s="911"/>
      <c r="M80" s="911"/>
      <c r="N80" s="51"/>
    </row>
    <row r="81" spans="1:14" ht="15" thickBot="1">
      <c r="B81" s="910" t="s">
        <v>1037</v>
      </c>
      <c r="C81" s="864"/>
      <c r="D81" s="864"/>
      <c r="E81" s="864"/>
      <c r="F81" s="864"/>
      <c r="G81" s="864"/>
      <c r="H81" s="864"/>
      <c r="I81" s="864"/>
      <c r="J81" s="864"/>
      <c r="K81" s="864"/>
      <c r="L81" s="864"/>
      <c r="M81" s="865"/>
      <c r="N81" s="311">
        <f>SUM(N75:N80)</f>
        <v>63834.006507625003</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N43+N59+N70+N81</f>
        <v>319888.93183300627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63977.786366601256</v>
      </c>
      <c r="M88" s="857"/>
      <c r="N88" s="57"/>
    </row>
    <row r="89" spans="1:14">
      <c r="B89" s="95" t="s">
        <v>1057</v>
      </c>
      <c r="C89" s="96"/>
      <c r="D89" s="96"/>
      <c r="E89" s="96"/>
      <c r="F89" s="96"/>
      <c r="G89" s="96"/>
      <c r="H89" s="96"/>
      <c r="I89" s="93"/>
      <c r="J89" s="94"/>
      <c r="K89" s="314">
        <v>0.05</v>
      </c>
      <c r="L89" s="856">
        <f>N83*K89</f>
        <v>15994.446591650314</v>
      </c>
      <c r="M89" s="857"/>
      <c r="N89" s="57"/>
    </row>
    <row r="90" spans="1:14" ht="15" thickBot="1">
      <c r="B90" s="97" t="s">
        <v>1058</v>
      </c>
      <c r="C90" s="98"/>
      <c r="D90" s="98"/>
      <c r="E90" s="98"/>
      <c r="F90" s="98"/>
      <c r="G90" s="98"/>
      <c r="H90" s="98"/>
      <c r="I90" s="99"/>
      <c r="J90" s="100"/>
      <c r="K90" s="315">
        <v>0.05</v>
      </c>
      <c r="L90" s="858">
        <f>N83*K90</f>
        <v>15994.446591650314</v>
      </c>
      <c r="M90" s="859"/>
      <c r="N90" s="57"/>
    </row>
    <row r="91" spans="1:14" ht="15" thickBot="1">
      <c r="B91" s="821" t="s">
        <v>1037</v>
      </c>
      <c r="C91" s="822"/>
      <c r="D91" s="822"/>
      <c r="E91" s="822"/>
      <c r="F91" s="822"/>
      <c r="G91" s="822"/>
      <c r="H91" s="822"/>
      <c r="I91" s="822"/>
      <c r="J91" s="822"/>
      <c r="K91" s="822"/>
      <c r="L91" s="822"/>
      <c r="M91" s="823"/>
      <c r="N91" s="58">
        <f>L88+L89+L90</f>
        <v>95966.679549901877</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415855.61138290813</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5" t="s">
        <v>2324</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2325</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1"/>
      <c r="K123" s="971"/>
      <c r="L123" s="971"/>
      <c r="M123" s="971"/>
      <c r="N123" s="972"/>
    </row>
    <row r="124" spans="2:14" ht="15" thickBot="1">
      <c r="B124" s="429" t="s">
        <v>2327</v>
      </c>
      <c r="C124" s="430"/>
      <c r="D124" s="430"/>
      <c r="E124" s="269"/>
      <c r="F124" s="269"/>
      <c r="G124" s="269"/>
      <c r="H124" s="269"/>
      <c r="I124" s="269"/>
      <c r="J124" s="973"/>
      <c r="K124" s="973"/>
      <c r="L124" s="973"/>
      <c r="M124" s="973"/>
      <c r="N124" s="974"/>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7.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1202</v>
      </c>
      <c r="C31" s="87" t="s">
        <v>2219</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257</v>
      </c>
      <c r="B36" s="870" t="str">
        <f>VLOOKUP(A36,EQUIPOS!A6:D154,3,FALSE)</f>
        <v>Mezcladora de concreto 1 bulto</v>
      </c>
      <c r="C36" s="871"/>
      <c r="D36" s="871"/>
      <c r="E36" s="871"/>
      <c r="F36" s="871"/>
      <c r="G36" s="871"/>
      <c r="H36" s="872"/>
      <c r="I36" s="277"/>
      <c r="J36" s="278"/>
      <c r="K36" s="279">
        <f>VLOOKUP(A36,EQUIPOS!A6:D163,4,FALSE)</f>
        <v>9615.3150000000005</v>
      </c>
      <c r="L36" s="280"/>
      <c r="M36" s="346">
        <v>1</v>
      </c>
      <c r="N36" s="282">
        <f>K36/M36</f>
        <v>9615.3150000000005</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N81*M41</f>
        <v>2553.3602603050003</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12168.675260305001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824</v>
      </c>
      <c r="B48" s="49" t="str">
        <f>VLOOKUP(A48,MATERIALES!A5:D373,3,FALSE)</f>
        <v>Agregado para concreto hidráulico</v>
      </c>
      <c r="C48" s="291"/>
      <c r="D48" s="291"/>
      <c r="E48" s="291"/>
      <c r="F48" s="291"/>
      <c r="G48" s="291"/>
      <c r="H48" s="291"/>
      <c r="I48" s="291"/>
      <c r="J48" s="321" t="str">
        <f>VLOOKUP(A48,MATERIALES!A4:D640,2,FALSE)</f>
        <v>m3</v>
      </c>
      <c r="K48" s="292">
        <v>0.504</v>
      </c>
      <c r="L48" s="277"/>
      <c r="M48" s="412">
        <f>VLOOKUP(A48,MATERIALES!A5:D396,4,FALSE)</f>
        <v>78941</v>
      </c>
      <c r="N48" s="282">
        <f>K48*M48</f>
        <v>39786.264000000003</v>
      </c>
    </row>
    <row r="49" spans="1:14">
      <c r="A49" s="167" t="s">
        <v>845</v>
      </c>
      <c r="B49" s="49" t="str">
        <f>VLOOKUP(A49,MATERIALES!A6:D373,3,FALSE)</f>
        <v>Agua</v>
      </c>
      <c r="C49" s="435"/>
      <c r="D49" s="435"/>
      <c r="E49" s="435"/>
      <c r="F49" s="435"/>
      <c r="G49" s="435"/>
      <c r="H49" s="435"/>
      <c r="I49" s="435"/>
      <c r="J49" s="322" t="str">
        <f>VLOOKUP(A49,MATERIALES!A5:D641,2,FALSE)</f>
        <v>lt</v>
      </c>
      <c r="K49" s="407">
        <v>111</v>
      </c>
      <c r="L49" s="431"/>
      <c r="M49" s="412">
        <f>VLOOKUP(A49,MATERIALES!A6:D397,4,FALSE)</f>
        <v>70</v>
      </c>
      <c r="N49" s="282">
        <f>K49*M49</f>
        <v>7770</v>
      </c>
    </row>
    <row r="50" spans="1:14">
      <c r="A50" s="167" t="s">
        <v>625</v>
      </c>
      <c r="B50" s="49" t="str">
        <f>VLOOKUP(A50,MATERIALES!A6:D373,3,FALSE)</f>
        <v xml:space="preserve">Piedra para concreto ciclópeo (rajón o canto rodado)
</v>
      </c>
      <c r="C50" s="435"/>
      <c r="D50" s="435"/>
      <c r="E50" s="435"/>
      <c r="F50" s="435"/>
      <c r="G50" s="435"/>
      <c r="H50" s="435"/>
      <c r="I50" s="435"/>
      <c r="J50" s="322" t="str">
        <f>VLOOKUP(A50,MATERIALES!A6:D642,2,FALSE)</f>
        <v>m3</v>
      </c>
      <c r="K50" s="407">
        <v>0.4</v>
      </c>
      <c r="L50" s="431"/>
      <c r="M50" s="412">
        <f>VLOOKUP(A50,MATERIALES!A6:D398,4,FALSE)</f>
        <v>59070</v>
      </c>
      <c r="N50" s="282">
        <f>K50*M50</f>
        <v>23628</v>
      </c>
    </row>
    <row r="51" spans="1:14">
      <c r="A51" s="167" t="s">
        <v>873</v>
      </c>
      <c r="B51" s="49" t="str">
        <f>VLOOKUP(A51,MATERIALES!A6:D373,3,FALSE)</f>
        <v>Arena lavada</v>
      </c>
      <c r="C51" s="435"/>
      <c r="D51" s="435"/>
      <c r="E51" s="435"/>
      <c r="F51" s="435"/>
      <c r="G51" s="435"/>
      <c r="H51" s="435"/>
      <c r="I51" s="435"/>
      <c r="J51" s="322" t="str">
        <f>VLOOKUP(A51,MATERIALES!A6:D643,2,FALSE)</f>
        <v>m3</v>
      </c>
      <c r="K51" s="407">
        <v>0.378</v>
      </c>
      <c r="L51" s="431"/>
      <c r="M51" s="412">
        <f>VLOOKUP(A51,MATERIALES!A6:D399,4,FALSE)</f>
        <v>59967</v>
      </c>
      <c r="N51" s="282">
        <f>K51*M51</f>
        <v>22667.526000000002</v>
      </c>
    </row>
    <row r="52" spans="1:14">
      <c r="A52" s="167" t="s">
        <v>875</v>
      </c>
      <c r="B52" s="49" t="str">
        <f>VLOOKUP(A52,MATERIALES!A7:D373,3,FALSE)</f>
        <v xml:space="preserve">Cemento gris
</v>
      </c>
      <c r="C52" s="435"/>
      <c r="D52" s="435"/>
      <c r="E52" s="435"/>
      <c r="F52" s="435"/>
      <c r="G52" s="435"/>
      <c r="H52" s="435"/>
      <c r="I52" s="435"/>
      <c r="J52" s="322" t="str">
        <f>VLOOKUP(A52,MATERIALES!A6:D644,2,FALSE)</f>
        <v>kg</v>
      </c>
      <c r="K52" s="407">
        <v>156</v>
      </c>
      <c r="L52" s="431"/>
      <c r="M52" s="412">
        <f>VLOOKUP(A52,MATERIALES!A7:D400,4,FALSE)</f>
        <v>480</v>
      </c>
      <c r="N52" s="282">
        <f>K52*M52</f>
        <v>74880</v>
      </c>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c r="A55" s="167"/>
      <c r="B55" s="49"/>
      <c r="C55" s="435"/>
      <c r="D55" s="435"/>
      <c r="E55" s="435"/>
      <c r="F55" s="435"/>
      <c r="G55" s="435"/>
      <c r="H55" s="435"/>
      <c r="I55" s="435"/>
      <c r="J55" s="321"/>
      <c r="K55" s="407"/>
      <c r="L55" s="431"/>
      <c r="M55" s="412"/>
      <c r="N55" s="282"/>
    </row>
    <row r="56" spans="1:14">
      <c r="A56" s="167"/>
      <c r="B56" s="49"/>
      <c r="C56" s="435"/>
      <c r="D56" s="435"/>
      <c r="E56" s="435"/>
      <c r="F56" s="435"/>
      <c r="G56" s="435"/>
      <c r="H56" s="435"/>
      <c r="I56" s="435"/>
      <c r="J56" s="321"/>
      <c r="K56" s="407"/>
      <c r="L56" s="431"/>
      <c r="M56" s="412"/>
      <c r="N56" s="282"/>
    </row>
    <row r="57" spans="1:14">
      <c r="A57" s="167"/>
      <c r="B57" s="49"/>
      <c r="C57" s="435"/>
      <c r="D57" s="435"/>
      <c r="E57" s="435"/>
      <c r="F57" s="435"/>
      <c r="G57" s="435"/>
      <c r="H57" s="435"/>
      <c r="I57" s="435"/>
      <c r="J57" s="321"/>
      <c r="K57" s="407"/>
      <c r="L57" s="431"/>
      <c r="M57" s="412"/>
      <c r="N57" s="282"/>
    </row>
    <row r="58" spans="1:14" ht="15" thickBot="1">
      <c r="B58" s="49"/>
      <c r="C58" s="320"/>
      <c r="D58" s="320"/>
      <c r="E58" s="320"/>
      <c r="F58" s="320"/>
      <c r="G58" s="320"/>
      <c r="H58" s="320"/>
      <c r="I58" s="320"/>
      <c r="J58" s="445"/>
      <c r="K58" s="132"/>
      <c r="L58" s="335"/>
      <c r="M58" s="412"/>
      <c r="N58" s="282"/>
    </row>
    <row r="59" spans="1:14" ht="15" thickBot="1">
      <c r="B59" s="821" t="s">
        <v>1037</v>
      </c>
      <c r="C59" s="822"/>
      <c r="D59" s="822"/>
      <c r="E59" s="822"/>
      <c r="F59" s="822"/>
      <c r="G59" s="822"/>
      <c r="H59" s="822"/>
      <c r="I59" s="822"/>
      <c r="J59" s="822"/>
      <c r="K59" s="822"/>
      <c r="L59" s="822"/>
      <c r="M59" s="823"/>
      <c r="N59" s="404">
        <f>SUM(N48:N58)</f>
        <v>168731.78999999998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A64" t="s">
        <v>1313</v>
      </c>
      <c r="B64" s="52" t="str">
        <f>VLOOKUP(A64,TRANSPORTE!A2:D117,3,FALSE)</f>
        <v>Transporte de arena</v>
      </c>
      <c r="C64" s="327"/>
      <c r="D64" s="327"/>
      <c r="E64" s="327"/>
      <c r="F64" s="327"/>
      <c r="G64" s="327"/>
      <c r="H64" s="321" t="s">
        <v>339</v>
      </c>
      <c r="I64" s="289">
        <v>0.378</v>
      </c>
      <c r="J64" s="296">
        <v>1</v>
      </c>
      <c r="K64" s="289">
        <f>I64*J64</f>
        <v>0.378</v>
      </c>
      <c r="L64" s="908">
        <f>VLOOKUP(A64,TRANSPORTE!A2:D117,4,FALSE)</f>
        <v>958</v>
      </c>
      <c r="M64" s="909"/>
      <c r="N64" s="297">
        <f>K64*L64</f>
        <v>362.12400000000002</v>
      </c>
    </row>
    <row r="65" spans="1:15">
      <c r="A65" t="s">
        <v>1365</v>
      </c>
      <c r="B65" s="52" t="str">
        <f>VLOOKUP(A65,TRANSPORTE!A3:D117,3,FALSE)</f>
        <v>Transporte de material triturado</v>
      </c>
      <c r="C65" s="53"/>
      <c r="D65" s="53"/>
      <c r="E65" s="53"/>
      <c r="F65" s="53"/>
      <c r="G65" s="53"/>
      <c r="H65" s="321" t="s">
        <v>339</v>
      </c>
      <c r="I65" s="289">
        <v>0.504</v>
      </c>
      <c r="J65" s="296">
        <v>1</v>
      </c>
      <c r="K65" s="289">
        <f>I65*J65</f>
        <v>0.504</v>
      </c>
      <c r="L65" s="908">
        <f>VLOOKUP(A65,TRANSPORTE!A3:D117,4,FALSE)</f>
        <v>958</v>
      </c>
      <c r="M65" s="909"/>
      <c r="N65" s="297">
        <f>K65*L65</f>
        <v>482.83199999999999</v>
      </c>
    </row>
    <row r="66" spans="1:15">
      <c r="A66" t="s">
        <v>1392</v>
      </c>
      <c r="B66" s="52" t="str">
        <f>VLOOKUP(A66,TRANSPORTE!A3:D117,3,FALSE)</f>
        <v>Transporte de piedra para Ciclópeo</v>
      </c>
      <c r="C66" s="53"/>
      <c r="D66" s="53"/>
      <c r="E66" s="53"/>
      <c r="F66" s="53"/>
      <c r="G66" s="53"/>
      <c r="H66" s="321" t="s">
        <v>339</v>
      </c>
      <c r="I66" s="289">
        <v>0.4</v>
      </c>
      <c r="J66" s="296">
        <v>1</v>
      </c>
      <c r="K66" s="289">
        <f>I66*J66</f>
        <v>0.4</v>
      </c>
      <c r="L66" s="908">
        <f>VLOOKUP(A66,TRANSPORTE!A3:D117,4,FALSE)</f>
        <v>958</v>
      </c>
      <c r="M66" s="909"/>
      <c r="N66" s="297">
        <f>K66*L66</f>
        <v>383.20000000000005</v>
      </c>
    </row>
    <row r="67" spans="1:15">
      <c r="B67" s="52"/>
      <c r="C67" s="53"/>
      <c r="D67" s="53"/>
      <c r="E67" s="53"/>
      <c r="F67" s="53"/>
      <c r="G67" s="53"/>
      <c r="H67" s="321"/>
      <c r="I67" s="289"/>
      <c r="J67" s="296"/>
      <c r="K67" s="289"/>
      <c r="L67" s="908"/>
      <c r="M67" s="909"/>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f>N64+N65+N66+N67+N68</f>
        <v>1228.1559999999999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s="168"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444">
        <v>10</v>
      </c>
      <c r="N75" s="405">
        <f>K75/M75</f>
        <v>40853.764164879998</v>
      </c>
      <c r="O75" s="112"/>
    </row>
    <row r="76" spans="1:15">
      <c r="A76" s="168"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444">
        <v>10</v>
      </c>
      <c r="N76" s="405">
        <f>K76/M76</f>
        <v>10213.44104122</v>
      </c>
    </row>
    <row r="77" spans="1:15">
      <c r="B77" s="55"/>
      <c r="C77" s="53"/>
      <c r="D77" s="53"/>
      <c r="E77" s="53"/>
      <c r="F77" s="53"/>
      <c r="G77" s="53"/>
      <c r="H77" s="53"/>
      <c r="I77" s="302"/>
      <c r="J77" s="303"/>
      <c r="K77" s="304"/>
      <c r="L77" s="56"/>
      <c r="M77" s="442"/>
      <c r="N77" s="405"/>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7"/>
      <c r="C80" s="898"/>
      <c r="D80" s="898"/>
      <c r="E80" s="898"/>
      <c r="F80" s="898"/>
      <c r="G80" s="898"/>
      <c r="H80" s="898"/>
      <c r="I80" s="132"/>
      <c r="J80" s="132"/>
      <c r="K80" s="132"/>
      <c r="L80" s="911"/>
      <c r="M80" s="911"/>
      <c r="N80" s="51"/>
    </row>
    <row r="81" spans="1:14" ht="15" thickBot="1">
      <c r="B81" s="910" t="s">
        <v>1037</v>
      </c>
      <c r="C81" s="864"/>
      <c r="D81" s="864"/>
      <c r="E81" s="864"/>
      <c r="F81" s="864"/>
      <c r="G81" s="864"/>
      <c r="H81" s="864"/>
      <c r="I81" s="864"/>
      <c r="J81" s="864"/>
      <c r="K81" s="864"/>
      <c r="L81" s="864"/>
      <c r="M81" s="865"/>
      <c r="N81" s="311">
        <f>SUM(N75:N80)</f>
        <v>51067.205206099999</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N43+N59+N70+N81</f>
        <v>233195.82646640495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46639.165293280996</v>
      </c>
      <c r="M88" s="857"/>
      <c r="N88" s="57"/>
    </row>
    <row r="89" spans="1:14">
      <c r="B89" s="95" t="s">
        <v>1057</v>
      </c>
      <c r="C89" s="96"/>
      <c r="D89" s="96"/>
      <c r="E89" s="96"/>
      <c r="F89" s="96"/>
      <c r="G89" s="96"/>
      <c r="H89" s="96"/>
      <c r="I89" s="93"/>
      <c r="J89" s="94"/>
      <c r="K89" s="314">
        <v>0.05</v>
      </c>
      <c r="L89" s="856">
        <f>N83*K89</f>
        <v>11659.791323320249</v>
      </c>
      <c r="M89" s="857"/>
      <c r="N89" s="57"/>
    </row>
    <row r="90" spans="1:14" ht="15" thickBot="1">
      <c r="B90" s="97" t="s">
        <v>1058</v>
      </c>
      <c r="C90" s="98"/>
      <c r="D90" s="98"/>
      <c r="E90" s="98"/>
      <c r="F90" s="98"/>
      <c r="G90" s="98"/>
      <c r="H90" s="98"/>
      <c r="I90" s="99"/>
      <c r="J90" s="100"/>
      <c r="K90" s="315">
        <v>0.05</v>
      </c>
      <c r="L90" s="858">
        <f>N83*K90</f>
        <v>11659.791323320249</v>
      </c>
      <c r="M90" s="859"/>
      <c r="N90" s="57"/>
    </row>
    <row r="91" spans="1:14" ht="15" thickBot="1">
      <c r="B91" s="821" t="s">
        <v>1037</v>
      </c>
      <c r="C91" s="822"/>
      <c r="D91" s="822"/>
      <c r="E91" s="822"/>
      <c r="F91" s="822"/>
      <c r="G91" s="822"/>
      <c r="H91" s="822"/>
      <c r="I91" s="822"/>
      <c r="J91" s="822"/>
      <c r="K91" s="822"/>
      <c r="L91" s="822"/>
      <c r="M91" s="823"/>
      <c r="N91" s="58">
        <f>L88+L89+L90</f>
        <v>69958.747939921494</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303154.57440632646</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5" t="s">
        <v>2324</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2325</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1"/>
      <c r="K123" s="971"/>
      <c r="L123" s="971"/>
      <c r="M123" s="971"/>
      <c r="N123" s="972"/>
    </row>
    <row r="124" spans="2:14" ht="15" thickBot="1">
      <c r="B124" s="429" t="s">
        <v>2327</v>
      </c>
      <c r="C124" s="430"/>
      <c r="D124" s="430"/>
      <c r="E124" s="269"/>
      <c r="F124" s="269"/>
      <c r="G124" s="269"/>
      <c r="H124" s="269"/>
      <c r="I124" s="269"/>
      <c r="J124" s="973"/>
      <c r="K124" s="973"/>
      <c r="L124" s="973"/>
      <c r="M124" s="973"/>
      <c r="N124" s="974"/>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1203</v>
      </c>
      <c r="C31" s="87" t="s">
        <v>2338</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363</v>
      </c>
      <c r="B36" s="870" t="str">
        <f>VLOOKUP(A36,EQUIPOS!A6:D154,3,FALSE)</f>
        <v>Vibrador de concreto, Motor de 3 hp a 18.000 rpm Mangueras de 4 mt</v>
      </c>
      <c r="C36" s="871"/>
      <c r="D36" s="871"/>
      <c r="E36" s="871"/>
      <c r="F36" s="871"/>
      <c r="G36" s="871"/>
      <c r="H36" s="872"/>
      <c r="I36" s="277"/>
      <c r="J36" s="278"/>
      <c r="K36" s="279">
        <f>VLOOKUP(A36,EQUIPOS!A6:D163,4,FALSE)</f>
        <v>9390.7139999999999</v>
      </c>
      <c r="L36" s="280"/>
      <c r="M36" s="346">
        <v>1</v>
      </c>
      <c r="N36" s="282">
        <f>K36/M36</f>
        <v>9390.7139999999999</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0.02</v>
      </c>
      <c r="N41" s="354">
        <f>N78*M41</f>
        <v>1501.9766237088236</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10892.690623708824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812</v>
      </c>
      <c r="B48" s="49" t="str">
        <f>VLOOKUP(A48,MATERIALES!A5:D373,3,FALSE)</f>
        <v>Acero PDR-60</v>
      </c>
      <c r="C48" s="291"/>
      <c r="D48" s="291"/>
      <c r="E48" s="291"/>
      <c r="F48" s="291"/>
      <c r="G48" s="291"/>
      <c r="H48" s="291"/>
      <c r="I48" s="291"/>
      <c r="J48" s="321" t="str">
        <f>VLOOKUP(A48,MATERIALES!A4:D640,2,FALSE)</f>
        <v>kg</v>
      </c>
      <c r="K48" s="292">
        <v>34.112000000000002</v>
      </c>
      <c r="L48" s="277"/>
      <c r="M48" s="412">
        <f>VLOOKUP(A48,MATERIALES!A5:D396,4,FALSE)</f>
        <v>3188.52</v>
      </c>
      <c r="N48" s="282">
        <f>K48*M48</f>
        <v>108766.79424</v>
      </c>
    </row>
    <row r="49" spans="1:14">
      <c r="A49" s="167" t="s">
        <v>639</v>
      </c>
      <c r="B49" s="49" t="str">
        <f>VLOOKUP(A49,MATERIALES!A6:D373,3,FALSE)</f>
        <v>Pintura anticorrosiva</v>
      </c>
      <c r="C49" s="435"/>
      <c r="D49" s="435"/>
      <c r="E49" s="435"/>
      <c r="F49" s="435"/>
      <c r="G49" s="435"/>
      <c r="H49" s="435"/>
      <c r="I49" s="435"/>
      <c r="J49" s="322" t="str">
        <f>VLOOKUP(A49,MATERIALES!A5:D641,2,FALSE)</f>
        <v>gal</v>
      </c>
      <c r="K49" s="407">
        <v>0.15</v>
      </c>
      <c r="L49" s="431"/>
      <c r="M49" s="412">
        <f>VLOOKUP(A49,MATERIALES!A6:D397,4,FALSE)</f>
        <v>33000</v>
      </c>
      <c r="N49" s="282">
        <f>K49*M49</f>
        <v>4950</v>
      </c>
    </row>
    <row r="50" spans="1:14">
      <c r="A50" s="167" t="s">
        <v>904</v>
      </c>
      <c r="B50" s="49" t="str">
        <f>VLOOKUP(A50,MATERIALES!A6:D373,3,FALSE)</f>
        <v>Concreto Resistencia  21 (Mpa)</v>
      </c>
      <c r="C50" s="435"/>
      <c r="D50" s="435"/>
      <c r="E50" s="435"/>
      <c r="F50" s="435"/>
      <c r="G50" s="435"/>
      <c r="H50" s="435"/>
      <c r="I50" s="435"/>
      <c r="J50" s="322" t="str">
        <f>VLOOKUP(A50,MATERIALES!A6:D642,2,FALSE)</f>
        <v>m3</v>
      </c>
      <c r="K50" s="407">
        <v>0.126</v>
      </c>
      <c r="L50" s="431"/>
      <c r="M50" s="412">
        <f>VLOOKUP(A50,MATERIALES!A6:D398,4,FALSE)</f>
        <v>497072</v>
      </c>
      <c r="N50" s="282">
        <f>K50*M50</f>
        <v>62631.072</v>
      </c>
    </row>
    <row r="51" spans="1:14">
      <c r="A51" s="167" t="s">
        <v>945</v>
      </c>
      <c r="B51" s="49" t="str">
        <f>VLOOKUP(A51,MATERIALES!A6:D373,3,FALSE)</f>
        <v xml:space="preserve">Formaleta para baranda de concreto
</v>
      </c>
      <c r="C51" s="435"/>
      <c r="D51" s="435"/>
      <c r="E51" s="435"/>
      <c r="F51" s="435"/>
      <c r="G51" s="435"/>
      <c r="H51" s="435"/>
      <c r="I51" s="435"/>
      <c r="J51" s="322" t="str">
        <f>VLOOKUP(A51,MATERIALES!A6:D643,2,FALSE)</f>
        <v>m</v>
      </c>
      <c r="K51" s="407">
        <v>1</v>
      </c>
      <c r="L51" s="431"/>
      <c r="M51" s="412">
        <f>VLOOKUP(A51,MATERIALES!A6:D399,4,FALSE)</f>
        <v>40220</v>
      </c>
      <c r="N51" s="282">
        <f>K51*M51</f>
        <v>40220</v>
      </c>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1" t="s">
        <v>1037</v>
      </c>
      <c r="C56" s="822"/>
      <c r="D56" s="822"/>
      <c r="E56" s="822"/>
      <c r="F56" s="822"/>
      <c r="G56" s="822"/>
      <c r="H56" s="822"/>
      <c r="I56" s="822"/>
      <c r="J56" s="822"/>
      <c r="K56" s="822"/>
      <c r="L56" s="822"/>
      <c r="M56" s="823"/>
      <c r="N56" s="404">
        <f>SUM(N48:N55)</f>
        <v>216567.86624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7" t="s">
        <v>1045</v>
      </c>
      <c r="M60" s="886"/>
      <c r="N60" s="82" t="s">
        <v>1035</v>
      </c>
    </row>
    <row r="61" spans="1:14">
      <c r="A61" t="s">
        <v>1323</v>
      </c>
      <c r="B61" s="52" t="str">
        <f>VLOOKUP(A61,TRANSPORTE!A3:D117,3,FALSE)</f>
        <v>Transporte de concreto</v>
      </c>
      <c r="C61" s="327"/>
      <c r="D61" s="327"/>
      <c r="E61" s="327"/>
      <c r="F61" s="327"/>
      <c r="G61" s="327"/>
      <c r="H61" s="321" t="s">
        <v>339</v>
      </c>
      <c r="I61" s="289">
        <v>0.126</v>
      </c>
      <c r="J61" s="296">
        <v>1</v>
      </c>
      <c r="K61" s="289">
        <f>I61*J61</f>
        <v>0.126</v>
      </c>
      <c r="L61" s="908">
        <f>VLOOKUP(A61,TRANSPORTE!A3:D117,4,FALSE)</f>
        <v>958</v>
      </c>
      <c r="M61" s="909"/>
      <c r="N61" s="297">
        <f>K61*L61</f>
        <v>120.708</v>
      </c>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321"/>
      <c r="I64" s="289"/>
      <c r="J64" s="296"/>
      <c r="K64" s="289"/>
      <c r="L64" s="908"/>
      <c r="M64" s="909"/>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99"/>
      <c r="M66" s="900"/>
      <c r="N66" s="133"/>
    </row>
    <row r="67" spans="1:15" ht="15" thickBot="1">
      <c r="B67" s="910" t="s">
        <v>1037</v>
      </c>
      <c r="C67" s="864"/>
      <c r="D67" s="864"/>
      <c r="E67" s="864"/>
      <c r="F67" s="864"/>
      <c r="G67" s="864"/>
      <c r="H67" s="864"/>
      <c r="I67" s="864"/>
      <c r="J67" s="864"/>
      <c r="K67" s="864"/>
      <c r="L67" s="864"/>
      <c r="M67" s="865"/>
      <c r="N67" s="110">
        <f>N61+N62+N63+N64+N65</f>
        <v>120.708</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0" t="s">
        <v>1047</v>
      </c>
      <c r="C71" s="861"/>
      <c r="D71" s="861"/>
      <c r="E71" s="861"/>
      <c r="F71" s="861"/>
      <c r="G71" s="861"/>
      <c r="H71" s="861"/>
      <c r="I71" s="79" t="s">
        <v>1048</v>
      </c>
      <c r="J71" s="81" t="s">
        <v>1494</v>
      </c>
      <c r="K71" s="80" t="s">
        <v>1050</v>
      </c>
      <c r="L71" s="862" t="s">
        <v>1034</v>
      </c>
      <c r="M71" s="975"/>
      <c r="N71" s="104" t="s">
        <v>1035</v>
      </c>
    </row>
    <row r="72" spans="1:15">
      <c r="A72" s="168" t="s">
        <v>9</v>
      </c>
      <c r="B72" s="55" t="str">
        <f>VLOOKUP(A72,'MANO DE OBRA'!A8:D68,3,FALSE)</f>
        <v>Obrero (3)</v>
      </c>
      <c r="C72" s="53"/>
      <c r="D72" s="53"/>
      <c r="E72" s="53"/>
      <c r="F72" s="53"/>
      <c r="G72" s="53"/>
      <c r="H72" s="53"/>
      <c r="I72" s="302">
        <f>K72/J72*100</f>
        <v>82811.68411799999</v>
      </c>
      <c r="J72" s="303">
        <v>185</v>
      </c>
      <c r="K72" s="304">
        <f>VLOOKUP(A72,'MANO DE OBRA'!A8:D99,4,FALSE)</f>
        <v>153201.61561829998</v>
      </c>
      <c r="L72" s="56"/>
      <c r="M72" s="441">
        <v>3.4</v>
      </c>
      <c r="N72" s="405">
        <f>K72/M72</f>
        <v>45059.298711264702</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3.4</v>
      </c>
      <c r="N73" s="405">
        <f>K73/M73</f>
        <v>30039.532474176471</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7"/>
      <c r="C77" s="898"/>
      <c r="D77" s="898"/>
      <c r="E77" s="898"/>
      <c r="F77" s="898"/>
      <c r="G77" s="898"/>
      <c r="H77" s="898"/>
      <c r="I77" s="132"/>
      <c r="J77" s="132"/>
      <c r="K77" s="132"/>
      <c r="L77" s="911"/>
      <c r="M77" s="911"/>
      <c r="N77" s="51"/>
    </row>
    <row r="78" spans="1:15" ht="15" thickBot="1">
      <c r="B78" s="910" t="s">
        <v>1037</v>
      </c>
      <c r="C78" s="864"/>
      <c r="D78" s="864"/>
      <c r="E78" s="864"/>
      <c r="F78" s="864"/>
      <c r="G78" s="864"/>
      <c r="H78" s="864"/>
      <c r="I78" s="864"/>
      <c r="J78" s="864"/>
      <c r="K78" s="864"/>
      <c r="L78" s="864"/>
      <c r="M78" s="865"/>
      <c r="N78" s="311">
        <f>SUM(N72:N77)</f>
        <v>75098.831185441173</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302680.09604914999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6" t="s">
        <v>1053</v>
      </c>
      <c r="C84" s="867"/>
      <c r="D84" s="867"/>
      <c r="E84" s="867"/>
      <c r="F84" s="867"/>
      <c r="G84" s="867"/>
      <c r="H84" s="867"/>
      <c r="I84" s="324"/>
      <c r="J84" s="344"/>
      <c r="K84" s="312" t="s">
        <v>1054</v>
      </c>
      <c r="L84" s="868" t="s">
        <v>1055</v>
      </c>
      <c r="M84" s="869"/>
      <c r="N84" s="313"/>
    </row>
    <row r="85" spans="1:14">
      <c r="B85" s="854" t="s">
        <v>1056</v>
      </c>
      <c r="C85" s="855"/>
      <c r="D85" s="855"/>
      <c r="E85" s="855"/>
      <c r="F85" s="855"/>
      <c r="G85" s="855"/>
      <c r="H85" s="855"/>
      <c r="I85" s="93"/>
      <c r="J85" s="94"/>
      <c r="K85" s="314">
        <v>0.2</v>
      </c>
      <c r="L85" s="856">
        <f>N80*K85</f>
        <v>60536.019209830003</v>
      </c>
      <c r="M85" s="857"/>
      <c r="N85" s="57"/>
    </row>
    <row r="86" spans="1:14">
      <c r="B86" s="95" t="s">
        <v>1057</v>
      </c>
      <c r="C86" s="96"/>
      <c r="D86" s="96"/>
      <c r="E86" s="96"/>
      <c r="F86" s="96"/>
      <c r="G86" s="96"/>
      <c r="H86" s="96"/>
      <c r="I86" s="93"/>
      <c r="J86" s="94"/>
      <c r="K86" s="314">
        <v>0.05</v>
      </c>
      <c r="L86" s="856">
        <f>N80*K86</f>
        <v>15134.004802457501</v>
      </c>
      <c r="M86" s="857"/>
      <c r="N86" s="57"/>
    </row>
    <row r="87" spans="1:14" ht="15" thickBot="1">
      <c r="B87" s="97" t="s">
        <v>1058</v>
      </c>
      <c r="C87" s="98"/>
      <c r="D87" s="98"/>
      <c r="E87" s="98"/>
      <c r="F87" s="98"/>
      <c r="G87" s="98"/>
      <c r="H87" s="98"/>
      <c r="I87" s="99"/>
      <c r="J87" s="100"/>
      <c r="K87" s="315">
        <v>0.05</v>
      </c>
      <c r="L87" s="858">
        <f>N80*K87</f>
        <v>15134.004802457501</v>
      </c>
      <c r="M87" s="859"/>
      <c r="N87" s="57"/>
    </row>
    <row r="88" spans="1:14" ht="15" thickBot="1">
      <c r="B88" s="821" t="s">
        <v>1037</v>
      </c>
      <c r="C88" s="822"/>
      <c r="D88" s="822"/>
      <c r="E88" s="822"/>
      <c r="F88" s="822"/>
      <c r="G88" s="822"/>
      <c r="H88" s="822"/>
      <c r="I88" s="822"/>
      <c r="J88" s="822"/>
      <c r="K88" s="822"/>
      <c r="L88" s="822"/>
      <c r="M88" s="823"/>
      <c r="N88" s="58">
        <f>L85+L86+L87</f>
        <v>90804.02881474499</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393484.12486389501</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5" t="s">
        <v>2324</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2325</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1"/>
      <c r="K120" s="971"/>
      <c r="L120" s="971"/>
      <c r="M120" s="971"/>
      <c r="N120" s="972"/>
    </row>
    <row r="121" spans="2:14" ht="15" thickBot="1">
      <c r="B121" s="429" t="s">
        <v>2327</v>
      </c>
      <c r="C121" s="430"/>
      <c r="D121" s="430"/>
      <c r="E121" s="269"/>
      <c r="F121" s="269"/>
      <c r="G121" s="269"/>
      <c r="H121" s="269"/>
      <c r="I121" s="269"/>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1743</v>
      </c>
      <c r="C31" s="87" t="s">
        <v>1744</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363</v>
      </c>
      <c r="B36" s="870" t="str">
        <f>VLOOKUP(A36,EQUIPOS!A6:D154,3,FALSE)</f>
        <v>Vibrador de concreto, Motor de 3 hp a 18.000 rpm Mangueras de 4 mt</v>
      </c>
      <c r="C36" s="871"/>
      <c r="D36" s="871"/>
      <c r="E36" s="871"/>
      <c r="F36" s="871"/>
      <c r="G36" s="871"/>
      <c r="H36" s="872"/>
      <c r="I36" s="277"/>
      <c r="J36" s="278"/>
      <c r="K36" s="279">
        <f>VLOOKUP(A36,EQUIPOS!A6:D163,4,FALSE)</f>
        <v>9390.7139999999999</v>
      </c>
      <c r="L36" s="280"/>
      <c r="M36" s="346">
        <v>1</v>
      </c>
      <c r="N36" s="282">
        <f>K36/M36</f>
        <v>9390.7139999999999</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0.02</v>
      </c>
      <c r="N41" s="354">
        <f>N78*M41</f>
        <v>1501.9766237088236</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10892.690623708824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812</v>
      </c>
      <c r="B48" s="49" t="str">
        <f>VLOOKUP(A48,MATERIALES!A5:D373,3,FALSE)</f>
        <v>Acero PDR-60</v>
      </c>
      <c r="C48" s="291"/>
      <c r="D48" s="291"/>
      <c r="E48" s="291"/>
      <c r="F48" s="291"/>
      <c r="G48" s="291"/>
      <c r="H48" s="291"/>
      <c r="I48" s="291"/>
      <c r="J48" s="321" t="str">
        <f>VLOOKUP(A48,MATERIALES!A4:D640,2,FALSE)</f>
        <v>kg</v>
      </c>
      <c r="K48" s="292">
        <v>34.112000000000002</v>
      </c>
      <c r="L48" s="277"/>
      <c r="M48" s="412">
        <f>VLOOKUP(A48,MATERIALES!A5:D396,4,FALSE)</f>
        <v>3188.52</v>
      </c>
      <c r="N48" s="282">
        <f>K48*M48</f>
        <v>108766.79424</v>
      </c>
    </row>
    <row r="49" spans="1:14">
      <c r="A49" s="167" t="s">
        <v>639</v>
      </c>
      <c r="B49" s="49" t="str">
        <f>VLOOKUP(A49,MATERIALES!A6:D373,3,FALSE)</f>
        <v>Pintura anticorrosiva</v>
      </c>
      <c r="C49" s="435"/>
      <c r="D49" s="435"/>
      <c r="E49" s="435"/>
      <c r="F49" s="435"/>
      <c r="G49" s="435"/>
      <c r="H49" s="435"/>
      <c r="I49" s="435"/>
      <c r="J49" s="322" t="str">
        <f>VLOOKUP(A49,MATERIALES!A5:D641,2,FALSE)</f>
        <v>gal</v>
      </c>
      <c r="K49" s="407">
        <v>0.15</v>
      </c>
      <c r="L49" s="431"/>
      <c r="M49" s="412">
        <f>VLOOKUP(A49,MATERIALES!A6:D397,4,FALSE)</f>
        <v>33000</v>
      </c>
      <c r="N49" s="282">
        <f>K49*M49</f>
        <v>4950</v>
      </c>
    </row>
    <row r="50" spans="1:14">
      <c r="A50" s="167" t="s">
        <v>1745</v>
      </c>
      <c r="B50" s="49" t="str">
        <f>VLOOKUP(A50,MATERIALES!A6:D373,3,FALSE)</f>
        <v>Concreto Resistencia  28 (Mpa)</v>
      </c>
      <c r="C50" s="435"/>
      <c r="D50" s="435"/>
      <c r="E50" s="435"/>
      <c r="F50" s="435"/>
      <c r="G50" s="435"/>
      <c r="H50" s="435"/>
      <c r="I50" s="435"/>
      <c r="J50" s="322" t="str">
        <f>VLOOKUP(A50,MATERIALES!A6:D642,2,FALSE)</f>
        <v>m3</v>
      </c>
      <c r="K50" s="407">
        <v>0.126</v>
      </c>
      <c r="L50" s="431"/>
      <c r="M50" s="412">
        <f>VLOOKUP(A50,MATERIALES!A6:D398,4,FALSE)</f>
        <v>544060</v>
      </c>
      <c r="N50" s="282">
        <f>K50*M50</f>
        <v>68551.56</v>
      </c>
    </row>
    <row r="51" spans="1:14">
      <c r="A51" s="167" t="s">
        <v>945</v>
      </c>
      <c r="B51" s="49" t="str">
        <f>VLOOKUP(A51,MATERIALES!A6:D373,3,FALSE)</f>
        <v xml:space="preserve">Formaleta para baranda de concreto
</v>
      </c>
      <c r="C51" s="435"/>
      <c r="D51" s="435"/>
      <c r="E51" s="435"/>
      <c r="F51" s="435"/>
      <c r="G51" s="435"/>
      <c r="H51" s="435"/>
      <c r="I51" s="435"/>
      <c r="J51" s="322" t="str">
        <f>VLOOKUP(A51,MATERIALES!A6:D643,2,FALSE)</f>
        <v>m</v>
      </c>
      <c r="K51" s="407">
        <v>1</v>
      </c>
      <c r="L51" s="431"/>
      <c r="M51" s="412">
        <f>VLOOKUP(A51,MATERIALES!A6:D399,4,FALSE)</f>
        <v>40220</v>
      </c>
      <c r="N51" s="282">
        <f>K51*M51</f>
        <v>40220</v>
      </c>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1" t="s">
        <v>1037</v>
      </c>
      <c r="C56" s="822"/>
      <c r="D56" s="822"/>
      <c r="E56" s="822"/>
      <c r="F56" s="822"/>
      <c r="G56" s="822"/>
      <c r="H56" s="822"/>
      <c r="I56" s="822"/>
      <c r="J56" s="822"/>
      <c r="K56" s="822"/>
      <c r="L56" s="822"/>
      <c r="M56" s="823"/>
      <c r="N56" s="404">
        <f>SUM(N48:N55)</f>
        <v>222488.35424000002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7" t="s">
        <v>1045</v>
      </c>
      <c r="M60" s="886"/>
      <c r="N60" s="82" t="s">
        <v>1035</v>
      </c>
    </row>
    <row r="61" spans="1:14">
      <c r="A61" t="s">
        <v>1323</v>
      </c>
      <c r="B61" s="52" t="str">
        <f>VLOOKUP(A61,TRANSPORTE!A3:D117,3,FALSE)</f>
        <v>Transporte de concreto</v>
      </c>
      <c r="C61" s="327"/>
      <c r="D61" s="327"/>
      <c r="E61" s="327"/>
      <c r="F61" s="327"/>
      <c r="G61" s="327"/>
      <c r="H61" s="321" t="s">
        <v>339</v>
      </c>
      <c r="I61" s="423">
        <v>0.126</v>
      </c>
      <c r="J61" s="296">
        <v>1</v>
      </c>
      <c r="K61" s="423">
        <f>I61*J61</f>
        <v>0.126</v>
      </c>
      <c r="L61" s="908">
        <f>VLOOKUP(A61,TRANSPORTE!A3:D117,4,FALSE)</f>
        <v>958</v>
      </c>
      <c r="M61" s="909"/>
      <c r="N61" s="297">
        <f>K61*L61</f>
        <v>120.708</v>
      </c>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321"/>
      <c r="I64" s="289"/>
      <c r="J64" s="296"/>
      <c r="K64" s="289"/>
      <c r="L64" s="908"/>
      <c r="M64" s="909"/>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99"/>
      <c r="M66" s="900"/>
      <c r="N66" s="133"/>
    </row>
    <row r="67" spans="1:15" ht="15" thickBot="1">
      <c r="B67" s="910" t="s">
        <v>1037</v>
      </c>
      <c r="C67" s="864"/>
      <c r="D67" s="864"/>
      <c r="E67" s="864"/>
      <c r="F67" s="864"/>
      <c r="G67" s="864"/>
      <c r="H67" s="864"/>
      <c r="I67" s="864"/>
      <c r="J67" s="864"/>
      <c r="K67" s="864"/>
      <c r="L67" s="864"/>
      <c r="M67" s="865"/>
      <c r="N67" s="110">
        <f>N61+N62+N63+N64+N65</f>
        <v>120.708</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0" t="s">
        <v>1047</v>
      </c>
      <c r="C71" s="861"/>
      <c r="D71" s="861"/>
      <c r="E71" s="861"/>
      <c r="F71" s="861"/>
      <c r="G71" s="861"/>
      <c r="H71" s="861"/>
      <c r="I71" s="79" t="s">
        <v>1048</v>
      </c>
      <c r="J71" s="81" t="s">
        <v>1494</v>
      </c>
      <c r="K71" s="80" t="s">
        <v>1050</v>
      </c>
      <c r="L71" s="862" t="s">
        <v>1034</v>
      </c>
      <c r="M71" s="975"/>
      <c r="N71" s="104" t="s">
        <v>1035</v>
      </c>
    </row>
    <row r="72" spans="1:15">
      <c r="A72" s="168" t="s">
        <v>9</v>
      </c>
      <c r="B72" s="55" t="str">
        <f>VLOOKUP(A72,'MANO DE OBRA'!A8:D68,3,FALSE)</f>
        <v>Obrero (3)</v>
      </c>
      <c r="C72" s="53"/>
      <c r="D72" s="53"/>
      <c r="E72" s="53"/>
      <c r="F72" s="53"/>
      <c r="G72" s="53"/>
      <c r="H72" s="53"/>
      <c r="I72" s="302">
        <f>K72/J72*100</f>
        <v>82811.68411799999</v>
      </c>
      <c r="J72" s="303">
        <v>185</v>
      </c>
      <c r="K72" s="304">
        <f>VLOOKUP(A72,'MANO DE OBRA'!A8:D99,4,FALSE)</f>
        <v>153201.61561829998</v>
      </c>
      <c r="L72" s="56"/>
      <c r="M72" s="441">
        <v>3.4</v>
      </c>
      <c r="N72" s="405">
        <f>K72/M72</f>
        <v>45059.298711264702</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3.4</v>
      </c>
      <c r="N73" s="405">
        <f>K73/M73</f>
        <v>30039.532474176471</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7"/>
      <c r="C77" s="898"/>
      <c r="D77" s="898"/>
      <c r="E77" s="898"/>
      <c r="F77" s="898"/>
      <c r="G77" s="898"/>
      <c r="H77" s="898"/>
      <c r="I77" s="132"/>
      <c r="J77" s="132"/>
      <c r="K77" s="132"/>
      <c r="L77" s="911"/>
      <c r="M77" s="911"/>
      <c r="N77" s="133"/>
    </row>
    <row r="78" spans="1:15" ht="15" thickBot="1">
      <c r="B78" s="910" t="s">
        <v>1037</v>
      </c>
      <c r="C78" s="864"/>
      <c r="D78" s="864"/>
      <c r="E78" s="864"/>
      <c r="F78" s="864"/>
      <c r="G78" s="864"/>
      <c r="H78" s="864"/>
      <c r="I78" s="864"/>
      <c r="J78" s="864"/>
      <c r="K78" s="864"/>
      <c r="L78" s="864"/>
      <c r="M78" s="865"/>
      <c r="N78" s="470">
        <f>SUM(N72:N77)</f>
        <v>75098.831185441173</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308600.58404915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6" t="s">
        <v>1053</v>
      </c>
      <c r="C84" s="867"/>
      <c r="D84" s="867"/>
      <c r="E84" s="867"/>
      <c r="F84" s="867"/>
      <c r="G84" s="867"/>
      <c r="H84" s="867"/>
      <c r="I84" s="324"/>
      <c r="J84" s="344"/>
      <c r="K84" s="312" t="s">
        <v>1054</v>
      </c>
      <c r="L84" s="868" t="s">
        <v>1055</v>
      </c>
      <c r="M84" s="869"/>
      <c r="N84" s="313"/>
    </row>
    <row r="85" spans="1:14">
      <c r="B85" s="854" t="s">
        <v>1056</v>
      </c>
      <c r="C85" s="855"/>
      <c r="D85" s="855"/>
      <c r="E85" s="855"/>
      <c r="F85" s="855"/>
      <c r="G85" s="855"/>
      <c r="H85" s="855"/>
      <c r="I85" s="93"/>
      <c r="J85" s="94"/>
      <c r="K85" s="314">
        <v>0.2</v>
      </c>
      <c r="L85" s="856">
        <f>N80*K85</f>
        <v>61720.116809830004</v>
      </c>
      <c r="M85" s="857"/>
      <c r="N85" s="57"/>
    </row>
    <row r="86" spans="1:14">
      <c r="B86" s="95" t="s">
        <v>1057</v>
      </c>
      <c r="C86" s="96"/>
      <c r="D86" s="96"/>
      <c r="E86" s="96"/>
      <c r="F86" s="96"/>
      <c r="G86" s="96"/>
      <c r="H86" s="96"/>
      <c r="I86" s="93"/>
      <c r="J86" s="94"/>
      <c r="K86" s="314">
        <v>0.05</v>
      </c>
      <c r="L86" s="856">
        <f>N80*K86</f>
        <v>15430.029202457501</v>
      </c>
      <c r="M86" s="857"/>
      <c r="N86" s="57"/>
    </row>
    <row r="87" spans="1:14" ht="15" thickBot="1">
      <c r="B87" s="97" t="s">
        <v>1058</v>
      </c>
      <c r="C87" s="98"/>
      <c r="D87" s="98"/>
      <c r="E87" s="98"/>
      <c r="F87" s="98"/>
      <c r="G87" s="98"/>
      <c r="H87" s="98"/>
      <c r="I87" s="99"/>
      <c r="J87" s="100"/>
      <c r="K87" s="315">
        <v>0.05</v>
      </c>
      <c r="L87" s="858">
        <f>N80*K87</f>
        <v>15430.029202457501</v>
      </c>
      <c r="M87" s="859"/>
      <c r="N87" s="57"/>
    </row>
    <row r="88" spans="1:14" ht="15" thickBot="1">
      <c r="B88" s="821" t="s">
        <v>1037</v>
      </c>
      <c r="C88" s="822"/>
      <c r="D88" s="822"/>
      <c r="E88" s="822"/>
      <c r="F88" s="822"/>
      <c r="G88" s="822"/>
      <c r="H88" s="822"/>
      <c r="I88" s="822"/>
      <c r="J88" s="822"/>
      <c r="K88" s="822"/>
      <c r="L88" s="822"/>
      <c r="M88" s="823"/>
      <c r="N88" s="58">
        <f>L85+L86+L87</f>
        <v>92580.175214745002</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401180.75926389499</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5" t="s">
        <v>2324</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2325</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1"/>
      <c r="K120" s="971"/>
      <c r="L120" s="971"/>
      <c r="M120" s="971"/>
      <c r="N120" s="972"/>
    </row>
    <row r="121" spans="2:14" ht="15" thickBot="1">
      <c r="B121" s="429" t="s">
        <v>2327</v>
      </c>
      <c r="C121" s="430"/>
      <c r="D121" s="430"/>
      <c r="E121" s="269"/>
      <c r="F121" s="269"/>
      <c r="G121" s="269"/>
      <c r="H121" s="269"/>
      <c r="I121" s="269"/>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19.5" customHeight="1">
      <c r="B1" s="915"/>
      <c r="C1" s="927"/>
      <c r="D1" s="928"/>
      <c r="E1" s="928"/>
      <c r="F1" s="928"/>
      <c r="G1" s="928"/>
      <c r="H1" s="928"/>
      <c r="I1" s="928"/>
      <c r="J1" s="929"/>
      <c r="K1" s="930" t="s">
        <v>1017</v>
      </c>
      <c r="L1" s="932" t="s">
        <v>2304</v>
      </c>
      <c r="M1" s="933"/>
      <c r="N1" s="934"/>
    </row>
    <row r="2" spans="2:14" ht="22.5" customHeight="1">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1746</v>
      </c>
      <c r="C31" s="87" t="s">
        <v>2227</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156</v>
      </c>
      <c r="B36" s="870" t="str">
        <f>VLOOKUP(A36,EQUIPOS!A6:D154,3,FALSE)</f>
        <v>Cizalla manual de 90 cm.</v>
      </c>
      <c r="C36" s="871"/>
      <c r="D36" s="871"/>
      <c r="E36" s="871"/>
      <c r="F36" s="871"/>
      <c r="G36" s="871"/>
      <c r="H36" s="872"/>
      <c r="I36" s="277"/>
      <c r="J36" s="278"/>
      <c r="K36" s="279">
        <f>VLOOKUP(A36,EQUIPOS!A6:D163,4,FALSE)</f>
        <v>1440.636</v>
      </c>
      <c r="L36" s="280"/>
      <c r="M36" s="346">
        <v>37.5</v>
      </c>
      <c r="N36" s="282">
        <f>K36/M36</f>
        <v>38.416959999999996</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0.02</v>
      </c>
      <c r="N41" s="354">
        <f>N78*M41</f>
        <v>15.32016156183</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53.737121561829994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812</v>
      </c>
      <c r="B48" s="49" t="str">
        <f>VLOOKUP(A48,MATERIALES!A5:D373,3,FALSE)</f>
        <v>Acero PDR-60</v>
      </c>
      <c r="C48" s="291"/>
      <c r="D48" s="291"/>
      <c r="E48" s="291"/>
      <c r="F48" s="291"/>
      <c r="G48" s="291"/>
      <c r="H48" s="291"/>
      <c r="I48" s="278"/>
      <c r="J48" s="234" t="str">
        <f>VLOOKUP(A48,MATERIALES!A4:D640,2,FALSE)</f>
        <v>kg</v>
      </c>
      <c r="K48" s="292">
        <v>1.05</v>
      </c>
      <c r="L48" s="277"/>
      <c r="M48" s="412">
        <f>VLOOKUP(A48,MATERIALES!A5:D396,4,FALSE)</f>
        <v>3188.52</v>
      </c>
      <c r="N48" s="282">
        <f>K48*M48</f>
        <v>3347.9459999999999</v>
      </c>
    </row>
    <row r="49" spans="1:14">
      <c r="A49" s="167" t="s">
        <v>976</v>
      </c>
      <c r="B49" s="49" t="str">
        <f>VLOOKUP(A49,MATERIALES!A6:D373,3,FALSE)</f>
        <v>Alambre Negro Para Amarre</v>
      </c>
      <c r="C49" s="435"/>
      <c r="D49" s="435"/>
      <c r="E49" s="435"/>
      <c r="F49" s="435"/>
      <c r="G49" s="435"/>
      <c r="H49" s="435"/>
      <c r="I49" s="435"/>
      <c r="J49" s="321" t="str">
        <f>VLOOKUP(A49,MATERIALES!A5:D641,2,FALSE)</f>
        <v>kg</v>
      </c>
      <c r="K49" s="407">
        <v>0.03</v>
      </c>
      <c r="L49" s="431"/>
      <c r="M49" s="412">
        <f>VLOOKUP(A49,MATERIALES!A6:D397,4,FALSE)</f>
        <v>3876</v>
      </c>
      <c r="N49" s="282">
        <f>K49*M49</f>
        <v>116.28</v>
      </c>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1" t="s">
        <v>1037</v>
      </c>
      <c r="C56" s="822"/>
      <c r="D56" s="822"/>
      <c r="E56" s="822"/>
      <c r="F56" s="822"/>
      <c r="G56" s="822"/>
      <c r="H56" s="822"/>
      <c r="I56" s="822"/>
      <c r="J56" s="822"/>
      <c r="K56" s="822"/>
      <c r="L56" s="822"/>
      <c r="M56" s="823"/>
      <c r="N56" s="404">
        <f>SUM(N48:N55)</f>
        <v>3464.2260000000001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7" t="s">
        <v>1045</v>
      </c>
      <c r="M60" s="886"/>
      <c r="N60" s="82" t="s">
        <v>1035</v>
      </c>
    </row>
    <row r="61" spans="1:14">
      <c r="A61" t="s">
        <v>1306</v>
      </c>
      <c r="B61" s="52" t="str">
        <f>VLOOKUP(A61,TRANSPORTE!A3:D117,3,FALSE)</f>
        <v>Transporte de acero</v>
      </c>
      <c r="C61" s="327"/>
      <c r="D61" s="327"/>
      <c r="E61" s="327"/>
      <c r="F61" s="327"/>
      <c r="G61" s="327"/>
      <c r="H61" s="321" t="s">
        <v>2150</v>
      </c>
      <c r="I61" s="289">
        <v>1.05</v>
      </c>
      <c r="J61" s="296">
        <v>1</v>
      </c>
      <c r="K61" s="289">
        <f>I61*J61</f>
        <v>1.05</v>
      </c>
      <c r="L61" s="908">
        <f>VLOOKUP(A61,TRANSPORTE!A3:D117,4,FALSE)</f>
        <v>0.30965506735331055</v>
      </c>
      <c r="M61" s="909"/>
      <c r="N61" s="297">
        <f>K61*L61</f>
        <v>0.32513782072097608</v>
      </c>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321"/>
      <c r="I64" s="289"/>
      <c r="J64" s="296"/>
      <c r="K64" s="289"/>
      <c r="L64" s="908"/>
      <c r="M64" s="909"/>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99"/>
      <c r="M66" s="900"/>
      <c r="N66" s="133"/>
    </row>
    <row r="67" spans="1:15" ht="15" thickBot="1">
      <c r="B67" s="910" t="s">
        <v>1037</v>
      </c>
      <c r="C67" s="864"/>
      <c r="D67" s="864"/>
      <c r="E67" s="864"/>
      <c r="F67" s="864"/>
      <c r="G67" s="864"/>
      <c r="H67" s="864"/>
      <c r="I67" s="864"/>
      <c r="J67" s="864"/>
      <c r="K67" s="864"/>
      <c r="L67" s="864"/>
      <c r="M67" s="865"/>
      <c r="N67" s="110">
        <f>N61+N62+N63+N64+N65</f>
        <v>0.32513782072097608</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0" t="s">
        <v>1047</v>
      </c>
      <c r="C71" s="861"/>
      <c r="D71" s="861"/>
      <c r="E71" s="861"/>
      <c r="F71" s="861"/>
      <c r="G71" s="861"/>
      <c r="H71" s="861"/>
      <c r="I71" s="79" t="s">
        <v>1048</v>
      </c>
      <c r="J71" s="81" t="s">
        <v>1494</v>
      </c>
      <c r="K71" s="80" t="s">
        <v>1050</v>
      </c>
      <c r="L71" s="862" t="s">
        <v>1034</v>
      </c>
      <c r="M71" s="863"/>
      <c r="N71" s="104" t="s">
        <v>1035</v>
      </c>
    </row>
    <row r="72" spans="1:15">
      <c r="A72" s="168" t="s">
        <v>6</v>
      </c>
      <c r="B72" s="55" t="str">
        <f>VLOOKUP(A72,'MANO DE OBRA'!A8:D68,3,FALSE)</f>
        <v xml:space="preserve">Obrero </v>
      </c>
      <c r="C72" s="53"/>
      <c r="D72" s="53"/>
      <c r="E72" s="53"/>
      <c r="F72" s="53"/>
      <c r="G72" s="53"/>
      <c r="H72" s="53"/>
      <c r="I72" s="302">
        <f>K72/J72*100</f>
        <v>27603.894705999999</v>
      </c>
      <c r="J72" s="303">
        <v>185</v>
      </c>
      <c r="K72" s="304">
        <f>VLOOKUP(A72,'MANO DE OBRA'!A8:D99,4,FALSE)</f>
        <v>51067.205206099999</v>
      </c>
      <c r="L72" s="56"/>
      <c r="M72" s="444">
        <v>200</v>
      </c>
      <c r="N72" s="405">
        <f>K72/M72</f>
        <v>255.33602603049999</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200</v>
      </c>
      <c r="N73" s="405">
        <f>K73/M73</f>
        <v>510.67205206099999</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7"/>
      <c r="C77" s="898"/>
      <c r="D77" s="898"/>
      <c r="E77" s="898"/>
      <c r="F77" s="898"/>
      <c r="G77" s="898"/>
      <c r="H77" s="898"/>
      <c r="I77" s="132"/>
      <c r="J77" s="132"/>
      <c r="K77" s="132"/>
      <c r="L77" s="911"/>
      <c r="M77" s="911"/>
      <c r="N77" s="51"/>
    </row>
    <row r="78" spans="1:15" ht="15" thickBot="1">
      <c r="B78" s="910" t="s">
        <v>1037</v>
      </c>
      <c r="C78" s="864"/>
      <c r="D78" s="864"/>
      <c r="E78" s="864"/>
      <c r="F78" s="864"/>
      <c r="G78" s="864"/>
      <c r="H78" s="864"/>
      <c r="I78" s="864"/>
      <c r="J78" s="864"/>
      <c r="K78" s="864"/>
      <c r="L78" s="864"/>
      <c r="M78" s="865"/>
      <c r="N78" s="311">
        <f>SUM(N72:N77)</f>
        <v>766.00807809150001</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4284.2963374740511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6" t="s">
        <v>1053</v>
      </c>
      <c r="C84" s="867"/>
      <c r="D84" s="867"/>
      <c r="E84" s="867"/>
      <c r="F84" s="867"/>
      <c r="G84" s="867"/>
      <c r="H84" s="867"/>
      <c r="I84" s="324"/>
      <c r="J84" s="344"/>
      <c r="K84" s="312" t="s">
        <v>1054</v>
      </c>
      <c r="L84" s="868" t="s">
        <v>1055</v>
      </c>
      <c r="M84" s="869"/>
      <c r="N84" s="313"/>
    </row>
    <row r="85" spans="1:14">
      <c r="B85" s="854" t="s">
        <v>1056</v>
      </c>
      <c r="C85" s="855"/>
      <c r="D85" s="855"/>
      <c r="E85" s="855"/>
      <c r="F85" s="855"/>
      <c r="G85" s="855"/>
      <c r="H85" s="855"/>
      <c r="I85" s="93"/>
      <c r="J85" s="94"/>
      <c r="K85" s="314">
        <v>0.2</v>
      </c>
      <c r="L85" s="856">
        <f>N80*K85</f>
        <v>856.8592674948103</v>
      </c>
      <c r="M85" s="857"/>
      <c r="N85" s="57"/>
    </row>
    <row r="86" spans="1:14">
      <c r="B86" s="95" t="s">
        <v>1057</v>
      </c>
      <c r="C86" s="96"/>
      <c r="D86" s="96"/>
      <c r="E86" s="96"/>
      <c r="F86" s="96"/>
      <c r="G86" s="96"/>
      <c r="H86" s="96"/>
      <c r="I86" s="93"/>
      <c r="J86" s="94"/>
      <c r="K86" s="314">
        <v>0.05</v>
      </c>
      <c r="L86" s="856">
        <f>N80*K86</f>
        <v>214.21481687370257</v>
      </c>
      <c r="M86" s="857"/>
      <c r="N86" s="57"/>
    </row>
    <row r="87" spans="1:14" ht="15" thickBot="1">
      <c r="B87" s="97" t="s">
        <v>1058</v>
      </c>
      <c r="C87" s="98"/>
      <c r="D87" s="98"/>
      <c r="E87" s="98"/>
      <c r="F87" s="98"/>
      <c r="G87" s="98"/>
      <c r="H87" s="98"/>
      <c r="I87" s="99"/>
      <c r="J87" s="100"/>
      <c r="K87" s="315">
        <v>0.05</v>
      </c>
      <c r="L87" s="858">
        <f>N80*K87</f>
        <v>214.21481687370257</v>
      </c>
      <c r="M87" s="859"/>
      <c r="N87" s="57"/>
    </row>
    <row r="88" spans="1:14" ht="15" thickBot="1">
      <c r="B88" s="821" t="s">
        <v>1037</v>
      </c>
      <c r="C88" s="822"/>
      <c r="D88" s="822"/>
      <c r="E88" s="822"/>
      <c r="F88" s="822"/>
      <c r="G88" s="822"/>
      <c r="H88" s="822"/>
      <c r="I88" s="822"/>
      <c r="J88" s="822"/>
      <c r="K88" s="822"/>
      <c r="L88" s="822"/>
      <c r="M88" s="823"/>
      <c r="N88" s="58">
        <f>L85+L86+L87</f>
        <v>1285.2889012422154</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5569.5852387162668</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5" t="s">
        <v>2324</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2325</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1"/>
      <c r="K120" s="971"/>
      <c r="L120" s="971"/>
      <c r="M120" s="971"/>
      <c r="N120" s="972"/>
    </row>
    <row r="121" spans="2:14" ht="15" thickBot="1">
      <c r="B121" s="429" t="s">
        <v>2327</v>
      </c>
      <c r="C121" s="430"/>
      <c r="D121" s="430"/>
      <c r="E121" s="269"/>
      <c r="F121" s="269"/>
      <c r="G121" s="269"/>
      <c r="H121" s="269"/>
      <c r="I121" s="269"/>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160020</xdr:rowOff>
              </from>
              <to>
                <xdr:col>1</xdr:col>
                <xdr:colOff>861060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30"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1747</v>
      </c>
      <c r="C31" s="87" t="s">
        <v>2228</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156</v>
      </c>
      <c r="B36" s="870" t="str">
        <f>VLOOKUP(A36,EQUIPOS!A6:D154,3,FALSE)</f>
        <v>Cizalla manual de 90 cm.</v>
      </c>
      <c r="C36" s="871"/>
      <c r="D36" s="871"/>
      <c r="E36" s="871"/>
      <c r="F36" s="871"/>
      <c r="G36" s="871"/>
      <c r="H36" s="872"/>
      <c r="I36" s="277"/>
      <c r="J36" s="278"/>
      <c r="K36" s="279">
        <f>VLOOKUP(A36,EQUIPOS!A6:D163,4,FALSE)</f>
        <v>1440.636</v>
      </c>
      <c r="L36" s="280"/>
      <c r="M36" s="346">
        <v>37.5</v>
      </c>
      <c r="N36" s="282">
        <f>K36/M36</f>
        <v>38.416959999999996</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0.02</v>
      </c>
      <c r="N41" s="354">
        <f>N78*M41</f>
        <v>15.32016156183</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53.737121561829994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810</v>
      </c>
      <c r="B48" s="49" t="str">
        <f>VLOOKUP(A48,MATERIALES!A5:D373,3,FALSE)</f>
        <v>Acero A-40</v>
      </c>
      <c r="C48" s="291"/>
      <c r="D48" s="291"/>
      <c r="E48" s="291"/>
      <c r="F48" s="291"/>
      <c r="G48" s="291"/>
      <c r="H48" s="291"/>
      <c r="I48" s="291"/>
      <c r="J48" s="321" t="str">
        <f>VLOOKUP(A48,MATERIALES!A4:D640,2,FALSE)</f>
        <v>kg</v>
      </c>
      <c r="K48" s="292">
        <v>1.05</v>
      </c>
      <c r="L48" s="277"/>
      <c r="M48" s="412">
        <f>VLOOKUP(A48,MATERIALES!A5:D396,4,FALSE)</f>
        <v>4177</v>
      </c>
      <c r="N48" s="282">
        <f>K48*M48</f>
        <v>4385.8500000000004</v>
      </c>
    </row>
    <row r="49" spans="1:14">
      <c r="A49" s="167" t="s">
        <v>976</v>
      </c>
      <c r="B49" s="49" t="str">
        <f>VLOOKUP(A49,MATERIALES!A6:D373,3,FALSE)</f>
        <v>Alambre Negro Para Amarre</v>
      </c>
      <c r="C49" s="435"/>
      <c r="D49" s="435"/>
      <c r="E49" s="435"/>
      <c r="F49" s="435"/>
      <c r="G49" s="435"/>
      <c r="H49" s="435"/>
      <c r="I49" s="435"/>
      <c r="J49" s="322" t="str">
        <f>VLOOKUP(A49,MATERIALES!A5:D641,2,FALSE)</f>
        <v>kg</v>
      </c>
      <c r="K49" s="407">
        <v>0.03</v>
      </c>
      <c r="L49" s="431"/>
      <c r="M49" s="412">
        <f>VLOOKUP(A49,MATERIALES!A6:D397,4,FALSE)</f>
        <v>3876</v>
      </c>
      <c r="N49" s="282">
        <f>K49*M49</f>
        <v>116.28</v>
      </c>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1" t="s">
        <v>1037</v>
      </c>
      <c r="C56" s="822"/>
      <c r="D56" s="822"/>
      <c r="E56" s="822"/>
      <c r="F56" s="822"/>
      <c r="G56" s="822"/>
      <c r="H56" s="822"/>
      <c r="I56" s="822"/>
      <c r="J56" s="822"/>
      <c r="K56" s="822"/>
      <c r="L56" s="822"/>
      <c r="M56" s="823"/>
      <c r="N56" s="404">
        <f>SUM(N48:N55)</f>
        <v>4502.13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7" t="s">
        <v>1045</v>
      </c>
      <c r="M60" s="886"/>
      <c r="N60" s="82" t="s">
        <v>1035</v>
      </c>
    </row>
    <row r="61" spans="1:14">
      <c r="A61" t="s">
        <v>1306</v>
      </c>
      <c r="B61" s="52" t="str">
        <f>VLOOKUP(A61,TRANSPORTE!A3:D117,3,FALSE)</f>
        <v>Transporte de acero</v>
      </c>
      <c r="C61" s="327"/>
      <c r="D61" s="327"/>
      <c r="E61" s="327"/>
      <c r="F61" s="327"/>
      <c r="G61" s="327"/>
      <c r="H61" s="321" t="s">
        <v>2150</v>
      </c>
      <c r="I61" s="289">
        <v>1.05</v>
      </c>
      <c r="J61" s="296">
        <v>1</v>
      </c>
      <c r="K61" s="289">
        <f>I61*J61</f>
        <v>1.05</v>
      </c>
      <c r="L61" s="908">
        <f>VLOOKUP(A61,TRANSPORTE!A3:D117,4,FALSE)</f>
        <v>0.30965506735331055</v>
      </c>
      <c r="M61" s="909"/>
      <c r="N61" s="297">
        <f>K61*L61</f>
        <v>0.32513782072097608</v>
      </c>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321"/>
      <c r="I64" s="289"/>
      <c r="J64" s="296"/>
      <c r="K64" s="289"/>
      <c r="L64" s="908"/>
      <c r="M64" s="909"/>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99"/>
      <c r="M66" s="900"/>
      <c r="N66" s="133"/>
    </row>
    <row r="67" spans="1:15" ht="15" thickBot="1">
      <c r="B67" s="910" t="s">
        <v>1037</v>
      </c>
      <c r="C67" s="864"/>
      <c r="D67" s="864"/>
      <c r="E67" s="864"/>
      <c r="F67" s="864"/>
      <c r="G67" s="864"/>
      <c r="H67" s="864"/>
      <c r="I67" s="864"/>
      <c r="J67" s="864"/>
      <c r="K67" s="864"/>
      <c r="L67" s="864"/>
      <c r="M67" s="865"/>
      <c r="N67" s="110">
        <f>N61+N62+N63+N64+N65</f>
        <v>0.32513782072097608</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0" t="s">
        <v>1047</v>
      </c>
      <c r="C71" s="861"/>
      <c r="D71" s="861"/>
      <c r="E71" s="861"/>
      <c r="F71" s="861"/>
      <c r="G71" s="861"/>
      <c r="H71" s="861"/>
      <c r="I71" s="79" t="s">
        <v>1048</v>
      </c>
      <c r="J71" s="81" t="s">
        <v>1494</v>
      </c>
      <c r="K71" s="80" t="s">
        <v>1050</v>
      </c>
      <c r="L71" s="862" t="s">
        <v>1034</v>
      </c>
      <c r="M71" s="863"/>
      <c r="N71" s="104" t="s">
        <v>1035</v>
      </c>
    </row>
    <row r="72" spans="1:15">
      <c r="A72" s="168" t="s">
        <v>6</v>
      </c>
      <c r="B72" s="55" t="str">
        <f>VLOOKUP(A72,'MANO DE OBRA'!A8:D68,3,FALSE)</f>
        <v xml:space="preserve">Obrero </v>
      </c>
      <c r="C72" s="53"/>
      <c r="D72" s="53"/>
      <c r="E72" s="53"/>
      <c r="F72" s="53"/>
      <c r="G72" s="53"/>
      <c r="H72" s="53"/>
      <c r="I72" s="302">
        <f>K72/J72*100</f>
        <v>27603.894705999999</v>
      </c>
      <c r="J72" s="303">
        <v>185</v>
      </c>
      <c r="K72" s="304">
        <f>VLOOKUP(A72,'MANO DE OBRA'!A8:D99,4,FALSE)</f>
        <v>51067.205206099999</v>
      </c>
      <c r="L72" s="56"/>
      <c r="M72" s="444">
        <v>200</v>
      </c>
      <c r="N72" s="405">
        <f>K72/M72</f>
        <v>255.33602603049999</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200</v>
      </c>
      <c r="N73" s="405">
        <f>K73/M73</f>
        <v>510.67205206099999</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7"/>
      <c r="C77" s="898"/>
      <c r="D77" s="898"/>
      <c r="E77" s="898"/>
      <c r="F77" s="898"/>
      <c r="G77" s="898"/>
      <c r="H77" s="898"/>
      <c r="I77" s="132"/>
      <c r="J77" s="132"/>
      <c r="K77" s="132"/>
      <c r="L77" s="911"/>
      <c r="M77" s="911"/>
      <c r="N77" s="51"/>
    </row>
    <row r="78" spans="1:15" ht="15" thickBot="1">
      <c r="B78" s="910" t="s">
        <v>1037</v>
      </c>
      <c r="C78" s="864"/>
      <c r="D78" s="864"/>
      <c r="E78" s="864"/>
      <c r="F78" s="864"/>
      <c r="G78" s="864"/>
      <c r="H78" s="864"/>
      <c r="I78" s="864"/>
      <c r="J78" s="864"/>
      <c r="K78" s="864"/>
      <c r="L78" s="864"/>
      <c r="M78" s="865"/>
      <c r="N78" s="311">
        <f>SUM(N72:N77)</f>
        <v>766.00807809150001</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5322.2003374740507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6" t="s">
        <v>1053</v>
      </c>
      <c r="C84" s="867"/>
      <c r="D84" s="867"/>
      <c r="E84" s="867"/>
      <c r="F84" s="867"/>
      <c r="G84" s="867"/>
      <c r="H84" s="867"/>
      <c r="I84" s="324"/>
      <c r="J84" s="344"/>
      <c r="K84" s="312" t="s">
        <v>1054</v>
      </c>
      <c r="L84" s="868" t="s">
        <v>1055</v>
      </c>
      <c r="M84" s="869"/>
      <c r="N84" s="313"/>
    </row>
    <row r="85" spans="1:14">
      <c r="B85" s="854" t="s">
        <v>1056</v>
      </c>
      <c r="C85" s="855"/>
      <c r="D85" s="855"/>
      <c r="E85" s="855"/>
      <c r="F85" s="855"/>
      <c r="G85" s="855"/>
      <c r="H85" s="855"/>
      <c r="I85" s="93"/>
      <c r="J85" s="94"/>
      <c r="K85" s="314">
        <v>0.2</v>
      </c>
      <c r="L85" s="856">
        <f>N80*K85</f>
        <v>1064.4400674948101</v>
      </c>
      <c r="M85" s="857"/>
      <c r="N85" s="57"/>
    </row>
    <row r="86" spans="1:14">
      <c r="B86" s="95" t="s">
        <v>1057</v>
      </c>
      <c r="C86" s="96"/>
      <c r="D86" s="96"/>
      <c r="E86" s="96"/>
      <c r="F86" s="96"/>
      <c r="G86" s="96"/>
      <c r="H86" s="96"/>
      <c r="I86" s="93"/>
      <c r="J86" s="94"/>
      <c r="K86" s="314">
        <v>0.05</v>
      </c>
      <c r="L86" s="856">
        <f>N80*K86</f>
        <v>266.11001687370253</v>
      </c>
      <c r="M86" s="857"/>
      <c r="N86" s="57"/>
    </row>
    <row r="87" spans="1:14" ht="15" thickBot="1">
      <c r="B87" s="97" t="s">
        <v>1058</v>
      </c>
      <c r="C87" s="98"/>
      <c r="D87" s="98"/>
      <c r="E87" s="98"/>
      <c r="F87" s="98"/>
      <c r="G87" s="98"/>
      <c r="H87" s="98"/>
      <c r="I87" s="99"/>
      <c r="J87" s="100"/>
      <c r="K87" s="315">
        <v>0.05</v>
      </c>
      <c r="L87" s="858">
        <f>N80*K87</f>
        <v>266.11001687370253</v>
      </c>
      <c r="M87" s="859"/>
      <c r="N87" s="57"/>
    </row>
    <row r="88" spans="1:14" ht="15" thickBot="1">
      <c r="B88" s="821" t="s">
        <v>1037</v>
      </c>
      <c r="C88" s="822"/>
      <c r="D88" s="822"/>
      <c r="E88" s="822"/>
      <c r="F88" s="822"/>
      <c r="G88" s="822"/>
      <c r="H88" s="822"/>
      <c r="I88" s="822"/>
      <c r="J88" s="822"/>
      <c r="K88" s="822"/>
      <c r="L88" s="822"/>
      <c r="M88" s="823"/>
      <c r="N88" s="58">
        <f>L85+L86+L87</f>
        <v>1596.6601012422152</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6918.8604387162659</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5" t="s">
        <v>2324</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2325</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1"/>
      <c r="K120" s="971"/>
      <c r="L120" s="971"/>
      <c r="M120" s="971"/>
      <c r="N120" s="972"/>
    </row>
    <row r="121" spans="2:14" ht="15" thickBot="1">
      <c r="B121" s="429" t="s">
        <v>2327</v>
      </c>
      <c r="C121" s="430"/>
      <c r="D121" s="430"/>
      <c r="E121" s="269"/>
      <c r="F121" s="269"/>
      <c r="G121" s="269"/>
      <c r="H121" s="269"/>
      <c r="I121" s="269"/>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1204</v>
      </c>
      <c r="C31" s="87" t="s">
        <v>2229</v>
      </c>
      <c r="D31" s="88"/>
      <c r="E31" s="88"/>
      <c r="F31" s="88"/>
      <c r="G31" s="88"/>
      <c r="H31" s="88"/>
      <c r="I31" s="88"/>
      <c r="J31" s="88"/>
      <c r="K31" s="463"/>
      <c r="L31" s="316" t="s">
        <v>1748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123</v>
      </c>
      <c r="B36" s="870" t="str">
        <f>VLOOKUP(A36,EQUIPOS!A6:D154,3,FALSE)</f>
        <v>Bomba de inyección de lechada</v>
      </c>
      <c r="C36" s="871"/>
      <c r="D36" s="871"/>
      <c r="E36" s="871"/>
      <c r="F36" s="871"/>
      <c r="G36" s="871"/>
      <c r="H36" s="872"/>
      <c r="I36" s="277"/>
      <c r="J36" s="278"/>
      <c r="K36" s="279">
        <f>VLOOKUP(A36,EQUIPOS!A6:D163,4,FALSE)</f>
        <v>27805.338</v>
      </c>
      <c r="L36" s="280"/>
      <c r="M36" s="346">
        <v>670</v>
      </c>
      <c r="N36" s="282">
        <f>K36/M36</f>
        <v>41.500504477611941</v>
      </c>
    </row>
    <row r="37" spans="1:14">
      <c r="A37" s="119" t="s">
        <v>125</v>
      </c>
      <c r="B37" s="870" t="str">
        <f>VLOOKUP(A37,EQUIPOS!A7:D154,3,FALSE)</f>
        <v>Bomba para gato de tensionamiento</v>
      </c>
      <c r="C37" s="871"/>
      <c r="D37" s="871"/>
      <c r="E37" s="871"/>
      <c r="F37" s="871"/>
      <c r="G37" s="871"/>
      <c r="H37" s="872"/>
      <c r="I37" s="431"/>
      <c r="J37" s="432"/>
      <c r="K37" s="279">
        <f>VLOOKUP(A37,EQUIPOS!A7:D164,4,FALSE)</f>
        <v>74986.167000000001</v>
      </c>
      <c r="L37" s="345"/>
      <c r="M37" s="346">
        <v>670</v>
      </c>
      <c r="N37" s="282">
        <f>K37/M37</f>
        <v>111.91965223880597</v>
      </c>
    </row>
    <row r="38" spans="1:14">
      <c r="A38" s="119" t="s">
        <v>240</v>
      </c>
      <c r="B38" s="870" t="str">
        <f>VLOOKUP(A38,EQUIPOS!A8:D154,3,FALSE)</f>
        <v>Gato para tensionamiento, fuerza Max 200 ton, área de tensión 314 cm2.</v>
      </c>
      <c r="C38" s="871"/>
      <c r="D38" s="871"/>
      <c r="E38" s="871"/>
      <c r="F38" s="871"/>
      <c r="G38" s="871"/>
      <c r="H38" s="872"/>
      <c r="I38" s="338"/>
      <c r="J38" s="340"/>
      <c r="K38" s="279">
        <f>VLOOKUP(A38,EQUIPOS!A8:D165,4,FALSE)</f>
        <v>206461.47899999999</v>
      </c>
      <c r="L38" s="433"/>
      <c r="M38" s="434">
        <v>670</v>
      </c>
      <c r="N38" s="282">
        <f>K38/M38</f>
        <v>308.15146119402982</v>
      </c>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0.02</v>
      </c>
      <c r="N41" s="354">
        <f>N78*M41</f>
        <v>6.0975767410268658</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467.66919465147458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437</v>
      </c>
      <c r="B48" s="49" t="str">
        <f>VLOOKUP(A48,MATERIALES!A5:D373,3,FALSE)</f>
        <v>Anclajes o Cuñas para el tensionamiento</v>
      </c>
      <c r="C48" s="291"/>
      <c r="D48" s="291"/>
      <c r="E48" s="291"/>
      <c r="F48" s="291"/>
      <c r="G48" s="291"/>
      <c r="H48" s="291"/>
      <c r="I48" s="291"/>
      <c r="J48" s="321" t="str">
        <f>VLOOKUP(A48,MATERIALES!A4:D640,2,FALSE)</f>
        <v>u</v>
      </c>
      <c r="K48" s="292">
        <v>4.0000000000000001E-3</v>
      </c>
      <c r="L48" s="277"/>
      <c r="M48" s="412">
        <f>VLOOKUP(A48,MATERIALES!A5:D396,4,FALSE)</f>
        <v>13181</v>
      </c>
      <c r="N48" s="282">
        <f t="shared" ref="N48:N53" si="0">K48*M48</f>
        <v>52.724000000000004</v>
      </c>
    </row>
    <row r="49" spans="1:14">
      <c r="A49" s="167" t="s">
        <v>452</v>
      </c>
      <c r="B49" s="49" t="str">
        <f>VLOOKUP(A49,MATERIALES!A6:D373,3,FALSE)</f>
        <v>Ductos para tensionimiento</v>
      </c>
      <c r="C49" s="435"/>
      <c r="D49" s="435"/>
      <c r="E49" s="435"/>
      <c r="F49" s="435"/>
      <c r="G49" s="435"/>
      <c r="H49" s="435"/>
      <c r="I49" s="435"/>
      <c r="J49" s="322" t="str">
        <f>VLOOKUP(A49,MATERIALES!A5:D641,2,FALSE)</f>
        <v>m</v>
      </c>
      <c r="K49" s="407">
        <v>4.0000000000000001E-3</v>
      </c>
      <c r="L49" s="431"/>
      <c r="M49" s="412">
        <f>VLOOKUP(A49,MATERIALES!A6:D397,4,FALSE)</f>
        <v>24197</v>
      </c>
      <c r="N49" s="282">
        <f t="shared" si="0"/>
        <v>96.787999999999997</v>
      </c>
    </row>
    <row r="50" spans="1:14">
      <c r="A50" s="167" t="s">
        <v>492</v>
      </c>
      <c r="B50" s="49" t="str">
        <f>VLOOKUP(A50,MATERIALES!A6:D373,3,FALSE)</f>
        <v xml:space="preserve">Lechada para ductos (tensionamiento)
</v>
      </c>
      <c r="C50" s="435"/>
      <c r="D50" s="435"/>
      <c r="E50" s="435"/>
      <c r="F50" s="435"/>
      <c r="G50" s="435"/>
      <c r="H50" s="435"/>
      <c r="I50" s="435"/>
      <c r="J50" s="322" t="str">
        <f>VLOOKUP(A50,MATERIALES!A6:D642,2,FALSE)</f>
        <v>lt</v>
      </c>
      <c r="K50" s="407">
        <v>0.02</v>
      </c>
      <c r="L50" s="431"/>
      <c r="M50" s="412">
        <f>VLOOKUP(A50,MATERIALES!A6:D398,4,FALSE)</f>
        <v>1512</v>
      </c>
      <c r="N50" s="282">
        <f t="shared" si="0"/>
        <v>30.240000000000002</v>
      </c>
    </row>
    <row r="51" spans="1:14">
      <c r="A51" s="167" t="s">
        <v>748</v>
      </c>
      <c r="B51" s="49" t="str">
        <f>VLOOKUP(A51,MATERIALES!A6:D373,3,FALSE)</f>
        <v>Torón de tensionmiento 1/2´´ o 5/8´´</v>
      </c>
      <c r="C51" s="435"/>
      <c r="D51" s="435"/>
      <c r="E51" s="435"/>
      <c r="F51" s="435"/>
      <c r="G51" s="435"/>
      <c r="H51" s="435"/>
      <c r="I51" s="435"/>
      <c r="J51" s="322" t="str">
        <f>VLOOKUP(A51,MATERIALES!A6:D643,2,FALSE)</f>
        <v>kg</v>
      </c>
      <c r="K51" s="407">
        <v>8.5000000000000006E-2</v>
      </c>
      <c r="L51" s="431"/>
      <c r="M51" s="412">
        <f>VLOOKUP(A51,MATERIALES!A6:D399,4,FALSE)</f>
        <v>5146</v>
      </c>
      <c r="N51" s="282">
        <f t="shared" si="0"/>
        <v>437.41</v>
      </c>
    </row>
    <row r="52" spans="1:14">
      <c r="A52" s="167" t="s">
        <v>759</v>
      </c>
      <c r="B52" s="49" t="str">
        <f>VLOOKUP(A52,MATERIALES!A7:D373,3,FALSE)</f>
        <v xml:space="preserve">Trompetas de 12 torones (tensionamiento)
</v>
      </c>
      <c r="C52" s="435"/>
      <c r="D52" s="435"/>
      <c r="E52" s="435"/>
      <c r="F52" s="435"/>
      <c r="G52" s="435"/>
      <c r="H52" s="435"/>
      <c r="I52" s="435"/>
      <c r="J52" s="322" t="str">
        <f>VLOOKUP(A52,MATERIALES!A6:D644,2,FALSE)</f>
        <v>kg</v>
      </c>
      <c r="K52" s="407">
        <v>1E-3</v>
      </c>
      <c r="L52" s="431"/>
      <c r="M52" s="412">
        <f>VLOOKUP(A52,MATERIALES!A7:D400,4,FALSE)</f>
        <v>98298</v>
      </c>
      <c r="N52" s="282">
        <f t="shared" si="0"/>
        <v>98.298000000000002</v>
      </c>
    </row>
    <row r="53" spans="1:14">
      <c r="A53" s="167" t="s">
        <v>976</v>
      </c>
      <c r="B53" s="49" t="str">
        <f>VLOOKUP(A53,MATERIALES!A8:D373,3,FALSE)</f>
        <v>Alambre Negro Para Amarre</v>
      </c>
      <c r="C53" s="435"/>
      <c r="D53" s="435"/>
      <c r="E53" s="435"/>
      <c r="F53" s="435"/>
      <c r="G53" s="435"/>
      <c r="H53" s="435"/>
      <c r="I53" s="435"/>
      <c r="J53" s="322" t="str">
        <f>VLOOKUP(A53,MATERIALES!A7:D645,2,FALSE)</f>
        <v>kg</v>
      </c>
      <c r="K53" s="407">
        <v>0.02</v>
      </c>
      <c r="L53" s="431"/>
      <c r="M53" s="412">
        <f>VLOOKUP(A53,MATERIALES!A8:D401,4,FALSE)</f>
        <v>3876</v>
      </c>
      <c r="N53" s="282">
        <f t="shared" si="0"/>
        <v>77.52</v>
      </c>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1" t="s">
        <v>1037</v>
      </c>
      <c r="C56" s="822"/>
      <c r="D56" s="822"/>
      <c r="E56" s="822"/>
      <c r="F56" s="822"/>
      <c r="G56" s="822"/>
      <c r="H56" s="822"/>
      <c r="I56" s="822"/>
      <c r="J56" s="822"/>
      <c r="K56" s="822"/>
      <c r="L56" s="822"/>
      <c r="M56" s="823"/>
      <c r="N56" s="404">
        <f>SUM(N48:N55)</f>
        <v>792.98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7" t="s">
        <v>1045</v>
      </c>
      <c r="M60" s="886"/>
      <c r="N60" s="82" t="s">
        <v>1035</v>
      </c>
    </row>
    <row r="61" spans="1:14">
      <c r="B61" s="52"/>
      <c r="C61" s="327"/>
      <c r="D61" s="327"/>
      <c r="E61" s="327"/>
      <c r="F61" s="327"/>
      <c r="G61" s="327"/>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321"/>
      <c r="I64" s="289"/>
      <c r="J64" s="296"/>
      <c r="K64" s="289"/>
      <c r="L64" s="908"/>
      <c r="M64" s="909"/>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99"/>
      <c r="M66" s="900"/>
      <c r="N66" s="133"/>
    </row>
    <row r="67" spans="1:15" ht="15" thickBot="1">
      <c r="B67" s="910" t="s">
        <v>1037</v>
      </c>
      <c r="C67" s="864"/>
      <c r="D67" s="864"/>
      <c r="E67" s="864"/>
      <c r="F67" s="864"/>
      <c r="G67" s="864"/>
      <c r="H67" s="864"/>
      <c r="I67" s="864"/>
      <c r="J67" s="864"/>
      <c r="K67" s="864"/>
      <c r="L67" s="864"/>
      <c r="M67" s="86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0" t="s">
        <v>1047</v>
      </c>
      <c r="C71" s="861"/>
      <c r="D71" s="861"/>
      <c r="E71" s="861"/>
      <c r="F71" s="861"/>
      <c r="G71" s="861"/>
      <c r="H71" s="861"/>
      <c r="I71" s="79" t="s">
        <v>1048</v>
      </c>
      <c r="J71" s="81" t="s">
        <v>1494</v>
      </c>
      <c r="K71" s="80" t="s">
        <v>1050</v>
      </c>
      <c r="L71" s="862" t="s">
        <v>1034</v>
      </c>
      <c r="M71" s="863"/>
      <c r="N71" s="104" t="s">
        <v>1035</v>
      </c>
    </row>
    <row r="72" spans="1:15">
      <c r="A72" s="168" t="s">
        <v>7</v>
      </c>
      <c r="B72" s="55" t="str">
        <f>VLOOKUP(A72,'MANO DE OBRA'!A8:D68,3,FALSE)</f>
        <v>Obrero (2)</v>
      </c>
      <c r="C72" s="53"/>
      <c r="D72" s="53"/>
      <c r="E72" s="53"/>
      <c r="F72" s="53"/>
      <c r="G72" s="53"/>
      <c r="H72" s="53"/>
      <c r="I72" s="302">
        <f>K72/J72*100</f>
        <v>55207.789411999998</v>
      </c>
      <c r="J72" s="303">
        <v>185</v>
      </c>
      <c r="K72" s="304">
        <f>VLOOKUP(A72,'MANO DE OBRA'!A8:D99,4,FALSE)</f>
        <v>102134.4104122</v>
      </c>
      <c r="L72" s="56"/>
      <c r="M72" s="444">
        <v>670</v>
      </c>
      <c r="N72" s="405">
        <f>K72/M72</f>
        <v>152.43941852567164</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670</v>
      </c>
      <c r="N73" s="405">
        <f>K73/M73</f>
        <v>152.43941852567164</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7"/>
      <c r="C77" s="898"/>
      <c r="D77" s="898"/>
      <c r="E77" s="898"/>
      <c r="F77" s="898"/>
      <c r="G77" s="898"/>
      <c r="H77" s="898"/>
      <c r="I77" s="132"/>
      <c r="J77" s="132"/>
      <c r="K77" s="132"/>
      <c r="L77" s="911"/>
      <c r="M77" s="911"/>
      <c r="N77" s="133"/>
    </row>
    <row r="78" spans="1:15" ht="15" thickBot="1">
      <c r="B78" s="910" t="s">
        <v>1037</v>
      </c>
      <c r="C78" s="864"/>
      <c r="D78" s="864"/>
      <c r="E78" s="864"/>
      <c r="F78" s="864"/>
      <c r="G78" s="864"/>
      <c r="H78" s="864"/>
      <c r="I78" s="864"/>
      <c r="J78" s="864"/>
      <c r="K78" s="864"/>
      <c r="L78" s="864"/>
      <c r="M78" s="865"/>
      <c r="N78" s="470">
        <f>SUM(N72:N77)</f>
        <v>304.87883705134328</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1565.5280317028178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6" t="s">
        <v>1053</v>
      </c>
      <c r="C84" s="867"/>
      <c r="D84" s="867"/>
      <c r="E84" s="867"/>
      <c r="F84" s="867"/>
      <c r="G84" s="867"/>
      <c r="H84" s="867"/>
      <c r="I84" s="324"/>
      <c r="J84" s="344"/>
      <c r="K84" s="312" t="s">
        <v>1054</v>
      </c>
      <c r="L84" s="868" t="s">
        <v>1055</v>
      </c>
      <c r="M84" s="869"/>
      <c r="N84" s="313"/>
    </row>
    <row r="85" spans="1:14">
      <c r="B85" s="854" t="s">
        <v>1056</v>
      </c>
      <c r="C85" s="855"/>
      <c r="D85" s="855"/>
      <c r="E85" s="855"/>
      <c r="F85" s="855"/>
      <c r="G85" s="855"/>
      <c r="H85" s="855"/>
      <c r="I85" s="93"/>
      <c r="J85" s="94"/>
      <c r="K85" s="314">
        <v>0.2</v>
      </c>
      <c r="L85" s="856">
        <f>N80*K85</f>
        <v>313.10560634056355</v>
      </c>
      <c r="M85" s="857"/>
      <c r="N85" s="57"/>
    </row>
    <row r="86" spans="1:14">
      <c r="B86" s="95" t="s">
        <v>1057</v>
      </c>
      <c r="C86" s="96"/>
      <c r="D86" s="96"/>
      <c r="E86" s="96"/>
      <c r="F86" s="96"/>
      <c r="G86" s="96"/>
      <c r="H86" s="96"/>
      <c r="I86" s="93"/>
      <c r="J86" s="94"/>
      <c r="K86" s="314">
        <v>0.05</v>
      </c>
      <c r="L86" s="856">
        <f>N80*K86</f>
        <v>78.276401585140889</v>
      </c>
      <c r="M86" s="857"/>
      <c r="N86" s="57"/>
    </row>
    <row r="87" spans="1:14" ht="15" thickBot="1">
      <c r="B87" s="97" t="s">
        <v>1058</v>
      </c>
      <c r="C87" s="98"/>
      <c r="D87" s="98"/>
      <c r="E87" s="98"/>
      <c r="F87" s="98"/>
      <c r="G87" s="98"/>
      <c r="H87" s="98"/>
      <c r="I87" s="99"/>
      <c r="J87" s="100"/>
      <c r="K87" s="315">
        <v>0.05</v>
      </c>
      <c r="L87" s="858">
        <f>N80*K87</f>
        <v>78.276401585140889</v>
      </c>
      <c r="M87" s="859"/>
      <c r="N87" s="57"/>
    </row>
    <row r="88" spans="1:14" ht="15" thickBot="1">
      <c r="B88" s="821" t="s">
        <v>1037</v>
      </c>
      <c r="C88" s="822"/>
      <c r="D88" s="822"/>
      <c r="E88" s="822"/>
      <c r="F88" s="822"/>
      <c r="G88" s="822"/>
      <c r="H88" s="822"/>
      <c r="I88" s="822"/>
      <c r="J88" s="822"/>
      <c r="K88" s="822"/>
      <c r="L88" s="822"/>
      <c r="M88" s="823"/>
      <c r="N88" s="58">
        <f>L85+L86+L87</f>
        <v>469.65840951084533</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2035.1864412136631</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5" t="s">
        <v>2324</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2325</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1"/>
      <c r="K120" s="971"/>
      <c r="L120" s="971"/>
      <c r="M120" s="971"/>
      <c r="N120" s="972"/>
    </row>
    <row r="121" spans="2:14" ht="15" thickBot="1">
      <c r="B121" s="429" t="s">
        <v>2327</v>
      </c>
      <c r="C121" s="430"/>
      <c r="D121" s="430"/>
      <c r="E121" s="269"/>
      <c r="F121" s="269"/>
      <c r="G121" s="269"/>
      <c r="H121" s="269"/>
      <c r="I121" s="269"/>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1205</v>
      </c>
      <c r="C31" s="87" t="s">
        <v>2229</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123</v>
      </c>
      <c r="B36" s="870" t="str">
        <f>VLOOKUP(A36,EQUIPOS!A6:D154,3,FALSE)</f>
        <v>Bomba de inyección de lechada</v>
      </c>
      <c r="C36" s="871"/>
      <c r="D36" s="871"/>
      <c r="E36" s="871"/>
      <c r="F36" s="871"/>
      <c r="G36" s="871"/>
      <c r="H36" s="872"/>
      <c r="I36" s="277"/>
      <c r="J36" s="278"/>
      <c r="K36" s="279">
        <f>VLOOKUP(A36,EQUIPOS!A6:D163,4,FALSE)</f>
        <v>27805.338</v>
      </c>
      <c r="L36" s="280"/>
      <c r="M36" s="346">
        <v>670</v>
      </c>
      <c r="N36" s="282">
        <f>K36/M36</f>
        <v>41.500504477611941</v>
      </c>
    </row>
    <row r="37" spans="1:14">
      <c r="A37" s="119" t="s">
        <v>125</v>
      </c>
      <c r="B37" s="870" t="str">
        <f>VLOOKUP(A37,EQUIPOS!A7:D154,3,FALSE)</f>
        <v>Bomba para gato de tensionamiento</v>
      </c>
      <c r="C37" s="871"/>
      <c r="D37" s="871"/>
      <c r="E37" s="871"/>
      <c r="F37" s="871"/>
      <c r="G37" s="871"/>
      <c r="H37" s="872"/>
      <c r="I37" s="431"/>
      <c r="J37" s="432"/>
      <c r="K37" s="279">
        <f>VLOOKUP(A37,EQUIPOS!A7:D164,4,FALSE)</f>
        <v>74986.167000000001</v>
      </c>
      <c r="L37" s="345"/>
      <c r="M37" s="346">
        <v>670</v>
      </c>
      <c r="N37" s="282">
        <f>K37/M37</f>
        <v>111.91965223880597</v>
      </c>
    </row>
    <row r="38" spans="1:14">
      <c r="A38" s="119" t="s">
        <v>240</v>
      </c>
      <c r="B38" s="870" t="str">
        <f>VLOOKUP(A38,EQUIPOS!A8:D154,3,FALSE)</f>
        <v>Gato para tensionamiento, fuerza Max 200 ton, área de tensión 314 cm2.</v>
      </c>
      <c r="C38" s="871"/>
      <c r="D38" s="871"/>
      <c r="E38" s="871"/>
      <c r="F38" s="871"/>
      <c r="G38" s="871"/>
      <c r="H38" s="872"/>
      <c r="I38" s="338"/>
      <c r="J38" s="340"/>
      <c r="K38" s="279">
        <f>VLOOKUP(A38,EQUIPOS!A8:D165,4,FALSE)</f>
        <v>206461.47899999999</v>
      </c>
      <c r="L38" s="433"/>
      <c r="M38" s="434">
        <v>670</v>
      </c>
      <c r="N38" s="282">
        <f>K38/M38</f>
        <v>308.15146119402982</v>
      </c>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0.02</v>
      </c>
      <c r="N41" s="354">
        <f>N78*M41</f>
        <v>6.0975767410268658</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467.66919465147458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437</v>
      </c>
      <c r="B48" s="49" t="str">
        <f>VLOOKUP(A48,MATERIALES!A5:D373,3,FALSE)</f>
        <v>Anclajes o Cuñas para el tensionamiento</v>
      </c>
      <c r="C48" s="291"/>
      <c r="D48" s="291"/>
      <c r="E48" s="291"/>
      <c r="F48" s="291"/>
      <c r="G48" s="291"/>
      <c r="H48" s="291"/>
      <c r="I48" s="291"/>
      <c r="J48" s="321" t="str">
        <f>VLOOKUP(A48,MATERIALES!A4:D640,2,FALSE)</f>
        <v>u</v>
      </c>
      <c r="K48" s="292">
        <v>4.0000000000000001E-3</v>
      </c>
      <c r="L48" s="277"/>
      <c r="M48" s="412">
        <f>VLOOKUP(A48,MATERIALES!A5:D396,4,FALSE)</f>
        <v>13181</v>
      </c>
      <c r="N48" s="282">
        <f t="shared" ref="N48:N53" si="0">K48*M48</f>
        <v>52.724000000000004</v>
      </c>
    </row>
    <row r="49" spans="1:14">
      <c r="A49" s="167" t="s">
        <v>452</v>
      </c>
      <c r="B49" s="49" t="str">
        <f>VLOOKUP(A49,MATERIALES!A6:D373,3,FALSE)</f>
        <v>Ductos para tensionimiento</v>
      </c>
      <c r="C49" s="435"/>
      <c r="D49" s="435"/>
      <c r="E49" s="435"/>
      <c r="F49" s="435"/>
      <c r="G49" s="435"/>
      <c r="H49" s="435"/>
      <c r="I49" s="435"/>
      <c r="J49" s="322" t="str">
        <f>VLOOKUP(A49,MATERIALES!A5:D641,2,FALSE)</f>
        <v>m</v>
      </c>
      <c r="K49" s="407">
        <v>4.0000000000000001E-3</v>
      </c>
      <c r="L49" s="431"/>
      <c r="M49" s="412">
        <f>VLOOKUP(A49,MATERIALES!A6:D397,4,FALSE)</f>
        <v>24197</v>
      </c>
      <c r="N49" s="282">
        <f t="shared" si="0"/>
        <v>96.787999999999997</v>
      </c>
    </row>
    <row r="50" spans="1:14">
      <c r="A50" s="167" t="s">
        <v>492</v>
      </c>
      <c r="B50" s="49" t="str">
        <f>VLOOKUP(A50,MATERIALES!A6:D373,3,FALSE)</f>
        <v xml:space="preserve">Lechada para ductos (tensionamiento)
</v>
      </c>
      <c r="C50" s="435"/>
      <c r="D50" s="435"/>
      <c r="E50" s="435"/>
      <c r="F50" s="435"/>
      <c r="G50" s="435"/>
      <c r="H50" s="435"/>
      <c r="I50" s="435"/>
      <c r="J50" s="322" t="str">
        <f>VLOOKUP(A50,MATERIALES!A6:D642,2,FALSE)</f>
        <v>lt</v>
      </c>
      <c r="K50" s="407">
        <v>0.02</v>
      </c>
      <c r="L50" s="431"/>
      <c r="M50" s="412">
        <f>VLOOKUP(A50,MATERIALES!A6:D398,4,FALSE)</f>
        <v>1512</v>
      </c>
      <c r="N50" s="282">
        <f t="shared" si="0"/>
        <v>30.240000000000002</v>
      </c>
    </row>
    <row r="51" spans="1:14">
      <c r="A51" s="167" t="s">
        <v>748</v>
      </c>
      <c r="B51" s="49" t="str">
        <f>VLOOKUP(A51,MATERIALES!A6:D373,3,FALSE)</f>
        <v>Torón de tensionmiento 1/2´´ o 5/8´´</v>
      </c>
      <c r="C51" s="435"/>
      <c r="D51" s="435"/>
      <c r="E51" s="435"/>
      <c r="F51" s="435"/>
      <c r="G51" s="435"/>
      <c r="H51" s="435"/>
      <c r="I51" s="435"/>
      <c r="J51" s="322" t="str">
        <f>VLOOKUP(A51,MATERIALES!A6:D643,2,FALSE)</f>
        <v>kg</v>
      </c>
      <c r="K51" s="407">
        <v>5.53</v>
      </c>
      <c r="L51" s="431"/>
      <c r="M51" s="412">
        <f>VLOOKUP(A51,MATERIALES!A6:D399,4,FALSE)</f>
        <v>5146</v>
      </c>
      <c r="N51" s="282">
        <f t="shared" si="0"/>
        <v>28457.38</v>
      </c>
    </row>
    <row r="52" spans="1:14">
      <c r="A52" s="167" t="s">
        <v>759</v>
      </c>
      <c r="B52" s="49" t="str">
        <f>VLOOKUP(A52,MATERIALES!A7:D373,3,FALSE)</f>
        <v xml:space="preserve">Trompetas de 12 torones (tensionamiento)
</v>
      </c>
      <c r="C52" s="435"/>
      <c r="D52" s="435"/>
      <c r="E52" s="435"/>
      <c r="F52" s="435"/>
      <c r="G52" s="435"/>
      <c r="H52" s="435"/>
      <c r="I52" s="435"/>
      <c r="J52" s="322" t="str">
        <f>VLOOKUP(A52,MATERIALES!A6:D644,2,FALSE)</f>
        <v>kg</v>
      </c>
      <c r="K52" s="407">
        <v>1E-3</v>
      </c>
      <c r="L52" s="431"/>
      <c r="M52" s="412">
        <f>VLOOKUP(A52,MATERIALES!A7:D400,4,FALSE)</f>
        <v>98298</v>
      </c>
      <c r="N52" s="282">
        <f t="shared" si="0"/>
        <v>98.298000000000002</v>
      </c>
    </row>
    <row r="53" spans="1:14">
      <c r="A53" s="167" t="s">
        <v>976</v>
      </c>
      <c r="B53" s="49" t="str">
        <f>VLOOKUP(A53,MATERIALES!A8:D373,3,FALSE)</f>
        <v>Alambre Negro Para Amarre</v>
      </c>
      <c r="C53" s="435"/>
      <c r="D53" s="435"/>
      <c r="E53" s="435"/>
      <c r="F53" s="435"/>
      <c r="G53" s="435"/>
      <c r="H53" s="435"/>
      <c r="I53" s="435"/>
      <c r="J53" s="322" t="str">
        <f>VLOOKUP(A53,MATERIALES!A7:D645,2,FALSE)</f>
        <v>kg</v>
      </c>
      <c r="K53" s="407">
        <v>0.02</v>
      </c>
      <c r="L53" s="431"/>
      <c r="M53" s="412">
        <f>VLOOKUP(A53,MATERIALES!A8:D401,4,FALSE)</f>
        <v>3876</v>
      </c>
      <c r="N53" s="282">
        <f t="shared" si="0"/>
        <v>77.52</v>
      </c>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1" t="s">
        <v>1037</v>
      </c>
      <c r="C56" s="822"/>
      <c r="D56" s="822"/>
      <c r="E56" s="822"/>
      <c r="F56" s="822"/>
      <c r="G56" s="822"/>
      <c r="H56" s="822"/>
      <c r="I56" s="822"/>
      <c r="J56" s="822"/>
      <c r="K56" s="822"/>
      <c r="L56" s="822"/>
      <c r="M56" s="823"/>
      <c r="N56" s="404">
        <f>SUM(N48:N55)</f>
        <v>28812.95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7" t="s">
        <v>1045</v>
      </c>
      <c r="M60" s="886"/>
      <c r="N60" s="82" t="s">
        <v>1035</v>
      </c>
    </row>
    <row r="61" spans="1:14">
      <c r="B61" s="52"/>
      <c r="C61" s="327"/>
      <c r="D61" s="327"/>
      <c r="E61" s="327"/>
      <c r="F61" s="327"/>
      <c r="G61" s="327"/>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321"/>
      <c r="I64" s="289"/>
      <c r="J64" s="296"/>
      <c r="K64" s="289"/>
      <c r="L64" s="908"/>
      <c r="M64" s="909"/>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99"/>
      <c r="M66" s="900"/>
      <c r="N66" s="133"/>
    </row>
    <row r="67" spans="1:15" ht="15" thickBot="1">
      <c r="B67" s="910" t="s">
        <v>1037</v>
      </c>
      <c r="C67" s="864"/>
      <c r="D67" s="864"/>
      <c r="E67" s="864"/>
      <c r="F67" s="864"/>
      <c r="G67" s="864"/>
      <c r="H67" s="864"/>
      <c r="I67" s="864"/>
      <c r="J67" s="864"/>
      <c r="K67" s="864"/>
      <c r="L67" s="864"/>
      <c r="M67" s="86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0" t="s">
        <v>1047</v>
      </c>
      <c r="C71" s="861"/>
      <c r="D71" s="861"/>
      <c r="E71" s="861"/>
      <c r="F71" s="861"/>
      <c r="G71" s="861"/>
      <c r="H71" s="861"/>
      <c r="I71" s="79" t="s">
        <v>1048</v>
      </c>
      <c r="J71" s="81" t="s">
        <v>1494</v>
      </c>
      <c r="K71" s="80" t="s">
        <v>1050</v>
      </c>
      <c r="L71" s="862" t="s">
        <v>1034</v>
      </c>
      <c r="M71" s="863"/>
      <c r="N71" s="104" t="s">
        <v>1035</v>
      </c>
    </row>
    <row r="72" spans="1:15">
      <c r="A72" s="168" t="s">
        <v>7</v>
      </c>
      <c r="B72" s="55" t="str">
        <f>VLOOKUP(A72,'MANO DE OBRA'!A8:D68,3,FALSE)</f>
        <v>Obrero (2)</v>
      </c>
      <c r="C72" s="53"/>
      <c r="D72" s="53"/>
      <c r="E72" s="53"/>
      <c r="F72" s="53"/>
      <c r="G72" s="53"/>
      <c r="H72" s="53"/>
      <c r="I72" s="302">
        <f>K72/J72*100</f>
        <v>55207.789411999998</v>
      </c>
      <c r="J72" s="303">
        <v>185</v>
      </c>
      <c r="K72" s="304">
        <f>VLOOKUP(A72,'MANO DE OBRA'!A8:D99,4,FALSE)</f>
        <v>102134.4104122</v>
      </c>
      <c r="L72" s="56"/>
      <c r="M72" s="444">
        <v>670</v>
      </c>
      <c r="N72" s="405">
        <f>K72/M72</f>
        <v>152.43941852567164</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670</v>
      </c>
      <c r="N73" s="405">
        <f>K73/M73</f>
        <v>152.43941852567164</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7"/>
      <c r="C77" s="898"/>
      <c r="D77" s="898"/>
      <c r="E77" s="898"/>
      <c r="F77" s="898"/>
      <c r="G77" s="898"/>
      <c r="H77" s="898"/>
      <c r="I77" s="132"/>
      <c r="J77" s="132"/>
      <c r="K77" s="132"/>
      <c r="L77" s="911"/>
      <c r="M77" s="911"/>
      <c r="N77" s="51"/>
    </row>
    <row r="78" spans="1:15" ht="15" thickBot="1">
      <c r="B78" s="910" t="s">
        <v>1037</v>
      </c>
      <c r="C78" s="864"/>
      <c r="D78" s="864"/>
      <c r="E78" s="864"/>
      <c r="F78" s="864"/>
      <c r="G78" s="864"/>
      <c r="H78" s="864"/>
      <c r="I78" s="864"/>
      <c r="J78" s="864"/>
      <c r="K78" s="864"/>
      <c r="L78" s="864"/>
      <c r="M78" s="865"/>
      <c r="N78" s="311">
        <f>SUM(N72:N77)</f>
        <v>304.87883705134328</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29585.498031702817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6" t="s">
        <v>1053</v>
      </c>
      <c r="C84" s="867"/>
      <c r="D84" s="867"/>
      <c r="E84" s="867"/>
      <c r="F84" s="867"/>
      <c r="G84" s="867"/>
      <c r="H84" s="867"/>
      <c r="I84" s="324"/>
      <c r="J84" s="344"/>
      <c r="K84" s="312" t="s">
        <v>1054</v>
      </c>
      <c r="L84" s="868" t="s">
        <v>1055</v>
      </c>
      <c r="M84" s="869"/>
      <c r="N84" s="313"/>
    </row>
    <row r="85" spans="1:14">
      <c r="B85" s="854" t="s">
        <v>1056</v>
      </c>
      <c r="C85" s="855"/>
      <c r="D85" s="855"/>
      <c r="E85" s="855"/>
      <c r="F85" s="855"/>
      <c r="G85" s="855"/>
      <c r="H85" s="855"/>
      <c r="I85" s="93"/>
      <c r="J85" s="94"/>
      <c r="K85" s="314">
        <v>0.2</v>
      </c>
      <c r="L85" s="856">
        <f>N80*K85</f>
        <v>5917.0996063405637</v>
      </c>
      <c r="M85" s="857"/>
      <c r="N85" s="57"/>
    </row>
    <row r="86" spans="1:14">
      <c r="B86" s="95" t="s">
        <v>1057</v>
      </c>
      <c r="C86" s="96"/>
      <c r="D86" s="96"/>
      <c r="E86" s="96"/>
      <c r="F86" s="96"/>
      <c r="G86" s="96"/>
      <c r="H86" s="96"/>
      <c r="I86" s="93"/>
      <c r="J86" s="94"/>
      <c r="K86" s="314">
        <v>0.05</v>
      </c>
      <c r="L86" s="856">
        <f>N80*K86</f>
        <v>1479.2749015851409</v>
      </c>
      <c r="M86" s="857"/>
      <c r="N86" s="57"/>
    </row>
    <row r="87" spans="1:14" ht="15" thickBot="1">
      <c r="B87" s="97" t="s">
        <v>1058</v>
      </c>
      <c r="C87" s="98"/>
      <c r="D87" s="98"/>
      <c r="E87" s="98"/>
      <c r="F87" s="98"/>
      <c r="G87" s="98"/>
      <c r="H87" s="98"/>
      <c r="I87" s="99"/>
      <c r="J87" s="100"/>
      <c r="K87" s="315">
        <v>0.05</v>
      </c>
      <c r="L87" s="858">
        <f>N80*K87</f>
        <v>1479.2749015851409</v>
      </c>
      <c r="M87" s="859"/>
      <c r="N87" s="57"/>
    </row>
    <row r="88" spans="1:14" ht="15" thickBot="1">
      <c r="B88" s="821" t="s">
        <v>1037</v>
      </c>
      <c r="C88" s="822"/>
      <c r="D88" s="822"/>
      <c r="E88" s="822"/>
      <c r="F88" s="822"/>
      <c r="G88" s="822"/>
      <c r="H88" s="822"/>
      <c r="I88" s="822"/>
      <c r="J88" s="822"/>
      <c r="K88" s="822"/>
      <c r="L88" s="822"/>
      <c r="M88" s="823"/>
      <c r="N88" s="58">
        <f>L85+L86+L87</f>
        <v>8875.6494095108446</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38461.147441213659</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5" t="s">
        <v>2324</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2325</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1"/>
      <c r="K120" s="971"/>
      <c r="L120" s="971"/>
      <c r="M120" s="971"/>
      <c r="N120" s="972"/>
    </row>
    <row r="121" spans="2:14" ht="15" thickBot="1">
      <c r="B121" s="429" t="s">
        <v>2327</v>
      </c>
      <c r="C121" s="430"/>
      <c r="D121" s="430"/>
      <c r="E121" s="269"/>
      <c r="F121" s="269"/>
      <c r="G121" s="269"/>
      <c r="H121" s="269"/>
      <c r="I121" s="269"/>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5.5" customHeight="1">
      <c r="B1" s="915"/>
      <c r="C1" s="927"/>
      <c r="D1" s="928"/>
      <c r="E1" s="928"/>
      <c r="F1" s="928"/>
      <c r="G1" s="928"/>
      <c r="H1" s="928"/>
      <c r="I1" s="928"/>
      <c r="J1" s="929"/>
      <c r="K1" s="980" t="s">
        <v>1017</v>
      </c>
      <c r="L1" s="932" t="s">
        <v>2304</v>
      </c>
      <c r="M1" s="933"/>
      <c r="N1" s="934"/>
    </row>
    <row r="2" spans="2:14">
      <c r="B2" s="916"/>
      <c r="C2" s="938" t="s">
        <v>1018</v>
      </c>
      <c r="D2" s="939"/>
      <c r="E2" s="939"/>
      <c r="F2" s="939"/>
      <c r="G2" s="939"/>
      <c r="H2" s="939"/>
      <c r="I2" s="939"/>
      <c r="J2" s="940"/>
      <c r="K2" s="979"/>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79"/>
      <c r="L4" s="935"/>
      <c r="M4" s="936"/>
      <c r="N4" s="93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981" t="s">
        <v>1029</v>
      </c>
      <c r="M30" s="798"/>
      <c r="N30" s="77" t="s">
        <v>1030</v>
      </c>
    </row>
    <row r="31" spans="1:14" ht="15.75" customHeight="1" thickBot="1">
      <c r="A31" t="s">
        <v>1929</v>
      </c>
      <c r="B31" s="86" t="s">
        <v>1206</v>
      </c>
      <c r="C31" s="87" t="s">
        <v>2230</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6" t="s">
        <v>1032</v>
      </c>
      <c r="J35" s="893"/>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956"/>
      <c r="D41" s="956"/>
      <c r="E41" s="44"/>
      <c r="F41" s="45"/>
      <c r="G41" s="45"/>
      <c r="H41" s="46"/>
      <c r="I41" s="42"/>
      <c r="J41" s="43"/>
      <c r="K41" s="289"/>
      <c r="L41" s="286"/>
      <c r="M41" s="411">
        <v>0.01</v>
      </c>
      <c r="N41" s="354">
        <f>N78*M41</f>
        <v>15.95850162690625</v>
      </c>
    </row>
    <row r="42" spans="1:14" ht="15" thickBot="1">
      <c r="B42" s="957"/>
      <c r="C42" s="958"/>
      <c r="D42" s="958"/>
      <c r="E42" s="958"/>
      <c r="F42" s="958"/>
      <c r="G42" s="958"/>
      <c r="H42" s="959"/>
      <c r="I42" s="880"/>
      <c r="J42" s="881"/>
      <c r="K42" s="47"/>
      <c r="L42" s="882"/>
      <c r="M42" s="960"/>
      <c r="N42" s="111"/>
    </row>
    <row r="43" spans="1:14" ht="15" thickBot="1">
      <c r="B43" s="821" t="s">
        <v>1037</v>
      </c>
      <c r="C43" s="822"/>
      <c r="D43" s="822"/>
      <c r="E43" s="822"/>
      <c r="F43" s="822"/>
      <c r="G43" s="822"/>
      <c r="H43" s="822"/>
      <c r="I43" s="822"/>
      <c r="J43" s="822"/>
      <c r="K43" s="822"/>
      <c r="L43" s="822"/>
      <c r="M43" s="823"/>
      <c r="N43" s="404">
        <f>SUM(N36:N42)</f>
        <v>15.95850162690625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999</v>
      </c>
      <c r="B48" s="49" t="str">
        <f>VLOOKUP(A48,MATERIALES!A5:D373,3,FALSE)</f>
        <v xml:space="preserve">Almohadillas de neopreno dureza 60 (35cm*45cm*5cm con 2 laminas de 3mm)
</v>
      </c>
      <c r="C48" s="291"/>
      <c r="D48" s="291"/>
      <c r="E48" s="291"/>
      <c r="F48" s="291"/>
      <c r="G48" s="291"/>
      <c r="H48" s="291"/>
      <c r="I48" s="278"/>
      <c r="J48" s="234" t="str">
        <f>VLOOKUP(A48,MATERIALES!A4:D640,2,FALSE)</f>
        <v>u</v>
      </c>
      <c r="K48" s="292">
        <v>1</v>
      </c>
      <c r="L48" s="277"/>
      <c r="M48" s="412">
        <f>VLOOKUP(A48,MATERIALES!A5:D396,4,FALSE)</f>
        <v>353615</v>
      </c>
      <c r="N48" s="282">
        <f>K48*M48</f>
        <v>353615</v>
      </c>
    </row>
    <row r="49" spans="1:14">
      <c r="A49" s="167"/>
      <c r="B49" s="49"/>
      <c r="C49" s="435"/>
      <c r="D49" s="435"/>
      <c r="E49" s="435"/>
      <c r="F49" s="435"/>
      <c r="G49" s="435"/>
      <c r="H49" s="435"/>
      <c r="I49" s="435"/>
      <c r="J49" s="321"/>
      <c r="K49" s="407"/>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1" t="s">
        <v>1037</v>
      </c>
      <c r="C56" s="822"/>
      <c r="D56" s="822"/>
      <c r="E56" s="822"/>
      <c r="F56" s="822"/>
      <c r="G56" s="822"/>
      <c r="H56" s="822"/>
      <c r="I56" s="822"/>
      <c r="J56" s="822"/>
      <c r="K56" s="822"/>
      <c r="L56" s="822"/>
      <c r="M56" s="823"/>
      <c r="N56" s="404">
        <f>SUM(N48:N55)</f>
        <v>353615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7" t="s">
        <v>1045</v>
      </c>
      <c r="M60" s="886"/>
      <c r="N60" s="82" t="s">
        <v>1035</v>
      </c>
    </row>
    <row r="61" spans="1:14">
      <c r="B61" s="52"/>
      <c r="C61" s="327"/>
      <c r="D61" s="327"/>
      <c r="E61" s="327"/>
      <c r="F61" s="327"/>
      <c r="G61" s="327"/>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321"/>
      <c r="I64" s="289"/>
      <c r="J64" s="296"/>
      <c r="K64" s="289"/>
      <c r="L64" s="908"/>
      <c r="M64" s="909"/>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99"/>
      <c r="M66" s="900"/>
      <c r="N66" s="133"/>
    </row>
    <row r="67" spans="1:15" ht="15" thickBot="1">
      <c r="B67" s="910" t="s">
        <v>1037</v>
      </c>
      <c r="C67" s="864"/>
      <c r="D67" s="864"/>
      <c r="E67" s="864"/>
      <c r="F67" s="864"/>
      <c r="G67" s="864"/>
      <c r="H67" s="864"/>
      <c r="I67" s="864"/>
      <c r="J67" s="864"/>
      <c r="K67" s="864"/>
      <c r="L67" s="864"/>
      <c r="M67" s="86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0" t="s">
        <v>1047</v>
      </c>
      <c r="C71" s="861"/>
      <c r="D71" s="861"/>
      <c r="E71" s="861"/>
      <c r="F71" s="861"/>
      <c r="G71" s="861"/>
      <c r="H71" s="982"/>
      <c r="I71" s="79" t="s">
        <v>1048</v>
      </c>
      <c r="J71" s="81" t="s">
        <v>1494</v>
      </c>
      <c r="K71" s="80" t="s">
        <v>1050</v>
      </c>
      <c r="L71" s="862" t="s">
        <v>1034</v>
      </c>
      <c r="M71" s="975"/>
      <c r="N71" s="104" t="s">
        <v>1035</v>
      </c>
    </row>
    <row r="72" spans="1:15">
      <c r="A72" s="168" t="s">
        <v>6</v>
      </c>
      <c r="B72" s="55" t="str">
        <f>VLOOKUP(A72,'MANO DE OBRA'!A8:D68,3,FALSE)</f>
        <v xml:space="preserve">Obrero </v>
      </c>
      <c r="C72" s="53"/>
      <c r="D72" s="53"/>
      <c r="E72" s="53"/>
      <c r="F72" s="53"/>
      <c r="G72" s="53"/>
      <c r="H72" s="53"/>
      <c r="I72" s="302">
        <f>K72/J72*100</f>
        <v>27603.894705999999</v>
      </c>
      <c r="J72" s="303">
        <v>185</v>
      </c>
      <c r="K72" s="304">
        <f>VLOOKUP(A72,'MANO DE OBRA'!A8:D99,4,FALSE)</f>
        <v>51067.205206099999</v>
      </c>
      <c r="L72" s="56"/>
      <c r="M72" s="444">
        <v>32</v>
      </c>
      <c r="N72" s="405">
        <f>K72/M72</f>
        <v>1595.850162690625</v>
      </c>
      <c r="O72" s="112"/>
    </row>
    <row r="73" spans="1:15">
      <c r="A73" s="168"/>
      <c r="B73" s="55"/>
      <c r="C73" s="53"/>
      <c r="D73" s="53"/>
      <c r="E73" s="53"/>
      <c r="F73" s="53"/>
      <c r="G73" s="53"/>
      <c r="H73" s="53"/>
      <c r="I73" s="302"/>
      <c r="J73" s="303"/>
      <c r="K73" s="304"/>
      <c r="L73" s="56"/>
      <c r="M73" s="444"/>
      <c r="N73" s="405"/>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7"/>
      <c r="C77" s="898"/>
      <c r="D77" s="898"/>
      <c r="E77" s="898"/>
      <c r="F77" s="898"/>
      <c r="G77" s="898"/>
      <c r="H77" s="881"/>
      <c r="I77" s="132"/>
      <c r="J77" s="132"/>
      <c r="K77" s="132"/>
      <c r="L77" s="983"/>
      <c r="M77" s="883"/>
      <c r="N77" s="133"/>
    </row>
    <row r="78" spans="1:15" ht="15" thickBot="1">
      <c r="B78" s="910" t="s">
        <v>1037</v>
      </c>
      <c r="C78" s="864"/>
      <c r="D78" s="864"/>
      <c r="E78" s="864"/>
      <c r="F78" s="864"/>
      <c r="G78" s="864"/>
      <c r="H78" s="864"/>
      <c r="I78" s="864"/>
      <c r="J78" s="864"/>
      <c r="K78" s="864"/>
      <c r="L78" s="864"/>
      <c r="M78" s="865"/>
      <c r="N78" s="470">
        <f>SUM(N72:N77)</f>
        <v>1595.850162690625</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355226.80866431753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6" t="s">
        <v>1053</v>
      </c>
      <c r="C84" s="867"/>
      <c r="D84" s="867"/>
      <c r="E84" s="867"/>
      <c r="F84" s="867"/>
      <c r="G84" s="867"/>
      <c r="H84" s="867"/>
      <c r="I84" s="324"/>
      <c r="J84" s="344"/>
      <c r="K84" s="312" t="s">
        <v>1054</v>
      </c>
      <c r="L84" s="868" t="s">
        <v>1055</v>
      </c>
      <c r="M84" s="869"/>
      <c r="N84" s="313"/>
    </row>
    <row r="85" spans="1:14">
      <c r="B85" s="854" t="s">
        <v>1056</v>
      </c>
      <c r="C85" s="855"/>
      <c r="D85" s="855"/>
      <c r="E85" s="855"/>
      <c r="F85" s="855"/>
      <c r="G85" s="855"/>
      <c r="H85" s="855"/>
      <c r="I85" s="93"/>
      <c r="J85" s="94"/>
      <c r="K85" s="314">
        <v>0.2</v>
      </c>
      <c r="L85" s="856">
        <f>N80*K85</f>
        <v>71045.361732863515</v>
      </c>
      <c r="M85" s="857"/>
      <c r="N85" s="57"/>
    </row>
    <row r="86" spans="1:14">
      <c r="B86" s="95" t="s">
        <v>1057</v>
      </c>
      <c r="C86" s="96"/>
      <c r="D86" s="96"/>
      <c r="E86" s="96"/>
      <c r="F86" s="96"/>
      <c r="G86" s="96"/>
      <c r="H86" s="96"/>
      <c r="I86" s="93"/>
      <c r="J86" s="94"/>
      <c r="K86" s="314">
        <v>0.05</v>
      </c>
      <c r="L86" s="856">
        <f>N80*K86</f>
        <v>17761.340433215879</v>
      </c>
      <c r="M86" s="857"/>
      <c r="N86" s="57"/>
    </row>
    <row r="87" spans="1:14" ht="15" thickBot="1">
      <c r="B87" s="97" t="s">
        <v>1058</v>
      </c>
      <c r="C87" s="98"/>
      <c r="D87" s="98"/>
      <c r="E87" s="98"/>
      <c r="F87" s="98"/>
      <c r="G87" s="98"/>
      <c r="H87" s="98"/>
      <c r="I87" s="99"/>
      <c r="J87" s="100"/>
      <c r="K87" s="315">
        <v>0.05</v>
      </c>
      <c r="L87" s="858">
        <f>N80*K87</f>
        <v>17761.340433215879</v>
      </c>
      <c r="M87" s="859"/>
      <c r="N87" s="57"/>
    </row>
    <row r="88" spans="1:14" ht="15" thickBot="1">
      <c r="B88" s="821" t="s">
        <v>1037</v>
      </c>
      <c r="C88" s="822"/>
      <c r="D88" s="822"/>
      <c r="E88" s="822"/>
      <c r="F88" s="822"/>
      <c r="G88" s="822"/>
      <c r="H88" s="822"/>
      <c r="I88" s="822"/>
      <c r="J88" s="822"/>
      <c r="K88" s="822"/>
      <c r="L88" s="822"/>
      <c r="M88" s="823"/>
      <c r="N88" s="58">
        <f>L85+L86+L87</f>
        <v>106568.04259929528</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461794.8512636128</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ht="15" customHeight="1">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5" t="s">
        <v>2324</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2325</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1"/>
      <c r="K120" s="971"/>
      <c r="L120" s="971"/>
      <c r="M120" s="971"/>
      <c r="N120" s="972"/>
    </row>
    <row r="121" spans="2:14" ht="15" thickBot="1">
      <c r="B121" s="429" t="s">
        <v>2327</v>
      </c>
      <c r="C121" s="430"/>
      <c r="D121" s="430"/>
      <c r="E121" s="269"/>
      <c r="F121" s="269"/>
      <c r="G121" s="269"/>
      <c r="H121" s="269"/>
      <c r="I121" s="269"/>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1207</v>
      </c>
      <c r="C31" s="87" t="s">
        <v>2231</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N78*M41</f>
        <v>51.067205206099999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51.067205206099999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7" t="s">
        <v>416</v>
      </c>
      <c r="B48" s="49" t="str">
        <f>VLOOKUP(A48,MATERIALES!A5:D373,3,FALSE)</f>
        <v>Cinta Sika PVC 0,22</v>
      </c>
      <c r="C48" s="291"/>
      <c r="D48" s="291"/>
      <c r="E48" s="291"/>
      <c r="F48" s="291"/>
      <c r="G48" s="291"/>
      <c r="H48" s="291"/>
      <c r="I48" s="278"/>
      <c r="J48" s="234" t="str">
        <f>VLOOKUP(A48,MATERIALES!A4:D640,2,FALSE)</f>
        <v>m</v>
      </c>
      <c r="K48" s="292">
        <v>1.05</v>
      </c>
      <c r="L48" s="277"/>
      <c r="M48" s="412">
        <f>VLOOKUP(A48,MATERIALES!A5:D396,4,FALSE)</f>
        <v>41200</v>
      </c>
      <c r="N48" s="282">
        <f>K48*M48</f>
        <v>43260</v>
      </c>
    </row>
    <row r="49" spans="1:14">
      <c r="A49" s="167"/>
      <c r="B49" s="49"/>
      <c r="C49" s="435"/>
      <c r="D49" s="435"/>
      <c r="E49" s="435"/>
      <c r="F49" s="435"/>
      <c r="G49" s="435"/>
      <c r="H49" s="435"/>
      <c r="I49" s="435"/>
      <c r="J49" s="321"/>
      <c r="K49" s="407"/>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1" t="s">
        <v>1037</v>
      </c>
      <c r="C56" s="822"/>
      <c r="D56" s="822"/>
      <c r="E56" s="822"/>
      <c r="F56" s="822"/>
      <c r="G56" s="822"/>
      <c r="H56" s="822"/>
      <c r="I56" s="822"/>
      <c r="J56" s="822"/>
      <c r="K56" s="822"/>
      <c r="L56" s="822"/>
      <c r="M56" s="823"/>
      <c r="N56" s="404">
        <f>SUM(N48:N55)</f>
        <v>43260</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7" t="s">
        <v>1045</v>
      </c>
      <c r="M60" s="886"/>
      <c r="N60" s="82" t="s">
        <v>1035</v>
      </c>
    </row>
    <row r="61" spans="1:14">
      <c r="B61" s="52"/>
      <c r="C61" s="327"/>
      <c r="D61" s="327"/>
      <c r="E61" s="327"/>
      <c r="F61" s="327"/>
      <c r="G61" s="327"/>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321"/>
      <c r="I64" s="289"/>
      <c r="J64" s="296"/>
      <c r="K64" s="289"/>
      <c r="L64" s="908"/>
      <c r="M64" s="909"/>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99"/>
      <c r="M66" s="900"/>
      <c r="N66" s="133"/>
    </row>
    <row r="67" spans="1:15" ht="15" thickBot="1">
      <c r="B67" s="910" t="s">
        <v>1037</v>
      </c>
      <c r="C67" s="864"/>
      <c r="D67" s="864"/>
      <c r="E67" s="864"/>
      <c r="F67" s="864"/>
      <c r="G67" s="864"/>
      <c r="H67" s="864"/>
      <c r="I67" s="864"/>
      <c r="J67" s="864"/>
      <c r="K67" s="864"/>
      <c r="L67" s="864"/>
      <c r="M67" s="86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0" t="s">
        <v>1047</v>
      </c>
      <c r="C71" s="861"/>
      <c r="D71" s="861"/>
      <c r="E71" s="861"/>
      <c r="F71" s="861"/>
      <c r="G71" s="861"/>
      <c r="H71" s="861"/>
      <c r="I71" s="79" t="s">
        <v>1048</v>
      </c>
      <c r="J71" s="81" t="s">
        <v>1494</v>
      </c>
      <c r="K71" s="80" t="s">
        <v>1050</v>
      </c>
      <c r="L71" s="862" t="s">
        <v>1034</v>
      </c>
      <c r="M71" s="975"/>
      <c r="N71" s="104" t="s">
        <v>1035</v>
      </c>
    </row>
    <row r="72" spans="1:15">
      <c r="A72" s="168" t="s">
        <v>7</v>
      </c>
      <c r="B72" s="55" t="str">
        <f>VLOOKUP(A72,'MANO DE OBRA'!A8:D68,3,FALSE)</f>
        <v>Obrero (2)</v>
      </c>
      <c r="C72" s="53"/>
      <c r="D72" s="53"/>
      <c r="E72" s="53"/>
      <c r="F72" s="53"/>
      <c r="G72" s="53"/>
      <c r="H72" s="53"/>
      <c r="I72" s="302">
        <f>K72/J72*100</f>
        <v>55207.789411999998</v>
      </c>
      <c r="J72" s="303">
        <v>185</v>
      </c>
      <c r="K72" s="304">
        <f>VLOOKUP(A72,'MANO DE OBRA'!A8:D99,4,FALSE)</f>
        <v>102134.4104122</v>
      </c>
      <c r="L72" s="56"/>
      <c r="M72" s="441">
        <v>100</v>
      </c>
      <c r="N72" s="405">
        <f>K72/M72</f>
        <v>1021.344104122</v>
      </c>
      <c r="O72" s="112"/>
    </row>
    <row r="73" spans="1:15">
      <c r="A73" s="168"/>
      <c r="B73" s="55"/>
      <c r="C73" s="53"/>
      <c r="D73" s="53"/>
      <c r="E73" s="53"/>
      <c r="F73" s="53"/>
      <c r="G73" s="53"/>
      <c r="H73" s="53"/>
      <c r="I73" s="302"/>
      <c r="J73" s="303"/>
      <c r="K73" s="304"/>
      <c r="L73" s="56"/>
      <c r="M73" s="444"/>
      <c r="N73" s="405"/>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7"/>
      <c r="C77" s="898"/>
      <c r="D77" s="898"/>
      <c r="E77" s="898"/>
      <c r="F77" s="898"/>
      <c r="G77" s="898"/>
      <c r="H77" s="898"/>
      <c r="I77" s="132"/>
      <c r="J77" s="132"/>
      <c r="K77" s="132"/>
      <c r="L77" s="911"/>
      <c r="M77" s="911"/>
      <c r="N77" s="51"/>
    </row>
    <row r="78" spans="1:15" ht="15" thickBot="1">
      <c r="B78" s="910" t="s">
        <v>1037</v>
      </c>
      <c r="C78" s="864"/>
      <c r="D78" s="864"/>
      <c r="E78" s="864"/>
      <c r="F78" s="864"/>
      <c r="G78" s="864"/>
      <c r="H78" s="864"/>
      <c r="I78" s="864"/>
      <c r="J78" s="864"/>
      <c r="K78" s="864"/>
      <c r="L78" s="864"/>
      <c r="M78" s="865"/>
      <c r="N78" s="311">
        <f>SUM(N72:N77)</f>
        <v>1021.344104122</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44332.411309328098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6" t="s">
        <v>1053</v>
      </c>
      <c r="C84" s="867"/>
      <c r="D84" s="867"/>
      <c r="E84" s="867"/>
      <c r="F84" s="867"/>
      <c r="G84" s="867"/>
      <c r="H84" s="867"/>
      <c r="I84" s="324"/>
      <c r="J84" s="344"/>
      <c r="K84" s="312" t="s">
        <v>1054</v>
      </c>
      <c r="L84" s="868" t="s">
        <v>1055</v>
      </c>
      <c r="M84" s="869"/>
      <c r="N84" s="313"/>
    </row>
    <row r="85" spans="1:14">
      <c r="B85" s="854" t="s">
        <v>1056</v>
      </c>
      <c r="C85" s="855"/>
      <c r="D85" s="855"/>
      <c r="E85" s="855"/>
      <c r="F85" s="855"/>
      <c r="G85" s="855"/>
      <c r="H85" s="855"/>
      <c r="I85" s="93"/>
      <c r="J85" s="94"/>
      <c r="K85" s="314">
        <v>0.2</v>
      </c>
      <c r="L85" s="856">
        <f>N80*K85</f>
        <v>8866.4822618656199</v>
      </c>
      <c r="M85" s="857"/>
      <c r="N85" s="57"/>
    </row>
    <row r="86" spans="1:14">
      <c r="B86" s="95" t="s">
        <v>1057</v>
      </c>
      <c r="C86" s="96"/>
      <c r="D86" s="96"/>
      <c r="E86" s="96"/>
      <c r="F86" s="96"/>
      <c r="G86" s="96"/>
      <c r="H86" s="96"/>
      <c r="I86" s="93"/>
      <c r="J86" s="94"/>
      <c r="K86" s="314">
        <v>0.05</v>
      </c>
      <c r="L86" s="856">
        <f>N80*K86</f>
        <v>2216.620565466405</v>
      </c>
      <c r="M86" s="857"/>
      <c r="N86" s="57"/>
    </row>
    <row r="87" spans="1:14" ht="15" thickBot="1">
      <c r="B87" s="97" t="s">
        <v>1058</v>
      </c>
      <c r="C87" s="98"/>
      <c r="D87" s="98"/>
      <c r="E87" s="98"/>
      <c r="F87" s="98"/>
      <c r="G87" s="98"/>
      <c r="H87" s="98"/>
      <c r="I87" s="99"/>
      <c r="J87" s="100"/>
      <c r="K87" s="315">
        <v>0.05</v>
      </c>
      <c r="L87" s="858">
        <f>N80*K87</f>
        <v>2216.620565466405</v>
      </c>
      <c r="M87" s="859"/>
      <c r="N87" s="57"/>
    </row>
    <row r="88" spans="1:14" ht="15" thickBot="1">
      <c r="B88" s="821" t="s">
        <v>1037</v>
      </c>
      <c r="C88" s="822"/>
      <c r="D88" s="822"/>
      <c r="E88" s="822"/>
      <c r="F88" s="822"/>
      <c r="G88" s="822"/>
      <c r="H88" s="822"/>
      <c r="I88" s="822"/>
      <c r="J88" s="822"/>
      <c r="K88" s="822"/>
      <c r="L88" s="822"/>
      <c r="M88" s="823"/>
      <c r="N88" s="58">
        <f>L85+L86+L87</f>
        <v>13299.723392798429</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57632.134702126525</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5" t="s">
        <v>2324</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2325</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1"/>
      <c r="K120" s="971"/>
      <c r="L120" s="971"/>
      <c r="M120" s="971"/>
      <c r="N120" s="972"/>
    </row>
    <row r="121" spans="2:14" ht="15" thickBot="1">
      <c r="B121" s="429" t="s">
        <v>2327</v>
      </c>
      <c r="C121" s="430"/>
      <c r="D121" s="430"/>
      <c r="E121" s="269"/>
      <c r="F121" s="269"/>
      <c r="G121" s="269"/>
      <c r="H121" s="269"/>
      <c r="I121" s="269"/>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4414062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1208</v>
      </c>
      <c r="C31" s="87" t="s">
        <v>2232</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190</v>
      </c>
      <c r="B36" s="870" t="str">
        <f>VLOOKUP(A36,EQUIPOS!A6:D154,3,FALSE)</f>
        <v>Diferencial de 3 ton</v>
      </c>
      <c r="C36" s="871"/>
      <c r="D36" s="871"/>
      <c r="E36" s="871"/>
      <c r="F36" s="871"/>
      <c r="G36" s="871"/>
      <c r="H36" s="872"/>
      <c r="I36" s="277"/>
      <c r="J36" s="278"/>
      <c r="K36" s="279">
        <f>VLOOKUP(A36,EQUIPOS!A6:D163,4,FALSE)</f>
        <v>8097.5969999999998</v>
      </c>
      <c r="L36" s="280"/>
      <c r="M36" s="346">
        <v>40</v>
      </c>
      <c r="N36" s="282">
        <f>K36/M36</f>
        <v>202.43992499999999</v>
      </c>
    </row>
    <row r="37" spans="1:14">
      <c r="A37" s="119" t="s">
        <v>195</v>
      </c>
      <c r="B37" s="870" t="str">
        <f>VLOOKUP(A37,EQUIPOS!A7:D154,3,FALSE)</f>
        <v xml:space="preserve">Equipo de oxicorte, Capacidad de corte: hasta 6´´ (152mm) </v>
      </c>
      <c r="C37" s="871"/>
      <c r="D37" s="871"/>
      <c r="E37" s="871"/>
      <c r="F37" s="871"/>
      <c r="G37" s="871"/>
      <c r="H37" s="872"/>
      <c r="I37" s="431"/>
      <c r="J37" s="432"/>
      <c r="K37" s="279">
        <f>VLOOKUP(A37,EQUIPOS!A7:D164,4,FALSE)</f>
        <v>16944.75</v>
      </c>
      <c r="L37" s="345"/>
      <c r="M37" s="346">
        <v>40</v>
      </c>
      <c r="N37" s="282">
        <f t="shared" ref="N37:N43" si="0">K37/M37</f>
        <v>423.61874999999998</v>
      </c>
    </row>
    <row r="38" spans="1:14">
      <c r="A38" s="119" t="s">
        <v>204</v>
      </c>
      <c r="B38" s="870" t="str">
        <f>VLOOKUP(A38,EQUIPOS!A8:D154,3,FALSE)</f>
        <v xml:space="preserve">Equipo de soldadura 250 AMP
</v>
      </c>
      <c r="C38" s="871"/>
      <c r="D38" s="871"/>
      <c r="E38" s="871"/>
      <c r="F38" s="871"/>
      <c r="G38" s="871"/>
      <c r="H38" s="872"/>
      <c r="I38" s="431"/>
      <c r="J38" s="432"/>
      <c r="K38" s="279">
        <f>VLOOKUP(A38,EQUIPOS!A8:D165,4,FALSE)</f>
        <v>20825.43</v>
      </c>
      <c r="L38" s="345"/>
      <c r="M38" s="346">
        <v>40</v>
      </c>
      <c r="N38" s="282">
        <f t="shared" si="0"/>
        <v>520.63575000000003</v>
      </c>
    </row>
    <row r="39" spans="1:14">
      <c r="A39" s="119" t="s">
        <v>208</v>
      </c>
      <c r="B39" s="870" t="str">
        <f>VLOOKUP(A39,EQUIPOS!A9:D154,3,FALSE)</f>
        <v>Equipo de soldadura 400</v>
      </c>
      <c r="C39" s="871"/>
      <c r="D39" s="871"/>
      <c r="E39" s="871"/>
      <c r="F39" s="871"/>
      <c r="G39" s="871"/>
      <c r="H39" s="872"/>
      <c r="I39" s="431"/>
      <c r="J39" s="432"/>
      <c r="K39" s="279">
        <f>VLOOKUP(A39,EQUIPOS!A9:D166,4,FALSE)</f>
        <v>22149.113999999998</v>
      </c>
      <c r="L39" s="345"/>
      <c r="M39" s="346">
        <v>40</v>
      </c>
      <c r="N39" s="282">
        <f t="shared" si="0"/>
        <v>553.72784999999999</v>
      </c>
    </row>
    <row r="40" spans="1:14">
      <c r="A40" s="119" t="s">
        <v>210</v>
      </c>
      <c r="B40" s="870" t="str">
        <f>VLOOKUP(A40,EQUIPOS!A10:D154,3,FALSE)</f>
        <v>Equipo de soldadura 600</v>
      </c>
      <c r="C40" s="871"/>
      <c r="D40" s="871"/>
      <c r="E40" s="871"/>
      <c r="F40" s="871"/>
      <c r="G40" s="871"/>
      <c r="H40" s="872"/>
      <c r="I40" s="431"/>
      <c r="J40" s="432"/>
      <c r="K40" s="279">
        <f>VLOOKUP(A40,EQUIPOS!A10:D167,4,FALSE)</f>
        <v>24202.418999999998</v>
      </c>
      <c r="L40" s="345"/>
      <c r="M40" s="346">
        <v>40</v>
      </c>
      <c r="N40" s="282">
        <f t="shared" si="0"/>
        <v>605.060475</v>
      </c>
    </row>
    <row r="41" spans="1:14">
      <c r="A41" s="119" t="s">
        <v>202</v>
      </c>
      <c r="B41" s="870" t="str">
        <f>VLOOKUP(A41,EQUIPOS!A11:D155,3,FALSE)</f>
        <v xml:space="preserve">Equipo de rayos X y/o ultrasonido
</v>
      </c>
      <c r="C41" s="871"/>
      <c r="D41" s="871"/>
      <c r="E41" s="871"/>
      <c r="F41" s="871"/>
      <c r="G41" s="871"/>
      <c r="H41" s="872"/>
      <c r="I41" s="431"/>
      <c r="J41" s="432"/>
      <c r="K41" s="279">
        <f>VLOOKUP(A41,EQUIPOS!A11:D168,4,FALSE)</f>
        <v>93725.066999999995</v>
      </c>
      <c r="L41" s="345"/>
      <c r="M41" s="346">
        <v>4000</v>
      </c>
      <c r="N41" s="282">
        <f t="shared" si="0"/>
        <v>23.431266749999999</v>
      </c>
    </row>
    <row r="42" spans="1:14">
      <c r="A42" s="119" t="s">
        <v>294</v>
      </c>
      <c r="B42" s="870" t="str">
        <f>VLOOKUP(A42,EQUIPOS!A12:D156,3,FALSE)</f>
        <v>Puente grúa</v>
      </c>
      <c r="C42" s="871"/>
      <c r="D42" s="871"/>
      <c r="E42" s="871"/>
      <c r="F42" s="871"/>
      <c r="G42" s="871"/>
      <c r="H42" s="872"/>
      <c r="I42" s="431"/>
      <c r="J42" s="432"/>
      <c r="K42" s="279">
        <f>VLOOKUP(A42,EQUIPOS!A12:D169,4,FALSE)</f>
        <v>648237.027</v>
      </c>
      <c r="L42" s="345"/>
      <c r="M42" s="346">
        <v>40000</v>
      </c>
      <c r="N42" s="282">
        <f t="shared" si="0"/>
        <v>16.205925675</v>
      </c>
    </row>
    <row r="43" spans="1:14">
      <c r="A43" s="119" t="s">
        <v>334</v>
      </c>
      <c r="B43" s="870" t="str">
        <f>VLOOKUP(A43,EQUIPOS!A13:D157,3,FALSE)</f>
        <v>Taladro industrial</v>
      </c>
      <c r="C43" s="871"/>
      <c r="D43" s="871"/>
      <c r="E43" s="871"/>
      <c r="F43" s="871"/>
      <c r="G43" s="871"/>
      <c r="H43" s="872"/>
      <c r="I43" s="431"/>
      <c r="J43" s="432"/>
      <c r="K43" s="279">
        <f>VLOOKUP(A43,EQUIPOS!A13:D170,4,FALSE)</f>
        <v>5213.6669999999995</v>
      </c>
      <c r="L43" s="345"/>
      <c r="M43" s="346">
        <v>40</v>
      </c>
      <c r="N43" s="282">
        <f t="shared" si="0"/>
        <v>130.34167499999998</v>
      </c>
    </row>
    <row r="44" spans="1:14">
      <c r="B44" s="870"/>
      <c r="C44" s="871"/>
      <c r="D44" s="871"/>
      <c r="E44" s="871"/>
      <c r="F44" s="871"/>
      <c r="G44" s="871"/>
      <c r="H44" s="872"/>
      <c r="I44" s="42"/>
      <c r="J44" s="43"/>
      <c r="K44" s="279"/>
      <c r="L44" s="286"/>
      <c r="M44" s="346"/>
      <c r="N44" s="282"/>
    </row>
    <row r="45" spans="1:14">
      <c r="B45" s="330"/>
      <c r="C45" s="331"/>
      <c r="D45" s="331"/>
      <c r="E45" s="331"/>
      <c r="F45" s="333"/>
      <c r="G45" s="333"/>
      <c r="H45" s="131"/>
      <c r="I45" s="42"/>
      <c r="J45" s="43"/>
      <c r="K45" s="279"/>
      <c r="L45" s="286"/>
      <c r="M45" s="287"/>
      <c r="N45" s="283"/>
    </row>
    <row r="46" spans="1:14">
      <c r="B46" s="878" t="s">
        <v>1036</v>
      </c>
      <c r="C46" s="879"/>
      <c r="D46" s="879"/>
      <c r="E46" s="44"/>
      <c r="F46" s="45"/>
      <c r="G46" s="45"/>
      <c r="H46" s="46"/>
      <c r="I46" s="42"/>
      <c r="J46" s="43"/>
      <c r="K46" s="289"/>
      <c r="L46" s="286"/>
      <c r="M46" s="411">
        <v>0.1</v>
      </c>
      <c r="N46" s="354">
        <f>N83*M46</f>
        <v>301.61568074852812</v>
      </c>
    </row>
    <row r="47" spans="1:14" ht="15" thickBot="1">
      <c r="B47" s="870"/>
      <c r="C47" s="871"/>
      <c r="D47" s="871"/>
      <c r="E47" s="871"/>
      <c r="F47" s="871"/>
      <c r="G47" s="871"/>
      <c r="H47" s="872"/>
      <c r="I47" s="880"/>
      <c r="J47" s="881"/>
      <c r="K47" s="47"/>
      <c r="L47" s="882"/>
      <c r="M47" s="883"/>
      <c r="N47" s="111"/>
    </row>
    <row r="48" spans="1:14" ht="15" thickBot="1">
      <c r="B48" s="821" t="s">
        <v>1037</v>
      </c>
      <c r="C48" s="822"/>
      <c r="D48" s="822"/>
      <c r="E48" s="822"/>
      <c r="F48" s="822"/>
      <c r="G48" s="822"/>
      <c r="H48" s="822"/>
      <c r="I48" s="822"/>
      <c r="J48" s="822"/>
      <c r="K48" s="822"/>
      <c r="L48" s="822"/>
      <c r="M48" s="823"/>
      <c r="N48" s="404">
        <f>SUM(N36:N46)</f>
        <v>2777.0772981735281</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6" t="s">
        <v>1028</v>
      </c>
      <c r="C52" s="867"/>
      <c r="D52" s="867"/>
      <c r="E52" s="867"/>
      <c r="F52" s="867"/>
      <c r="G52" s="867"/>
      <c r="H52" s="867"/>
      <c r="I52" s="901"/>
      <c r="J52" s="325" t="s">
        <v>1029</v>
      </c>
      <c r="K52" s="91" t="s">
        <v>1030</v>
      </c>
      <c r="L52" s="902" t="s">
        <v>1039</v>
      </c>
      <c r="M52" s="901"/>
      <c r="N52" s="92" t="s">
        <v>1035</v>
      </c>
    </row>
    <row r="53" spans="1:14">
      <c r="A53" s="167" t="s">
        <v>469</v>
      </c>
      <c r="B53" s="49" t="str">
        <f>VLOOKUP(A53,MATERIALES!A5:D373,3,FALSE)</f>
        <v>Fundente</v>
      </c>
      <c r="C53" s="291"/>
      <c r="D53" s="291"/>
      <c r="E53" s="291"/>
      <c r="F53" s="291"/>
      <c r="G53" s="291"/>
      <c r="H53" s="291"/>
      <c r="I53" s="291"/>
      <c r="J53" s="321" t="str">
        <f>VLOOKUP(A53,MATERIALES!A7:D645,2,FALSE)</f>
        <v>kg</v>
      </c>
      <c r="K53" s="292">
        <v>5.0000000000000001E-3</v>
      </c>
      <c r="L53" s="277"/>
      <c r="M53" s="412">
        <f>VLOOKUP(A53,MATERIALES!A5:D396,4,FALSE)</f>
        <v>27641</v>
      </c>
      <c r="N53" s="282">
        <f t="shared" ref="N53:N58" si="1">K53*M53</f>
        <v>138.20500000000001</v>
      </c>
    </row>
    <row r="54" spans="1:14">
      <c r="A54" s="167" t="s">
        <v>471</v>
      </c>
      <c r="B54" s="49" t="str">
        <f>VLOOKUP(A54,MATERIALES!A6:D373,3,FALSE)</f>
        <v>Gas propano</v>
      </c>
      <c r="C54" s="435"/>
      <c r="D54" s="435"/>
      <c r="E54" s="435"/>
      <c r="F54" s="435"/>
      <c r="G54" s="435"/>
      <c r="H54" s="435"/>
      <c r="I54" s="435"/>
      <c r="J54" s="322" t="str">
        <f>VLOOKUP(A54,MATERIALES!A8:D646,2,FALSE)</f>
        <v>kg</v>
      </c>
      <c r="K54" s="407">
        <v>5.0000000000000001E-3</v>
      </c>
      <c r="L54" s="431"/>
      <c r="M54" s="412">
        <f>VLOOKUP(A54,MATERIALES!A6:D397,4,FALSE)</f>
        <v>3131</v>
      </c>
      <c r="N54" s="282">
        <f t="shared" si="1"/>
        <v>15.655000000000001</v>
      </c>
    </row>
    <row r="55" spans="1:14">
      <c r="A55" s="167" t="s">
        <v>613</v>
      </c>
      <c r="B55" s="49" t="str">
        <f>VLOOKUP(A55,MATERIALES!A6:D373,3,FALSE)</f>
        <v xml:space="preserve">Oxigeno industrial
</v>
      </c>
      <c r="C55" s="435"/>
      <c r="D55" s="435"/>
      <c r="E55" s="435"/>
      <c r="F55" s="435"/>
      <c r="G55" s="435"/>
      <c r="H55" s="435"/>
      <c r="I55" s="435"/>
      <c r="J55" s="322" t="str">
        <f>VLOOKUP(A55,MATERIALES!A9:D647,2,FALSE)</f>
        <v>kg</v>
      </c>
      <c r="K55" s="407">
        <v>5.0000000000000001E-3</v>
      </c>
      <c r="L55" s="431"/>
      <c r="M55" s="412">
        <f>VLOOKUP(A55,MATERIALES!A6:D398,4,FALSE)</f>
        <v>12303</v>
      </c>
      <c r="N55" s="282">
        <f t="shared" si="1"/>
        <v>61.515000000000001</v>
      </c>
    </row>
    <row r="56" spans="1:14">
      <c r="A56" s="167" t="s">
        <v>706</v>
      </c>
      <c r="B56" s="49" t="str">
        <f>VLOOKUP(A56,MATERIALES!A6:D373,3,FALSE)</f>
        <v>Soldadura 7018</v>
      </c>
      <c r="C56" s="435"/>
      <c r="D56" s="435"/>
      <c r="E56" s="435"/>
      <c r="F56" s="435"/>
      <c r="G56" s="435"/>
      <c r="H56" s="435"/>
      <c r="I56" s="435"/>
      <c r="J56" s="322" t="str">
        <f>VLOOKUP(A56,MATERIALES!A10:D648,2,FALSE)</f>
        <v>kg</v>
      </c>
      <c r="K56" s="407">
        <v>0.01</v>
      </c>
      <c r="L56" s="431"/>
      <c r="M56" s="412">
        <f>VLOOKUP(A56,MATERIALES!A6:D399,4,FALSE)</f>
        <v>10000</v>
      </c>
      <c r="N56" s="282">
        <f t="shared" si="1"/>
        <v>100</v>
      </c>
    </row>
    <row r="57" spans="1:14">
      <c r="A57" s="167" t="s">
        <v>710</v>
      </c>
      <c r="B57" s="49" t="str">
        <f>VLOOKUP(A57,MATERIALES!A7:D373,3,FALSE)</f>
        <v>Soldadura L-70</v>
      </c>
      <c r="C57" s="435"/>
      <c r="D57" s="435"/>
      <c r="E57" s="435"/>
      <c r="F57" s="435"/>
      <c r="G57" s="435"/>
      <c r="H57" s="435"/>
      <c r="I57" s="435"/>
      <c r="J57" s="322" t="str">
        <f>VLOOKUP(A57,MATERIALES!A11:D649,2,FALSE)</f>
        <v>kg</v>
      </c>
      <c r="K57" s="407">
        <v>0.01</v>
      </c>
      <c r="L57" s="431"/>
      <c r="M57" s="412">
        <f>VLOOKUP(A57,MATERIALES!A7:D400,4,FALSE)</f>
        <v>24895</v>
      </c>
      <c r="N57" s="282">
        <f t="shared" si="1"/>
        <v>248.95000000000002</v>
      </c>
    </row>
    <row r="58" spans="1:14">
      <c r="A58" s="167" t="s">
        <v>809</v>
      </c>
      <c r="B58" s="49" t="str">
        <f>VLOOKUP(A58,MATERIALES!A1:D372,3,FALSE)</f>
        <v xml:space="preserve">Acero A-36 para estructura metálica
</v>
      </c>
      <c r="C58" s="435"/>
      <c r="D58" s="435"/>
      <c r="E58" s="435"/>
      <c r="F58" s="435"/>
      <c r="G58" s="435"/>
      <c r="H58" s="435"/>
      <c r="I58" s="435"/>
      <c r="J58" s="322" t="str">
        <f>VLOOKUP(A58,MATERIALES!A1:D650,2,FALSE)</f>
        <v>kg</v>
      </c>
      <c r="K58" s="407">
        <v>1</v>
      </c>
      <c r="L58" s="431"/>
      <c r="M58" s="412">
        <f>VLOOKUP(A58,MATERIALES!A1:D401,4,FALSE)</f>
        <v>4496</v>
      </c>
      <c r="N58" s="282">
        <f t="shared" si="1"/>
        <v>4496</v>
      </c>
    </row>
    <row r="59" spans="1:14">
      <c r="A59" s="167"/>
      <c r="B59" s="49"/>
      <c r="C59" s="435"/>
      <c r="D59" s="435"/>
      <c r="E59" s="435"/>
      <c r="F59" s="435"/>
      <c r="G59" s="435"/>
      <c r="H59" s="435"/>
      <c r="I59" s="435"/>
      <c r="J59" s="321"/>
      <c r="K59" s="407"/>
      <c r="L59" s="431"/>
      <c r="M59" s="412"/>
      <c r="N59" s="282"/>
    </row>
    <row r="60" spans="1:14" ht="15" thickBot="1">
      <c r="B60" s="49"/>
      <c r="C60" s="320"/>
      <c r="D60" s="320"/>
      <c r="E60" s="320"/>
      <c r="F60" s="320"/>
      <c r="G60" s="320"/>
      <c r="H60" s="320"/>
      <c r="I60" s="320"/>
      <c r="J60" s="445"/>
      <c r="K60" s="132"/>
      <c r="L60" s="335"/>
      <c r="M60" s="412"/>
      <c r="N60" s="282"/>
    </row>
    <row r="61" spans="1:14" ht="15" thickBot="1">
      <c r="B61" s="821" t="s">
        <v>1037</v>
      </c>
      <c r="C61" s="822"/>
      <c r="D61" s="822"/>
      <c r="E61" s="822"/>
      <c r="F61" s="822"/>
      <c r="G61" s="822"/>
      <c r="H61" s="822"/>
      <c r="I61" s="822"/>
      <c r="J61" s="822"/>
      <c r="K61" s="822"/>
      <c r="L61" s="822"/>
      <c r="M61" s="823"/>
      <c r="N61" s="404">
        <f>SUM(N53:N60)</f>
        <v>5060.3249999999998</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3" t="s">
        <v>1041</v>
      </c>
      <c r="C65" s="324"/>
      <c r="D65" s="324"/>
      <c r="E65" s="324"/>
      <c r="F65" s="324"/>
      <c r="G65" s="324"/>
      <c r="H65" s="79" t="s">
        <v>1029</v>
      </c>
      <c r="I65" s="80" t="s">
        <v>1042</v>
      </c>
      <c r="J65" s="81" t="s">
        <v>1043</v>
      </c>
      <c r="K65" s="79" t="s">
        <v>1044</v>
      </c>
      <c r="L65" s="907" t="s">
        <v>1045</v>
      </c>
      <c r="M65" s="886"/>
      <c r="N65" s="82" t="s">
        <v>1035</v>
      </c>
    </row>
    <row r="66" spans="1:15">
      <c r="B66" s="52"/>
      <c r="C66" s="327"/>
      <c r="D66" s="327"/>
      <c r="E66" s="327"/>
      <c r="F66" s="327"/>
      <c r="G66" s="327"/>
      <c r="H66" s="321"/>
      <c r="I66" s="289"/>
      <c r="J66" s="296"/>
      <c r="K66" s="289"/>
      <c r="L66" s="908"/>
      <c r="M66" s="909"/>
      <c r="N66" s="297"/>
    </row>
    <row r="67" spans="1:15">
      <c r="B67" s="52"/>
      <c r="C67" s="53"/>
      <c r="D67" s="53"/>
      <c r="E67" s="53"/>
      <c r="F67" s="53"/>
      <c r="G67" s="53"/>
      <c r="H67" s="321"/>
      <c r="I67" s="289"/>
      <c r="J67" s="296"/>
      <c r="K67" s="289"/>
      <c r="L67" s="908"/>
      <c r="M67" s="909"/>
      <c r="N67" s="297"/>
    </row>
    <row r="68" spans="1:15">
      <c r="B68" s="52"/>
      <c r="C68" s="53"/>
      <c r="D68" s="53"/>
      <c r="E68" s="53"/>
      <c r="F68" s="53"/>
      <c r="G68" s="53"/>
      <c r="H68" s="321"/>
      <c r="I68" s="289"/>
      <c r="J68" s="296"/>
      <c r="K68" s="289"/>
      <c r="L68" s="908"/>
      <c r="M68" s="909"/>
      <c r="N68" s="297"/>
    </row>
    <row r="69" spans="1:15">
      <c r="B69" s="52"/>
      <c r="C69" s="53"/>
      <c r="D69" s="53"/>
      <c r="E69" s="53"/>
      <c r="F69" s="53"/>
      <c r="G69" s="53"/>
      <c r="H69" s="321"/>
      <c r="I69" s="289"/>
      <c r="J69" s="296"/>
      <c r="K69" s="289"/>
      <c r="L69" s="908"/>
      <c r="M69" s="909"/>
      <c r="N69" s="297"/>
    </row>
    <row r="70" spans="1:15">
      <c r="B70" s="52"/>
      <c r="C70" s="53"/>
      <c r="D70" s="53"/>
      <c r="E70" s="53"/>
      <c r="F70" s="53"/>
      <c r="G70" s="53"/>
      <c r="H70" s="298"/>
      <c r="I70" s="289"/>
      <c r="J70" s="289"/>
      <c r="K70" s="289"/>
      <c r="L70" s="299"/>
      <c r="M70" s="300"/>
      <c r="N70" s="301"/>
    </row>
    <row r="71" spans="1:15" ht="15" thickBot="1">
      <c r="B71" s="457"/>
      <c r="C71" s="458"/>
      <c r="D71" s="458"/>
      <c r="E71" s="458"/>
      <c r="F71" s="458"/>
      <c r="G71" s="458"/>
      <c r="H71" s="54"/>
      <c r="I71" s="132"/>
      <c r="J71" s="132"/>
      <c r="K71" s="132"/>
      <c r="L71" s="899"/>
      <c r="M71" s="900"/>
      <c r="N71" s="133"/>
    </row>
    <row r="72" spans="1:15" ht="15" thickBot="1">
      <c r="B72" s="910" t="s">
        <v>1037</v>
      </c>
      <c r="C72" s="864"/>
      <c r="D72" s="864"/>
      <c r="E72" s="864"/>
      <c r="F72" s="864"/>
      <c r="G72" s="864"/>
      <c r="H72" s="864"/>
      <c r="I72" s="864"/>
      <c r="J72" s="864"/>
      <c r="K72" s="864"/>
      <c r="L72" s="864"/>
      <c r="M72" s="865"/>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60" t="s">
        <v>1047</v>
      </c>
      <c r="C76" s="861"/>
      <c r="D76" s="861"/>
      <c r="E76" s="861"/>
      <c r="F76" s="861"/>
      <c r="G76" s="861"/>
      <c r="H76" s="861"/>
      <c r="I76" s="79" t="s">
        <v>1048</v>
      </c>
      <c r="J76" s="81" t="s">
        <v>1494</v>
      </c>
      <c r="K76" s="80" t="s">
        <v>1050</v>
      </c>
      <c r="L76" s="862" t="s">
        <v>1034</v>
      </c>
      <c r="M76" s="863"/>
      <c r="N76" s="104" t="s">
        <v>1035</v>
      </c>
    </row>
    <row r="77" spans="1:15">
      <c r="A77" s="168" t="s">
        <v>2</v>
      </c>
      <c r="B77" s="55" t="str">
        <f>VLOOKUP(A77,'MANO DE OBRA'!A8:D68,3,FALSE)</f>
        <v>Soldador (2)</v>
      </c>
      <c r="C77" s="53"/>
      <c r="D77" s="53"/>
      <c r="E77" s="53"/>
      <c r="F77" s="53"/>
      <c r="G77" s="53"/>
      <c r="H77" s="53"/>
      <c r="I77" s="302">
        <f t="shared" ref="I77:I82" si="2">K77/J77*100</f>
        <v>110415.578824</v>
      </c>
      <c r="J77" s="303">
        <v>185</v>
      </c>
      <c r="K77" s="304">
        <f>VLOOKUP(A77,'MANO DE OBRA'!A8:D99,4,FALSE)</f>
        <v>204268.8208244</v>
      </c>
      <c r="L77" s="56"/>
      <c r="M77" s="444">
        <v>320</v>
      </c>
      <c r="N77" s="405">
        <f t="shared" ref="N77:N82" si="3">K77/M77</f>
        <v>638.34006507624997</v>
      </c>
      <c r="O77" s="112"/>
    </row>
    <row r="78" spans="1:15">
      <c r="A78" s="168" t="s">
        <v>4</v>
      </c>
      <c r="B78" s="55" t="str">
        <f>VLOOKUP(A78,'MANO DE OBRA'!A8:D69,3,FALSE)</f>
        <v>Inspector de fabricación y montaje</v>
      </c>
      <c r="C78" s="53"/>
      <c r="D78" s="53"/>
      <c r="E78" s="53"/>
      <c r="F78" s="53"/>
      <c r="G78" s="53"/>
      <c r="H78" s="53"/>
      <c r="I78" s="302">
        <f t="shared" si="2"/>
        <v>57968.178882599997</v>
      </c>
      <c r="J78" s="303">
        <v>185</v>
      </c>
      <c r="K78" s="304">
        <f>VLOOKUP(A78,'MANO DE OBRA'!A8:D100,4,FALSE)</f>
        <v>107241.13093281</v>
      </c>
      <c r="L78" s="56"/>
      <c r="M78" s="444">
        <v>320</v>
      </c>
      <c r="N78" s="405">
        <f t="shared" si="3"/>
        <v>335.12853416503128</v>
      </c>
    </row>
    <row r="79" spans="1:15">
      <c r="A79" t="s">
        <v>9</v>
      </c>
      <c r="B79" s="55" t="str">
        <f>VLOOKUP(A79,'MANO DE OBRA'!A9:D70,3,FALSE)</f>
        <v>Obrero (3)</v>
      </c>
      <c r="C79" s="53"/>
      <c r="D79" s="53"/>
      <c r="E79" s="53"/>
      <c r="F79" s="53"/>
      <c r="G79" s="53"/>
      <c r="H79" s="53"/>
      <c r="I79" s="302">
        <f t="shared" si="2"/>
        <v>82811.68411799999</v>
      </c>
      <c r="J79" s="303">
        <v>185</v>
      </c>
      <c r="K79" s="304">
        <f>VLOOKUP(A79,'MANO DE OBRA'!A9:D101,4,FALSE)</f>
        <v>153201.61561829998</v>
      </c>
      <c r="L79" s="56"/>
      <c r="M79" s="444">
        <v>320</v>
      </c>
      <c r="N79" s="405">
        <f t="shared" si="3"/>
        <v>478.75504880718745</v>
      </c>
    </row>
    <row r="80" spans="1:15">
      <c r="A80" t="s">
        <v>30</v>
      </c>
      <c r="B80" s="55" t="str">
        <f>VLOOKUP(A80,'MANO DE OBRA'!A10:D71,3,FALSE)</f>
        <v>Oficial</v>
      </c>
      <c r="C80" s="53"/>
      <c r="D80" s="53"/>
      <c r="E80" s="53"/>
      <c r="F80" s="53"/>
      <c r="G80" s="53"/>
      <c r="H80" s="53"/>
      <c r="I80" s="302">
        <f t="shared" si="2"/>
        <v>55207.789411999998</v>
      </c>
      <c r="J80" s="303">
        <v>185</v>
      </c>
      <c r="K80" s="304">
        <f>VLOOKUP(A80,'MANO DE OBRA'!A10:D102,4,FALSE)</f>
        <v>102134.4104122</v>
      </c>
      <c r="L80" s="328"/>
      <c r="M80" s="444">
        <v>320</v>
      </c>
      <c r="N80" s="405">
        <f t="shared" si="3"/>
        <v>319.17003253812499</v>
      </c>
    </row>
    <row r="81" spans="1:14">
      <c r="A81" t="s">
        <v>1758</v>
      </c>
      <c r="B81" s="55" t="str">
        <f>VLOOKUP(A81,'MANO DE OBRA'!A11:D72,3,FALSE)</f>
        <v>Calculista</v>
      </c>
      <c r="C81" s="53"/>
      <c r="D81" s="53"/>
      <c r="E81" s="53"/>
      <c r="F81" s="53"/>
      <c r="G81" s="53"/>
      <c r="H81" s="53"/>
      <c r="I81" s="302">
        <f t="shared" si="2"/>
        <v>165623.36823599998</v>
      </c>
      <c r="J81" s="303">
        <v>185</v>
      </c>
      <c r="K81" s="304">
        <f>VLOOKUP(A81,'MANO DE OBRA'!A11:D103,4,FALSE)</f>
        <v>306403.23123659997</v>
      </c>
      <c r="L81" s="328"/>
      <c r="M81" s="444">
        <v>320</v>
      </c>
      <c r="N81" s="405">
        <f t="shared" si="3"/>
        <v>957.5100976143749</v>
      </c>
    </row>
    <row r="82" spans="1:14" ht="15" thickBot="1">
      <c r="A82" t="s">
        <v>1759</v>
      </c>
      <c r="B82" s="897" t="str">
        <f>VLOOKUP(A82,'MANO DE OBRA'!A12:D73,3,FALSE)</f>
        <v>Dibujante 2</v>
      </c>
      <c r="C82" s="898" t="e">
        <f>VLOOKUP(B82,'MANO DE OBRA'!B12:E73,3,FALSE)</f>
        <v>#N/A</v>
      </c>
      <c r="D82" s="898" t="e">
        <f>VLOOKUP(C82,'MANO DE OBRA'!C12:F73,3,FALSE)</f>
        <v>#N/A</v>
      </c>
      <c r="E82" s="898" t="e">
        <f>VLOOKUP(D82,'MANO DE OBRA'!D12:G73,3,FALSE)</f>
        <v>#N/A</v>
      </c>
      <c r="F82" s="898" t="e">
        <f>VLOOKUP(E82,'MANO DE OBRA'!E12:H73,3,FALSE)</f>
        <v>#N/A</v>
      </c>
      <c r="G82" s="898" t="e">
        <f>VLOOKUP(F82,'MANO DE OBRA'!F12:I73,3,FALSE)</f>
        <v>#N/A</v>
      </c>
      <c r="H82" s="898" t="e">
        <f>VLOOKUP(G82,'MANO DE OBRA'!G12:J73,3,FALSE)</f>
        <v>#N/A</v>
      </c>
      <c r="I82" s="480">
        <f t="shared" si="2"/>
        <v>49687.010470799993</v>
      </c>
      <c r="J82" s="481">
        <v>185</v>
      </c>
      <c r="K82" s="484">
        <f>VLOOKUP(A82,'MANO DE OBRA'!A12:D104,4,FALSE)</f>
        <v>91920.96937097999</v>
      </c>
      <c r="L82" s="485"/>
      <c r="M82" s="486">
        <v>320</v>
      </c>
      <c r="N82" s="450">
        <f t="shared" si="3"/>
        <v>287.25302928431245</v>
      </c>
    </row>
    <row r="83" spans="1:14" ht="15" thickBot="1">
      <c r="B83" s="910" t="s">
        <v>1037</v>
      </c>
      <c r="C83" s="864"/>
      <c r="D83" s="864"/>
      <c r="E83" s="864"/>
      <c r="F83" s="864"/>
      <c r="G83" s="864"/>
      <c r="H83" s="864"/>
      <c r="I83" s="864"/>
      <c r="J83" s="864"/>
      <c r="K83" s="864"/>
      <c r="L83" s="864"/>
      <c r="M83" s="865"/>
      <c r="N83" s="470">
        <f>SUM(N77:N82)</f>
        <v>3016.1568074852812</v>
      </c>
    </row>
    <row r="84" spans="1:14" ht="15" thickBot="1">
      <c r="B84" s="39"/>
      <c r="C84" s="40"/>
      <c r="D84" s="40"/>
      <c r="E84" s="40"/>
      <c r="F84" s="40"/>
      <c r="G84" s="40"/>
      <c r="H84" s="40"/>
      <c r="I84" s="40"/>
      <c r="J84" s="40"/>
      <c r="K84" s="40"/>
      <c r="L84" s="40"/>
      <c r="M84" s="40"/>
      <c r="N84" s="41"/>
    </row>
    <row r="85" spans="1:14" ht="15" thickBot="1">
      <c r="B85" s="821" t="s">
        <v>1051</v>
      </c>
      <c r="C85" s="822"/>
      <c r="D85" s="822"/>
      <c r="E85" s="822"/>
      <c r="F85" s="822"/>
      <c r="G85" s="822"/>
      <c r="H85" s="822"/>
      <c r="I85" s="822"/>
      <c r="J85" s="822"/>
      <c r="K85" s="822"/>
      <c r="L85" s="822"/>
      <c r="M85" s="823"/>
      <c r="N85" s="105">
        <f>N48+N61+N72+N83</f>
        <v>10853.559105658809</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6" t="s">
        <v>1053</v>
      </c>
      <c r="C89" s="867"/>
      <c r="D89" s="867"/>
      <c r="E89" s="867"/>
      <c r="F89" s="867"/>
      <c r="G89" s="867"/>
      <c r="H89" s="867"/>
      <c r="I89" s="324"/>
      <c r="J89" s="344"/>
      <c r="K89" s="312" t="s">
        <v>1054</v>
      </c>
      <c r="L89" s="868" t="s">
        <v>1055</v>
      </c>
      <c r="M89" s="869"/>
      <c r="N89" s="313"/>
    </row>
    <row r="90" spans="1:14">
      <c r="B90" s="854" t="s">
        <v>1056</v>
      </c>
      <c r="C90" s="855"/>
      <c r="D90" s="855"/>
      <c r="E90" s="855"/>
      <c r="F90" s="855"/>
      <c r="G90" s="855"/>
      <c r="H90" s="855"/>
      <c r="I90" s="93"/>
      <c r="J90" s="94"/>
      <c r="K90" s="314">
        <v>0.2</v>
      </c>
      <c r="L90" s="856">
        <f>N85*K90</f>
        <v>2170.711821131762</v>
      </c>
      <c r="M90" s="857"/>
      <c r="N90" s="57"/>
    </row>
    <row r="91" spans="1:14">
      <c r="B91" s="95" t="s">
        <v>1057</v>
      </c>
      <c r="C91" s="96"/>
      <c r="D91" s="96"/>
      <c r="E91" s="96"/>
      <c r="F91" s="96"/>
      <c r="G91" s="96"/>
      <c r="H91" s="96"/>
      <c r="I91" s="93"/>
      <c r="J91" s="94"/>
      <c r="K91" s="314">
        <v>0.05</v>
      </c>
      <c r="L91" s="856">
        <f>N85*K91</f>
        <v>542.6779552829405</v>
      </c>
      <c r="M91" s="857"/>
      <c r="N91" s="57"/>
    </row>
    <row r="92" spans="1:14" ht="15" thickBot="1">
      <c r="B92" s="97" t="s">
        <v>1058</v>
      </c>
      <c r="C92" s="98"/>
      <c r="D92" s="98"/>
      <c r="E92" s="98"/>
      <c r="F92" s="98"/>
      <c r="G92" s="98"/>
      <c r="H92" s="98"/>
      <c r="I92" s="99"/>
      <c r="J92" s="100"/>
      <c r="K92" s="315">
        <v>0.05</v>
      </c>
      <c r="L92" s="858">
        <f>N85*K92</f>
        <v>542.6779552829405</v>
      </c>
      <c r="M92" s="859"/>
      <c r="N92" s="57"/>
    </row>
    <row r="93" spans="1:14" ht="15" thickBot="1">
      <c r="B93" s="821" t="s">
        <v>1037</v>
      </c>
      <c r="C93" s="822"/>
      <c r="D93" s="822"/>
      <c r="E93" s="822"/>
      <c r="F93" s="822"/>
      <c r="G93" s="822"/>
      <c r="H93" s="822"/>
      <c r="I93" s="822"/>
      <c r="J93" s="822"/>
      <c r="K93" s="822"/>
      <c r="L93" s="822"/>
      <c r="M93" s="823"/>
      <c r="N93" s="58">
        <f>L90+L91+L92</f>
        <v>3256.0677316976426</v>
      </c>
    </row>
    <row r="94" spans="1:14" ht="15" thickBot="1">
      <c r="B94" s="39"/>
      <c r="C94" s="40"/>
      <c r="D94" s="40"/>
      <c r="E94" s="40"/>
      <c r="F94" s="40"/>
      <c r="G94" s="40"/>
      <c r="H94" s="40"/>
      <c r="I94" s="40"/>
      <c r="J94" s="40"/>
      <c r="K94" s="40"/>
      <c r="L94" s="40"/>
      <c r="M94" s="40"/>
      <c r="N94" s="41"/>
    </row>
    <row r="95" spans="1:14" ht="15" thickBot="1">
      <c r="A95" t="s">
        <v>2122</v>
      </c>
      <c r="B95" s="821" t="s">
        <v>1059</v>
      </c>
      <c r="C95" s="822"/>
      <c r="D95" s="822"/>
      <c r="E95" s="822"/>
      <c r="F95" s="822"/>
      <c r="G95" s="822"/>
      <c r="H95" s="822"/>
      <c r="I95" s="822"/>
      <c r="J95" s="822"/>
      <c r="K95" s="822"/>
      <c r="L95" s="822"/>
      <c r="M95" s="823"/>
      <c r="N95" s="196">
        <f>N85+N93</f>
        <v>14109.626837356453</v>
      </c>
    </row>
    <row r="96" spans="1:14">
      <c r="B96" s="249"/>
      <c r="C96" s="250"/>
      <c r="D96" s="250"/>
      <c r="E96" s="250"/>
      <c r="F96" s="250"/>
      <c r="G96" s="250"/>
      <c r="H96" s="250"/>
      <c r="I96" s="250"/>
      <c r="J96" s="250"/>
      <c r="K96" s="250"/>
      <c r="L96" s="250"/>
      <c r="M96" s="250"/>
      <c r="N96" s="251"/>
    </row>
    <row r="97" spans="2:14">
      <c r="B97" s="252"/>
      <c r="C97" s="253"/>
      <c r="D97" s="253"/>
      <c r="E97" s="253"/>
      <c r="F97" s="253"/>
      <c r="G97" s="253"/>
      <c r="H97" s="253"/>
      <c r="I97" s="253"/>
      <c r="J97" s="253"/>
      <c r="K97" s="253"/>
      <c r="L97" s="253"/>
      <c r="M97" s="253"/>
      <c r="N97" s="254"/>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427" t="s">
        <v>1060</v>
      </c>
      <c r="F100" s="427"/>
      <c r="G100" s="427"/>
      <c r="H100" s="427"/>
      <c r="I100" s="427"/>
      <c r="J100" s="427"/>
      <c r="K100" s="253"/>
      <c r="L100" s="253"/>
      <c r="M100" s="253"/>
      <c r="N100" s="254"/>
    </row>
    <row r="101" spans="2:14">
      <c r="B101" s="252"/>
      <c r="C101" s="253"/>
      <c r="D101" s="253"/>
      <c r="E101" s="253" t="s">
        <v>1061</v>
      </c>
      <c r="F101" s="253"/>
      <c r="G101" s="253"/>
      <c r="H101" s="253"/>
      <c r="I101" s="253"/>
      <c r="J101" s="253"/>
      <c r="K101" s="253"/>
      <c r="L101" s="253"/>
      <c r="M101" s="253"/>
      <c r="N101" s="254"/>
    </row>
    <row r="102" spans="2:14">
      <c r="B102" s="252"/>
      <c r="C102" s="253"/>
      <c r="D102" s="253"/>
      <c r="E102" s="253" t="s">
        <v>1062</v>
      </c>
      <c r="F102" s="253"/>
      <c r="G102" s="253"/>
      <c r="H102" s="253"/>
      <c r="I102" s="253"/>
      <c r="J102" s="253"/>
      <c r="K102" s="253"/>
      <c r="L102" s="253"/>
      <c r="M102" s="253"/>
      <c r="N102" s="254"/>
    </row>
    <row r="103" spans="2:14">
      <c r="B103" s="252"/>
      <c r="C103" s="253"/>
      <c r="D103" s="253"/>
      <c r="E103" s="253" t="s">
        <v>1063</v>
      </c>
      <c r="F103" s="253"/>
      <c r="G103" s="253"/>
      <c r="H103" s="253"/>
      <c r="I103" s="253"/>
      <c r="J103" s="253"/>
      <c r="K103" s="253"/>
      <c r="L103" s="253"/>
      <c r="M103" s="253"/>
      <c r="N103" s="254"/>
    </row>
    <row r="104" spans="2:14" ht="15" thickBot="1">
      <c r="B104" s="252"/>
      <c r="C104" s="253"/>
      <c r="D104" s="253"/>
      <c r="E104" s="253"/>
      <c r="F104" s="253" t="s">
        <v>1064</v>
      </c>
      <c r="G104" s="253"/>
      <c r="H104" s="253"/>
      <c r="I104" s="253"/>
      <c r="J104" s="253"/>
      <c r="K104" s="253"/>
      <c r="L104" s="253"/>
      <c r="M104" s="253"/>
      <c r="N104" s="254"/>
    </row>
    <row r="105" spans="2:14">
      <c r="B105" s="237" t="s">
        <v>2322</v>
      </c>
      <c r="C105" s="238"/>
      <c r="D105" s="238"/>
      <c r="E105" s="238"/>
      <c r="F105" s="238"/>
      <c r="G105" s="238"/>
      <c r="H105" s="238"/>
      <c r="I105" s="238"/>
      <c r="J105" s="238"/>
      <c r="K105" s="238"/>
      <c r="L105" s="238"/>
      <c r="M105" s="238"/>
      <c r="N105" s="239"/>
    </row>
    <row r="106" spans="2:14">
      <c r="B106" s="255"/>
      <c r="C106" s="256"/>
      <c r="D106" s="256"/>
      <c r="E106" s="256"/>
      <c r="F106" s="256"/>
      <c r="G106" s="256"/>
      <c r="H106" s="256"/>
      <c r="I106" s="256"/>
      <c r="J106" s="256"/>
      <c r="K106" s="256"/>
      <c r="L106" s="256"/>
      <c r="M106" s="256"/>
      <c r="N106" s="257"/>
    </row>
    <row r="107" spans="2:14">
      <c r="B107" s="255"/>
      <c r="C107" s="256"/>
      <c r="D107" s="256"/>
      <c r="E107" s="256"/>
      <c r="F107" s="256"/>
      <c r="G107" s="256"/>
      <c r="H107" s="256"/>
      <c r="I107" s="256"/>
      <c r="J107" s="256"/>
      <c r="K107" s="256"/>
      <c r="L107" s="256"/>
      <c r="M107" s="256"/>
      <c r="N107" s="257"/>
    </row>
    <row r="108" spans="2:14">
      <c r="B108" s="255"/>
      <c r="C108" s="256"/>
      <c r="D108" s="256"/>
      <c r="E108" s="256"/>
      <c r="F108" s="256"/>
      <c r="G108" s="256"/>
      <c r="H108" s="256"/>
      <c r="I108" s="256"/>
      <c r="J108" s="256"/>
      <c r="K108" s="256"/>
      <c r="L108" s="256"/>
      <c r="M108" s="256"/>
      <c r="N108" s="257"/>
    </row>
    <row r="109" spans="2:14" ht="15" thickBot="1">
      <c r="B109" s="258"/>
      <c r="C109" s="259"/>
      <c r="D109" s="259"/>
      <c r="E109" s="259"/>
      <c r="F109" s="259"/>
      <c r="G109" s="259"/>
      <c r="H109" s="259"/>
      <c r="I109" s="259"/>
      <c r="J109" s="259"/>
      <c r="K109" s="259"/>
      <c r="L109" s="259"/>
      <c r="M109" s="259"/>
      <c r="N109" s="260"/>
    </row>
    <row r="110" spans="2:14">
      <c r="B110" s="261"/>
      <c r="C110" s="262"/>
      <c r="D110" s="262"/>
      <c r="E110" s="262"/>
      <c r="F110" s="262"/>
      <c r="G110" s="262"/>
      <c r="H110" s="262"/>
      <c r="I110" s="262"/>
      <c r="J110" s="262"/>
      <c r="K110" s="262"/>
      <c r="L110" s="262"/>
      <c r="M110" s="262"/>
      <c r="N110" s="263"/>
    </row>
    <row r="111" spans="2:14">
      <c r="B111" s="264" t="s">
        <v>2323</v>
      </c>
      <c r="C111" s="265"/>
      <c r="D111" s="265"/>
      <c r="E111" s="265"/>
      <c r="F111" s="265"/>
      <c r="G111" s="265"/>
      <c r="H111" s="265"/>
      <c r="I111" s="265"/>
      <c r="J111" s="265"/>
      <c r="K111" s="265"/>
      <c r="L111" s="265"/>
      <c r="M111" s="265"/>
      <c r="N111" s="266"/>
    </row>
    <row r="112" spans="2:14" ht="15" customHeight="1">
      <c r="B112" s="965" t="s">
        <v>2324</v>
      </c>
      <c r="C112" s="966"/>
      <c r="D112" s="966"/>
      <c r="E112" s="966"/>
      <c r="F112" s="966"/>
      <c r="G112" s="966"/>
      <c r="H112" s="966"/>
      <c r="I112" s="966"/>
      <c r="J112" s="966"/>
      <c r="K112" s="966"/>
      <c r="L112" s="966"/>
      <c r="M112" s="966"/>
      <c r="N112" s="967"/>
    </row>
    <row r="113" spans="2:14" ht="15" customHeight="1">
      <c r="B113" s="965"/>
      <c r="C113" s="966"/>
      <c r="D113" s="966"/>
      <c r="E113" s="966"/>
      <c r="F113" s="966"/>
      <c r="G113" s="966"/>
      <c r="H113" s="966"/>
      <c r="I113" s="966"/>
      <c r="J113" s="966"/>
      <c r="K113" s="966"/>
      <c r="L113" s="966"/>
      <c r="M113" s="966"/>
      <c r="N113" s="967"/>
    </row>
    <row r="114" spans="2:14" ht="30" customHeight="1">
      <c r="B114" s="968" t="s">
        <v>2325</v>
      </c>
      <c r="C114" s="969"/>
      <c r="D114" s="969"/>
      <c r="E114" s="969"/>
      <c r="F114" s="969"/>
      <c r="G114" s="969"/>
      <c r="H114" s="969"/>
      <c r="I114" s="969"/>
      <c r="J114" s="969"/>
      <c r="K114" s="969"/>
      <c r="L114" s="969"/>
      <c r="M114" s="969"/>
      <c r="N114" s="970"/>
    </row>
    <row r="115" spans="2:14">
      <c r="B115" s="968"/>
      <c r="C115" s="969"/>
      <c r="D115" s="969"/>
      <c r="E115" s="969"/>
      <c r="F115" s="969"/>
      <c r="G115" s="969"/>
      <c r="H115" s="969"/>
      <c r="I115" s="969"/>
      <c r="J115" s="969"/>
      <c r="K115" s="969"/>
      <c r="L115" s="969"/>
      <c r="M115" s="969"/>
      <c r="N115" s="970"/>
    </row>
    <row r="116" spans="2:14">
      <c r="B116" s="349"/>
      <c r="C116" s="350"/>
      <c r="D116" s="350"/>
      <c r="E116" s="350"/>
      <c r="F116" s="350"/>
      <c r="G116" s="350"/>
      <c r="H116" s="350"/>
      <c r="I116" s="350"/>
      <c r="J116" s="350"/>
      <c r="K116" s="350"/>
      <c r="L116" s="350"/>
      <c r="M116" s="350"/>
      <c r="N116" s="351"/>
    </row>
    <row r="117" spans="2:14">
      <c r="B117" s="349"/>
      <c r="C117" s="350"/>
      <c r="D117" s="350"/>
      <c r="E117" s="350"/>
      <c r="F117" s="350"/>
      <c r="G117" s="350"/>
      <c r="H117" s="350"/>
      <c r="I117" s="350"/>
      <c r="J117" s="350"/>
      <c r="K117" s="350"/>
      <c r="L117" s="350"/>
      <c r="M117" s="350"/>
      <c r="N117" s="351"/>
    </row>
    <row r="118" spans="2:14">
      <c r="B118" s="349"/>
      <c r="C118" s="350"/>
      <c r="D118" s="350"/>
      <c r="E118" s="350"/>
      <c r="F118" s="350"/>
      <c r="G118" s="350"/>
      <c r="H118" s="350"/>
      <c r="I118" s="350"/>
      <c r="J118" s="350"/>
      <c r="K118" s="350"/>
      <c r="L118" s="350"/>
      <c r="M118" s="350"/>
      <c r="N118" s="351"/>
    </row>
    <row r="119" spans="2:14">
      <c r="B119" s="264"/>
      <c r="C119" s="265"/>
      <c r="D119" s="265"/>
      <c r="E119" s="265"/>
      <c r="F119" s="265"/>
      <c r="G119" s="265"/>
      <c r="H119" s="265"/>
      <c r="I119" s="265"/>
      <c r="J119" s="265"/>
      <c r="K119" s="265"/>
      <c r="L119" s="265"/>
      <c r="M119" s="265"/>
      <c r="N119" s="266"/>
    </row>
    <row r="120" spans="2:14">
      <c r="B120" s="252"/>
      <c r="C120" s="253"/>
      <c r="D120" s="253"/>
      <c r="E120" s="253" t="s">
        <v>1060</v>
      </c>
      <c r="F120" s="427"/>
      <c r="G120" s="427"/>
      <c r="H120" s="253"/>
      <c r="I120" s="253"/>
      <c r="J120" s="253"/>
      <c r="K120" s="253"/>
      <c r="L120" s="253"/>
      <c r="M120" s="253"/>
      <c r="N120" s="254"/>
    </row>
    <row r="121" spans="2:14">
      <c r="B121" s="252"/>
      <c r="C121" s="253"/>
      <c r="D121" s="253"/>
      <c r="E121" s="428" t="s">
        <v>1061</v>
      </c>
      <c r="F121" s="253"/>
      <c r="G121" s="253"/>
      <c r="H121" s="428"/>
      <c r="I121" s="428"/>
      <c r="J121" s="428"/>
      <c r="K121" s="253"/>
      <c r="L121" s="253"/>
      <c r="M121" s="253"/>
      <c r="N121" s="254"/>
    </row>
    <row r="122" spans="2:14">
      <c r="B122" s="252"/>
      <c r="C122" s="253"/>
      <c r="D122" s="253"/>
      <c r="E122" s="267" t="s">
        <v>1065</v>
      </c>
      <c r="F122" s="253"/>
      <c r="G122" s="253"/>
      <c r="H122" s="267"/>
      <c r="I122" s="267"/>
      <c r="J122" s="267"/>
      <c r="K122" s="253"/>
      <c r="L122" s="253"/>
      <c r="M122" s="253"/>
      <c r="N122" s="254"/>
    </row>
    <row r="123" spans="2:14">
      <c r="B123" s="268"/>
      <c r="C123" s="265"/>
      <c r="D123" s="265"/>
      <c r="E123" s="253" t="s">
        <v>1063</v>
      </c>
      <c r="F123" s="253"/>
      <c r="G123" s="253"/>
      <c r="H123" s="253"/>
      <c r="I123" s="253"/>
      <c r="J123" s="253"/>
      <c r="K123" s="265"/>
      <c r="L123" s="265"/>
      <c r="M123" s="265"/>
      <c r="N123" s="266"/>
    </row>
    <row r="124" spans="2:14">
      <c r="B124" s="268"/>
      <c r="C124" s="265"/>
      <c r="D124" s="265"/>
      <c r="E124" s="265"/>
      <c r="F124" s="253"/>
      <c r="G124" s="253"/>
      <c r="H124" s="253"/>
      <c r="I124" s="253"/>
      <c r="J124" s="253"/>
      <c r="K124" s="265"/>
      <c r="L124" s="265"/>
      <c r="M124" s="265"/>
      <c r="N124" s="266"/>
    </row>
    <row r="125" spans="2:14">
      <c r="B125" s="268" t="s">
        <v>2326</v>
      </c>
      <c r="C125" s="267"/>
      <c r="D125" s="267"/>
      <c r="E125" s="253"/>
      <c r="F125" s="253"/>
      <c r="G125" s="253"/>
      <c r="H125" s="253"/>
      <c r="I125" s="253"/>
      <c r="J125" s="971"/>
      <c r="K125" s="971"/>
      <c r="L125" s="971"/>
      <c r="M125" s="971"/>
      <c r="N125" s="972"/>
    </row>
    <row r="126" spans="2:14" ht="15" thickBot="1">
      <c r="B126" s="429" t="s">
        <v>2327</v>
      </c>
      <c r="C126" s="430"/>
      <c r="D126" s="430"/>
      <c r="E126" s="269"/>
      <c r="F126" s="269"/>
      <c r="G126" s="269"/>
      <c r="H126" s="269"/>
      <c r="I126" s="269"/>
      <c r="J126" s="973"/>
      <c r="K126" s="973"/>
      <c r="L126" s="973"/>
      <c r="M126" s="973"/>
      <c r="N126" s="974"/>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1209</v>
      </c>
      <c r="C31" s="87" t="s">
        <v>2234</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190</v>
      </c>
      <c r="B36" s="870" t="str">
        <f>VLOOKUP(A36,EQUIPOS!A6:D154,3,FALSE)</f>
        <v>Diferencial de 3 ton</v>
      </c>
      <c r="C36" s="871"/>
      <c r="D36" s="871"/>
      <c r="E36" s="871"/>
      <c r="F36" s="871"/>
      <c r="G36" s="871"/>
      <c r="H36" s="872"/>
      <c r="I36" s="277"/>
      <c r="J36" s="278"/>
      <c r="K36" s="279">
        <f>VLOOKUP(A36,EQUIPOS!A6:D163,4,FALSE)</f>
        <v>8097.5969999999998</v>
      </c>
      <c r="L36" s="280"/>
      <c r="M36" s="346">
        <v>40</v>
      </c>
      <c r="N36" s="282">
        <f t="shared" ref="N36:N41" si="0">K36/M36</f>
        <v>202.43992499999999</v>
      </c>
    </row>
    <row r="37" spans="1:14">
      <c r="A37" s="119" t="s">
        <v>334</v>
      </c>
      <c r="B37" s="870" t="str">
        <f>VLOOKUP(A37,EQUIPOS!A7:D154,3,FALSE)</f>
        <v>Taladro industrial</v>
      </c>
      <c r="C37" s="871"/>
      <c r="D37" s="871"/>
      <c r="E37" s="871"/>
      <c r="F37" s="871"/>
      <c r="G37" s="871"/>
      <c r="H37" s="872"/>
      <c r="I37" s="431"/>
      <c r="J37" s="432"/>
      <c r="K37" s="279">
        <f>VLOOKUP(A37,EQUIPOS!A7:D164,4,FALSE)</f>
        <v>5213.6669999999995</v>
      </c>
      <c r="L37" s="345"/>
      <c r="M37" s="346">
        <v>40</v>
      </c>
      <c r="N37" s="282">
        <f t="shared" si="0"/>
        <v>130.34167499999998</v>
      </c>
    </row>
    <row r="38" spans="1:14">
      <c r="A38" s="119" t="s">
        <v>195</v>
      </c>
      <c r="B38" s="870" t="str">
        <f>VLOOKUP(A38,EQUIPOS!A8:D154,3,FALSE)</f>
        <v xml:space="preserve">Equipo de oxicorte, Capacidad de corte: hasta 6´´ (152mm) </v>
      </c>
      <c r="C38" s="871"/>
      <c r="D38" s="871"/>
      <c r="E38" s="871"/>
      <c r="F38" s="871"/>
      <c r="G38" s="871"/>
      <c r="H38" s="872"/>
      <c r="I38" s="431"/>
      <c r="J38" s="432"/>
      <c r="K38" s="279">
        <f>VLOOKUP(A38,EQUIPOS!A8:D165,4,FALSE)</f>
        <v>16944.75</v>
      </c>
      <c r="L38" s="345"/>
      <c r="M38" s="346">
        <v>40</v>
      </c>
      <c r="N38" s="282">
        <f t="shared" si="0"/>
        <v>423.61874999999998</v>
      </c>
    </row>
    <row r="39" spans="1:14">
      <c r="A39" s="119" t="s">
        <v>204</v>
      </c>
      <c r="B39" s="870" t="str">
        <f>VLOOKUP(A39,EQUIPOS!A9:D154,3,FALSE)</f>
        <v xml:space="preserve">Equipo de soldadura 250 AMP
</v>
      </c>
      <c r="C39" s="871"/>
      <c r="D39" s="871"/>
      <c r="E39" s="871"/>
      <c r="F39" s="871"/>
      <c r="G39" s="871"/>
      <c r="H39" s="872"/>
      <c r="I39" s="431"/>
      <c r="J39" s="432"/>
      <c r="K39" s="279">
        <f>VLOOKUP(A39,EQUIPOS!A9:D166,4,FALSE)</f>
        <v>20825.43</v>
      </c>
      <c r="L39" s="345"/>
      <c r="M39" s="346">
        <v>40</v>
      </c>
      <c r="N39" s="282">
        <f t="shared" si="0"/>
        <v>520.63575000000003</v>
      </c>
    </row>
    <row r="40" spans="1:14">
      <c r="A40" s="119" t="s">
        <v>208</v>
      </c>
      <c r="B40" s="870" t="str">
        <f>VLOOKUP(A40,EQUIPOS!A10:D154,3,FALSE)</f>
        <v>Equipo de soldadura 400</v>
      </c>
      <c r="C40" s="871"/>
      <c r="D40" s="871"/>
      <c r="E40" s="871"/>
      <c r="F40" s="871"/>
      <c r="G40" s="871"/>
      <c r="H40" s="872"/>
      <c r="I40" s="431"/>
      <c r="J40" s="432"/>
      <c r="K40" s="279">
        <f>VLOOKUP(A40,EQUIPOS!A10:D167,4,FALSE)</f>
        <v>22149.113999999998</v>
      </c>
      <c r="L40" s="345"/>
      <c r="M40" s="346">
        <v>40</v>
      </c>
      <c r="N40" s="282">
        <f t="shared" si="0"/>
        <v>553.72784999999999</v>
      </c>
    </row>
    <row r="41" spans="1:14">
      <c r="A41" s="119" t="s">
        <v>210</v>
      </c>
      <c r="B41" s="870" t="str">
        <f>VLOOKUP(A41,EQUIPOS!A11:D155,3,FALSE)</f>
        <v>Equipo de soldadura 600</v>
      </c>
      <c r="C41" s="871"/>
      <c r="D41" s="871"/>
      <c r="E41" s="871"/>
      <c r="F41" s="871"/>
      <c r="G41" s="871"/>
      <c r="H41" s="872"/>
      <c r="I41" s="431"/>
      <c r="J41" s="432"/>
      <c r="K41" s="279">
        <f>VLOOKUP(A41,EQUIPOS!A11:D168,4,FALSE)</f>
        <v>24202.418999999998</v>
      </c>
      <c r="L41" s="345"/>
      <c r="M41" s="346">
        <v>40</v>
      </c>
      <c r="N41" s="282">
        <f t="shared" si="0"/>
        <v>605.060475</v>
      </c>
    </row>
    <row r="42" spans="1:14">
      <c r="B42" s="870"/>
      <c r="C42" s="871"/>
      <c r="D42" s="871"/>
      <c r="E42" s="871"/>
      <c r="F42" s="871"/>
      <c r="G42" s="871"/>
      <c r="H42" s="872"/>
      <c r="I42" s="42"/>
      <c r="J42" s="43"/>
      <c r="K42" s="279"/>
      <c r="L42" s="286"/>
      <c r="M42" s="346"/>
      <c r="N42" s="282"/>
    </row>
    <row r="43" spans="1:14">
      <c r="B43" s="330"/>
      <c r="C43" s="331"/>
      <c r="D43" s="331"/>
      <c r="E43" s="331"/>
      <c r="F43" s="333"/>
      <c r="G43" s="333"/>
      <c r="H43" s="131"/>
      <c r="I43" s="42"/>
      <c r="J43" s="43"/>
      <c r="K43" s="279"/>
      <c r="L43" s="286"/>
      <c r="M43" s="287"/>
      <c r="N43" s="283"/>
    </row>
    <row r="44" spans="1:14">
      <c r="B44" s="878" t="s">
        <v>1036</v>
      </c>
      <c r="C44" s="879"/>
      <c r="D44" s="879"/>
      <c r="E44" s="44"/>
      <c r="F44" s="45"/>
      <c r="G44" s="45"/>
      <c r="H44" s="46"/>
      <c r="I44" s="42"/>
      <c r="J44" s="43"/>
      <c r="K44" s="289"/>
      <c r="L44" s="286"/>
      <c r="M44" s="411">
        <v>0.05</v>
      </c>
      <c r="N44" s="354">
        <f>N81*M44</f>
        <v>88.569684029329693</v>
      </c>
    </row>
    <row r="45" spans="1:14" ht="15" thickBot="1">
      <c r="B45" s="870"/>
      <c r="C45" s="871"/>
      <c r="D45" s="871"/>
      <c r="E45" s="871"/>
      <c r="F45" s="871"/>
      <c r="G45" s="871"/>
      <c r="H45" s="872"/>
      <c r="I45" s="880"/>
      <c r="J45" s="881"/>
      <c r="K45" s="47"/>
      <c r="L45" s="882"/>
      <c r="M45" s="883"/>
      <c r="N45" s="111"/>
    </row>
    <row r="46" spans="1:14" ht="15" thickBot="1">
      <c r="B46" s="821" t="s">
        <v>1037</v>
      </c>
      <c r="C46" s="822"/>
      <c r="D46" s="822"/>
      <c r="E46" s="822"/>
      <c r="F46" s="822"/>
      <c r="G46" s="822"/>
      <c r="H46" s="822"/>
      <c r="I46" s="822"/>
      <c r="J46" s="822"/>
      <c r="K46" s="822"/>
      <c r="L46" s="822"/>
      <c r="M46" s="823"/>
      <c r="N46" s="404">
        <f>SUM(N36:N44)</f>
        <v>2524.3941090293297</v>
      </c>
    </row>
    <row r="47" spans="1:14">
      <c r="B47" s="290"/>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66" t="s">
        <v>1028</v>
      </c>
      <c r="C50" s="867"/>
      <c r="D50" s="867"/>
      <c r="E50" s="867"/>
      <c r="F50" s="867"/>
      <c r="G50" s="867"/>
      <c r="H50" s="867"/>
      <c r="I50" s="901"/>
      <c r="J50" s="325" t="s">
        <v>1029</v>
      </c>
      <c r="K50" s="91" t="s">
        <v>1030</v>
      </c>
      <c r="L50" s="902" t="s">
        <v>1039</v>
      </c>
      <c r="M50" s="901"/>
      <c r="N50" s="92" t="s">
        <v>1035</v>
      </c>
    </row>
    <row r="51" spans="1:14">
      <c r="A51" s="169" t="s">
        <v>469</v>
      </c>
      <c r="B51" s="49" t="str">
        <f>VLOOKUP(A51,MATERIALES!A5:D373,3,FALSE)</f>
        <v>Fundente</v>
      </c>
      <c r="C51" s="291"/>
      <c r="D51" s="291"/>
      <c r="E51" s="291"/>
      <c r="F51" s="291"/>
      <c r="G51" s="291"/>
      <c r="H51" s="291"/>
      <c r="I51" s="291"/>
      <c r="J51" s="321" t="str">
        <f>VLOOKUP(A51,MATERIALES!A6:D643,2,FALSE)</f>
        <v>kg</v>
      </c>
      <c r="K51" s="292">
        <v>5.0000000000000001E-3</v>
      </c>
      <c r="L51" s="277"/>
      <c r="M51" s="412">
        <f>VLOOKUP(A51,MATERIALES!A5:D396,4,FALSE)</f>
        <v>27641</v>
      </c>
      <c r="N51" s="282">
        <f t="shared" ref="N51:N56" si="1">K51*M51</f>
        <v>138.20500000000001</v>
      </c>
    </row>
    <row r="52" spans="1:14">
      <c r="A52" s="169" t="s">
        <v>471</v>
      </c>
      <c r="B52" s="49" t="str">
        <f>VLOOKUP(A52,MATERIALES!A6:D373,3,FALSE)</f>
        <v>Gas propano</v>
      </c>
      <c r="C52" s="435"/>
      <c r="D52" s="435"/>
      <c r="E52" s="435"/>
      <c r="F52" s="435"/>
      <c r="G52" s="435"/>
      <c r="H52" s="435"/>
      <c r="I52" s="435"/>
      <c r="J52" s="322" t="str">
        <f>VLOOKUP(A52,MATERIALES!A6:D644,2,FALSE)</f>
        <v>kg</v>
      </c>
      <c r="K52" s="407">
        <v>5.0000000000000001E-3</v>
      </c>
      <c r="L52" s="431"/>
      <c r="M52" s="412">
        <f>VLOOKUP(A52,MATERIALES!A6:D397,4,FALSE)</f>
        <v>3131</v>
      </c>
      <c r="N52" s="282">
        <f t="shared" si="1"/>
        <v>15.655000000000001</v>
      </c>
    </row>
    <row r="53" spans="1:14">
      <c r="A53" s="169" t="s">
        <v>613</v>
      </c>
      <c r="B53" s="49" t="str">
        <f>VLOOKUP(A53,MATERIALES!A6:D373,3,FALSE)</f>
        <v xml:space="preserve">Oxigeno industrial
</v>
      </c>
      <c r="C53" s="435"/>
      <c r="D53" s="435"/>
      <c r="E53" s="435"/>
      <c r="F53" s="435"/>
      <c r="G53" s="435"/>
      <c r="H53" s="435"/>
      <c r="I53" s="435"/>
      <c r="J53" s="322" t="str">
        <f>VLOOKUP(A53,MATERIALES!A7:D645,2,FALSE)</f>
        <v>kg</v>
      </c>
      <c r="K53" s="407">
        <v>5.0000000000000001E-3</v>
      </c>
      <c r="L53" s="431"/>
      <c r="M53" s="412">
        <f>VLOOKUP(A53,MATERIALES!A6:D398,4,FALSE)</f>
        <v>12303</v>
      </c>
      <c r="N53" s="282">
        <f t="shared" si="1"/>
        <v>61.515000000000001</v>
      </c>
    </row>
    <row r="54" spans="1:14">
      <c r="A54" s="169" t="s">
        <v>706</v>
      </c>
      <c r="B54" s="49" t="str">
        <f>VLOOKUP(A54,MATERIALES!A6:D373,3,FALSE)</f>
        <v>Soldadura 7018</v>
      </c>
      <c r="C54" s="435"/>
      <c r="D54" s="435"/>
      <c r="E54" s="435"/>
      <c r="F54" s="435"/>
      <c r="G54" s="435"/>
      <c r="H54" s="435"/>
      <c r="I54" s="435"/>
      <c r="J54" s="322" t="str">
        <f>VLOOKUP(A54,MATERIALES!A8:D646,2,FALSE)</f>
        <v>kg</v>
      </c>
      <c r="K54" s="407">
        <v>0.01</v>
      </c>
      <c r="L54" s="431"/>
      <c r="M54" s="412">
        <f>VLOOKUP(A54,MATERIALES!A6:D399,4,FALSE)</f>
        <v>10000</v>
      </c>
      <c r="N54" s="282">
        <f t="shared" si="1"/>
        <v>100</v>
      </c>
    </row>
    <row r="55" spans="1:14">
      <c r="A55" s="169" t="s">
        <v>710</v>
      </c>
      <c r="B55" s="49" t="str">
        <f>VLOOKUP(A55,MATERIALES!A7:D373,3,FALSE)</f>
        <v>Soldadura L-70</v>
      </c>
      <c r="C55" s="435"/>
      <c r="D55" s="435"/>
      <c r="E55" s="435"/>
      <c r="F55" s="435"/>
      <c r="G55" s="435"/>
      <c r="H55" s="435"/>
      <c r="I55" s="435"/>
      <c r="J55" s="322" t="str">
        <f>VLOOKUP(A55,MATERIALES!A9:D647,2,FALSE)</f>
        <v>kg</v>
      </c>
      <c r="K55" s="407">
        <v>0.01</v>
      </c>
      <c r="L55" s="431"/>
      <c r="M55" s="412">
        <f>VLOOKUP(A55,MATERIALES!A7:D400,4,FALSE)</f>
        <v>24895</v>
      </c>
      <c r="N55" s="282">
        <f t="shared" si="1"/>
        <v>248.95000000000002</v>
      </c>
    </row>
    <row r="56" spans="1:14">
      <c r="A56" s="169" t="s">
        <v>809</v>
      </c>
      <c r="B56" s="49" t="str">
        <f>VLOOKUP(A56,MATERIALES!A1:D373,3,FALSE)</f>
        <v xml:space="preserve">Acero A-36 para estructura metálica
</v>
      </c>
      <c r="C56" s="435"/>
      <c r="D56" s="435"/>
      <c r="E56" s="435"/>
      <c r="F56" s="435"/>
      <c r="G56" s="435"/>
      <c r="H56" s="435"/>
      <c r="I56" s="435"/>
      <c r="J56" s="322" t="str">
        <f>VLOOKUP(A56,MATERIALES!A1:D648,2,FALSE)</f>
        <v>kg</v>
      </c>
      <c r="K56" s="407">
        <v>1</v>
      </c>
      <c r="L56" s="431"/>
      <c r="M56" s="412">
        <f>VLOOKUP(A56,MATERIALES!A1:D401,4,FALSE)</f>
        <v>4496</v>
      </c>
      <c r="N56" s="282">
        <f t="shared" si="1"/>
        <v>4496</v>
      </c>
    </row>
    <row r="57" spans="1:14">
      <c r="A57" s="169"/>
      <c r="B57" s="49"/>
      <c r="C57" s="435"/>
      <c r="D57" s="435"/>
      <c r="E57" s="435"/>
      <c r="F57" s="435"/>
      <c r="G57" s="435"/>
      <c r="H57" s="435"/>
      <c r="I57" s="435"/>
      <c r="J57" s="321"/>
      <c r="K57" s="407"/>
      <c r="L57" s="431"/>
      <c r="M57" s="412"/>
      <c r="N57" s="282"/>
    </row>
    <row r="58" spans="1:14" ht="15" thickBot="1">
      <c r="B58" s="49"/>
      <c r="C58" s="320"/>
      <c r="D58" s="320"/>
      <c r="E58" s="320"/>
      <c r="F58" s="320"/>
      <c r="G58" s="320"/>
      <c r="H58" s="320"/>
      <c r="I58" s="320"/>
      <c r="J58" s="445"/>
      <c r="K58" s="132"/>
      <c r="L58" s="335"/>
      <c r="M58" s="412"/>
      <c r="N58" s="282"/>
    </row>
    <row r="59" spans="1:14" ht="15" thickBot="1">
      <c r="B59" s="821" t="s">
        <v>1037</v>
      </c>
      <c r="C59" s="822"/>
      <c r="D59" s="822"/>
      <c r="E59" s="822"/>
      <c r="F59" s="822"/>
      <c r="G59" s="822"/>
      <c r="H59" s="822"/>
      <c r="I59" s="822"/>
      <c r="J59" s="822"/>
      <c r="K59" s="822"/>
      <c r="L59" s="822"/>
      <c r="M59" s="823"/>
      <c r="N59" s="404">
        <f>SUM(N51:N58)</f>
        <v>5060.3249999999998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B64" s="52"/>
      <c r="C64" s="327"/>
      <c r="D64" s="327"/>
      <c r="E64" s="327"/>
      <c r="F64" s="327"/>
      <c r="G64" s="327"/>
      <c r="H64" s="321"/>
      <c r="I64" s="289"/>
      <c r="J64" s="296"/>
      <c r="K64" s="289"/>
      <c r="L64" s="908"/>
      <c r="M64" s="909"/>
      <c r="N64" s="297"/>
    </row>
    <row r="65" spans="1:15">
      <c r="B65" s="52"/>
      <c r="C65" s="53"/>
      <c r="D65" s="53"/>
      <c r="E65" s="53"/>
      <c r="F65" s="53"/>
      <c r="G65" s="53"/>
      <c r="H65" s="321"/>
      <c r="I65" s="289"/>
      <c r="J65" s="296"/>
      <c r="K65" s="289"/>
      <c r="L65" s="908"/>
      <c r="M65" s="909"/>
      <c r="N65" s="297"/>
    </row>
    <row r="66" spans="1:15">
      <c r="B66" s="52"/>
      <c r="C66" s="53"/>
      <c r="D66" s="53"/>
      <c r="E66" s="53"/>
      <c r="F66" s="53"/>
      <c r="G66" s="53"/>
      <c r="H66" s="321"/>
      <c r="I66" s="289"/>
      <c r="J66" s="296"/>
      <c r="K66" s="289"/>
      <c r="L66" s="908"/>
      <c r="M66" s="909"/>
      <c r="N66" s="297"/>
    </row>
    <row r="67" spans="1:15">
      <c r="B67" s="52"/>
      <c r="C67" s="53"/>
      <c r="D67" s="53"/>
      <c r="E67" s="53"/>
      <c r="F67" s="53"/>
      <c r="G67" s="53"/>
      <c r="H67" s="321"/>
      <c r="I67" s="289"/>
      <c r="J67" s="296"/>
      <c r="K67" s="289"/>
      <c r="L67" s="908"/>
      <c r="M67" s="909"/>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s="170" t="s">
        <v>2</v>
      </c>
      <c r="B75" s="55" t="str">
        <f>VLOOKUP(A75,'MANO DE OBRA'!A8:D68,3,FALSE)</f>
        <v>Soldador (2)</v>
      </c>
      <c r="C75" s="53"/>
      <c r="D75" s="53"/>
      <c r="E75" s="53"/>
      <c r="F75" s="53"/>
      <c r="G75" s="53"/>
      <c r="H75" s="53"/>
      <c r="I75" s="302">
        <f>K75/J75*100</f>
        <v>110415.578824</v>
      </c>
      <c r="J75" s="303">
        <v>185</v>
      </c>
      <c r="K75" s="304">
        <f>VLOOKUP(A75,'MANO DE OBRA'!A8:D99,4,FALSE)</f>
        <v>204268.8208244</v>
      </c>
      <c r="L75" s="56"/>
      <c r="M75" s="444">
        <v>320</v>
      </c>
      <c r="N75" s="405">
        <f>K75/M75</f>
        <v>638.34006507624997</v>
      </c>
      <c r="O75" s="112"/>
    </row>
    <row r="76" spans="1:15">
      <c r="A76" s="170" t="s">
        <v>4</v>
      </c>
      <c r="B76" s="55" t="str">
        <f>VLOOKUP(A76,'MANO DE OBRA'!A8:D69,3,FALSE)</f>
        <v>Inspector de fabricación y montaje</v>
      </c>
      <c r="C76" s="53"/>
      <c r="D76" s="53"/>
      <c r="E76" s="53"/>
      <c r="F76" s="53"/>
      <c r="G76" s="53"/>
      <c r="H76" s="53"/>
      <c r="I76" s="302">
        <f>K76/J76*100</f>
        <v>57968.178882599997</v>
      </c>
      <c r="J76" s="303">
        <v>185</v>
      </c>
      <c r="K76" s="304">
        <f>VLOOKUP(A76,'MANO DE OBRA'!A8:D100,4,FALSE)</f>
        <v>107241.13093281</v>
      </c>
      <c r="L76" s="56"/>
      <c r="M76" s="444">
        <v>320</v>
      </c>
      <c r="N76" s="405">
        <f>K76/M76</f>
        <v>335.12853416503128</v>
      </c>
    </row>
    <row r="77" spans="1:15">
      <c r="A77" t="s">
        <v>9</v>
      </c>
      <c r="B77" s="55" t="str">
        <f>VLOOKUP(A77,'MANO DE OBRA'!A9:D70,3,FALSE)</f>
        <v>Obrero (3)</v>
      </c>
      <c r="C77" s="53"/>
      <c r="D77" s="53"/>
      <c r="E77" s="53"/>
      <c r="F77" s="53"/>
      <c r="G77" s="53"/>
      <c r="H77" s="53"/>
      <c r="I77" s="302">
        <f>K77/J77*100</f>
        <v>82811.68411799999</v>
      </c>
      <c r="J77" s="303">
        <v>185</v>
      </c>
      <c r="K77" s="304">
        <f>VLOOKUP(A77,'MANO DE OBRA'!A9:D101,4,FALSE)</f>
        <v>153201.61561829998</v>
      </c>
      <c r="L77" s="56"/>
      <c r="M77" s="444">
        <v>320</v>
      </c>
      <c r="N77" s="405">
        <f>K77/M77</f>
        <v>478.75504880718745</v>
      </c>
    </row>
    <row r="78" spans="1:15">
      <c r="A78" t="s">
        <v>30</v>
      </c>
      <c r="B78" s="55" t="str">
        <f>VLOOKUP(A78,'MANO DE OBRA'!A10:D71,3,FALSE)</f>
        <v>Oficial</v>
      </c>
      <c r="C78" s="53"/>
      <c r="D78" s="53"/>
      <c r="E78" s="53"/>
      <c r="F78" s="53"/>
      <c r="G78" s="53"/>
      <c r="H78" s="53"/>
      <c r="I78" s="302">
        <f>K78/J78*100</f>
        <v>55207.789411999998</v>
      </c>
      <c r="J78" s="303">
        <v>185</v>
      </c>
      <c r="K78" s="304">
        <f>VLOOKUP(A78,'MANO DE OBRA'!A10:D102,4,FALSE)</f>
        <v>102134.4104122</v>
      </c>
      <c r="L78" s="328"/>
      <c r="M78" s="444">
        <v>320</v>
      </c>
      <c r="N78" s="405">
        <f>K78/M78</f>
        <v>319.17003253812499</v>
      </c>
    </row>
    <row r="79" spans="1:15">
      <c r="B79" s="55"/>
      <c r="C79" s="53"/>
      <c r="D79" s="53"/>
      <c r="E79" s="53"/>
      <c r="F79" s="53"/>
      <c r="G79" s="53"/>
      <c r="H79" s="53"/>
      <c r="I79" s="302"/>
      <c r="J79" s="303"/>
      <c r="K79" s="304"/>
      <c r="L79" s="328"/>
      <c r="M79" s="441"/>
      <c r="N79" s="405"/>
    </row>
    <row r="80" spans="1:15" ht="15" thickBot="1">
      <c r="B80" s="897"/>
      <c r="C80" s="898"/>
      <c r="D80" s="898"/>
      <c r="E80" s="898"/>
      <c r="F80" s="898"/>
      <c r="G80" s="898"/>
      <c r="H80" s="898"/>
      <c r="I80" s="480"/>
      <c r="J80" s="481"/>
      <c r="K80" s="482"/>
      <c r="L80" s="485"/>
      <c r="M80" s="486"/>
      <c r="N80" s="450"/>
    </row>
    <row r="81" spans="1:14" ht="15" thickBot="1">
      <c r="B81" s="910" t="s">
        <v>1037</v>
      </c>
      <c r="C81" s="864"/>
      <c r="D81" s="864"/>
      <c r="E81" s="864"/>
      <c r="F81" s="864"/>
      <c r="G81" s="864"/>
      <c r="H81" s="864"/>
      <c r="I81" s="864"/>
      <c r="J81" s="864"/>
      <c r="K81" s="864"/>
      <c r="L81" s="864"/>
      <c r="M81" s="865"/>
      <c r="N81" s="311">
        <f>SUM(N75:N80)</f>
        <v>1771.3936805865937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N46+N59+N70+N81</f>
        <v>9356.1127896159232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1871.2225579231847</v>
      </c>
      <c r="M88" s="857"/>
      <c r="N88" s="57"/>
    </row>
    <row r="89" spans="1:14">
      <c r="B89" s="95" t="s">
        <v>1057</v>
      </c>
      <c r="C89" s="96"/>
      <c r="D89" s="96"/>
      <c r="E89" s="96"/>
      <c r="F89" s="96"/>
      <c r="G89" s="96"/>
      <c r="H89" s="96"/>
      <c r="I89" s="93"/>
      <c r="J89" s="94"/>
      <c r="K89" s="314">
        <v>0.05</v>
      </c>
      <c r="L89" s="856">
        <f>N83*K89</f>
        <v>467.80563948079617</v>
      </c>
      <c r="M89" s="857"/>
      <c r="N89" s="57"/>
    </row>
    <row r="90" spans="1:14" ht="15" thickBot="1">
      <c r="B90" s="97" t="s">
        <v>1058</v>
      </c>
      <c r="C90" s="98"/>
      <c r="D90" s="98"/>
      <c r="E90" s="98"/>
      <c r="F90" s="98"/>
      <c r="G90" s="98"/>
      <c r="H90" s="98"/>
      <c r="I90" s="99"/>
      <c r="J90" s="100"/>
      <c r="K90" s="315">
        <v>0.05</v>
      </c>
      <c r="L90" s="858">
        <f>N83*K90</f>
        <v>467.80563948079617</v>
      </c>
      <c r="M90" s="859"/>
      <c r="N90" s="57"/>
    </row>
    <row r="91" spans="1:14" ht="15" thickBot="1">
      <c r="B91" s="821" t="s">
        <v>1037</v>
      </c>
      <c r="C91" s="822"/>
      <c r="D91" s="822"/>
      <c r="E91" s="822"/>
      <c r="F91" s="822"/>
      <c r="G91" s="822"/>
      <c r="H91" s="822"/>
      <c r="I91" s="822"/>
      <c r="J91" s="822"/>
      <c r="K91" s="822"/>
      <c r="L91" s="822"/>
      <c r="M91" s="823"/>
      <c r="N91" s="58">
        <f>L88+L89+L90</f>
        <v>2806.8338368847772</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12162.946626500699</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5" t="s">
        <v>2324</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2325</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1"/>
      <c r="K123" s="971"/>
      <c r="L123" s="971"/>
      <c r="M123" s="971"/>
      <c r="N123" s="972"/>
    </row>
    <row r="124" spans="2:14" ht="15" thickBot="1">
      <c r="B124" s="429" t="s">
        <v>2327</v>
      </c>
      <c r="C124" s="430"/>
      <c r="D124" s="430"/>
      <c r="E124" s="269"/>
      <c r="F124" s="269"/>
      <c r="G124" s="269"/>
      <c r="H124" s="269"/>
      <c r="I124" s="269"/>
      <c r="J124" s="973"/>
      <c r="K124" s="973"/>
      <c r="L124" s="973"/>
      <c r="M124" s="973"/>
      <c r="N124" s="974"/>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1210</v>
      </c>
      <c r="C31" s="87" t="s">
        <v>2235</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c r="B48" s="49"/>
      <c r="C48" s="291"/>
      <c r="D48" s="291"/>
      <c r="E48" s="291"/>
      <c r="F48" s="291"/>
      <c r="G48" s="291"/>
      <c r="H48" s="291"/>
      <c r="I48" s="278"/>
      <c r="J48" s="234"/>
      <c r="K48" s="292"/>
      <c r="L48" s="277"/>
      <c r="M48" s="412"/>
      <c r="N48" s="282"/>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c r="A52" s="169"/>
      <c r="B52" s="49"/>
      <c r="C52" s="435"/>
      <c r="D52" s="435"/>
      <c r="E52" s="435"/>
      <c r="F52" s="435"/>
      <c r="G52" s="435"/>
      <c r="H52" s="435"/>
      <c r="I52" s="435"/>
      <c r="J52" s="321"/>
      <c r="K52" s="407"/>
      <c r="L52" s="431"/>
      <c r="M52" s="412"/>
      <c r="N52" s="282"/>
    </row>
    <row r="53" spans="1:14">
      <c r="A53" s="169"/>
      <c r="B53" s="49"/>
      <c r="C53" s="435"/>
      <c r="D53" s="435"/>
      <c r="E53" s="435"/>
      <c r="F53" s="435"/>
      <c r="G53" s="435"/>
      <c r="H53" s="435"/>
      <c r="I53" s="435"/>
      <c r="J53" s="321"/>
      <c r="K53" s="407"/>
      <c r="L53" s="431"/>
      <c r="M53" s="412"/>
      <c r="N53" s="282"/>
    </row>
    <row r="54" spans="1:14">
      <c r="A54" s="169"/>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1" t="s">
        <v>1037</v>
      </c>
      <c r="C56" s="822"/>
      <c r="D56" s="822"/>
      <c r="E56" s="822"/>
      <c r="F56" s="822"/>
      <c r="G56" s="822"/>
      <c r="H56" s="822"/>
      <c r="I56" s="822"/>
      <c r="J56" s="822"/>
      <c r="K56" s="822"/>
      <c r="L56" s="822"/>
      <c r="M56" s="823"/>
      <c r="N56" s="404"/>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7" t="s">
        <v>1045</v>
      </c>
      <c r="M60" s="886"/>
      <c r="N60" s="82" t="s">
        <v>1035</v>
      </c>
    </row>
    <row r="61" spans="1:14">
      <c r="A61" t="s">
        <v>1409</v>
      </c>
      <c r="B61" s="52" t="str">
        <f>VLOOKUP(A61,TRANSPORTE!A3:D117,3,FALSE)</f>
        <v xml:space="preserve">Transporte de estructuras metálicas </v>
      </c>
      <c r="C61" s="327"/>
      <c r="D61" s="327"/>
      <c r="E61" s="327"/>
      <c r="F61" s="327"/>
      <c r="G61" s="327"/>
      <c r="H61" s="321" t="s">
        <v>2150</v>
      </c>
      <c r="I61" s="289">
        <v>1</v>
      </c>
      <c r="J61" s="296">
        <v>1</v>
      </c>
      <c r="K61" s="289">
        <f>I61*J61</f>
        <v>1</v>
      </c>
      <c r="L61" s="908">
        <f>VLOOKUP(A61,TRANSPORTE!A3:D117,4,FALSE)</f>
        <v>1</v>
      </c>
      <c r="M61" s="909"/>
      <c r="N61" s="297">
        <f>K61*L61</f>
        <v>1</v>
      </c>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321"/>
      <c r="I64" s="289"/>
      <c r="J64" s="296"/>
      <c r="K64" s="289"/>
      <c r="L64" s="908"/>
      <c r="M64" s="909"/>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899"/>
      <c r="M66" s="900"/>
      <c r="N66" s="133"/>
    </row>
    <row r="67" spans="1:15" ht="15" thickBot="1">
      <c r="B67" s="910" t="s">
        <v>1037</v>
      </c>
      <c r="C67" s="864"/>
      <c r="D67" s="864"/>
      <c r="E67" s="864"/>
      <c r="F67" s="864"/>
      <c r="G67" s="864"/>
      <c r="H67" s="864"/>
      <c r="I67" s="864"/>
      <c r="J67" s="864"/>
      <c r="K67" s="864"/>
      <c r="L67" s="864"/>
      <c r="M67" s="865"/>
      <c r="N67" s="110">
        <f>N61+N62+N63+N64+N65</f>
        <v>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0" t="s">
        <v>1047</v>
      </c>
      <c r="C71" s="861"/>
      <c r="D71" s="861"/>
      <c r="E71" s="861"/>
      <c r="F71" s="861"/>
      <c r="G71" s="861"/>
      <c r="H71" s="861"/>
      <c r="I71" s="79" t="s">
        <v>1048</v>
      </c>
      <c r="J71" s="81" t="s">
        <v>1494</v>
      </c>
      <c r="K71" s="80" t="s">
        <v>1050</v>
      </c>
      <c r="L71" s="862" t="s">
        <v>1034</v>
      </c>
      <c r="M71" s="863"/>
      <c r="N71" s="104" t="s">
        <v>1035</v>
      </c>
    </row>
    <row r="72" spans="1:15">
      <c r="A72" s="170"/>
      <c r="B72" s="55"/>
      <c r="C72" s="53"/>
      <c r="D72" s="53"/>
      <c r="E72" s="53"/>
      <c r="F72" s="53"/>
      <c r="G72" s="53"/>
      <c r="H72" s="53"/>
      <c r="I72" s="302"/>
      <c r="J72" s="303"/>
      <c r="K72" s="304"/>
      <c r="L72" s="56"/>
      <c r="M72" s="444"/>
      <c r="N72" s="405"/>
      <c r="O72" s="112"/>
    </row>
    <row r="73" spans="1:15">
      <c r="A73" s="170"/>
      <c r="B73" s="55"/>
      <c r="C73" s="53"/>
      <c r="D73" s="53"/>
      <c r="E73" s="53"/>
      <c r="F73" s="53"/>
      <c r="G73" s="53"/>
      <c r="H73" s="53"/>
      <c r="I73" s="302"/>
      <c r="J73" s="303"/>
      <c r="K73" s="304"/>
      <c r="L73" s="56"/>
      <c r="M73" s="444"/>
      <c r="N73" s="405"/>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7"/>
      <c r="C77" s="898"/>
      <c r="D77" s="898"/>
      <c r="E77" s="898"/>
      <c r="F77" s="898"/>
      <c r="G77" s="898"/>
      <c r="H77" s="898"/>
      <c r="I77" s="132"/>
      <c r="J77" s="132"/>
      <c r="K77" s="132"/>
      <c r="L77" s="911"/>
      <c r="M77" s="911"/>
      <c r="N77" s="133"/>
    </row>
    <row r="78" spans="1:15" ht="15" thickBot="1">
      <c r="B78" s="910" t="s">
        <v>1037</v>
      </c>
      <c r="C78" s="864"/>
      <c r="D78" s="864"/>
      <c r="E78" s="864"/>
      <c r="F78" s="864"/>
      <c r="G78" s="864"/>
      <c r="H78" s="864"/>
      <c r="I78" s="864"/>
      <c r="J78" s="864"/>
      <c r="K78" s="864"/>
      <c r="L78" s="864"/>
      <c r="M78" s="865"/>
      <c r="N78" s="470"/>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6" t="s">
        <v>1053</v>
      </c>
      <c r="C84" s="867"/>
      <c r="D84" s="867"/>
      <c r="E84" s="867"/>
      <c r="F84" s="867"/>
      <c r="G84" s="867"/>
      <c r="H84" s="867"/>
      <c r="I84" s="324"/>
      <c r="J84" s="344"/>
      <c r="K84" s="312" t="s">
        <v>1054</v>
      </c>
      <c r="L84" s="868" t="s">
        <v>1055</v>
      </c>
      <c r="M84" s="869"/>
      <c r="N84" s="313"/>
    </row>
    <row r="85" spans="1:14">
      <c r="B85" s="854" t="s">
        <v>1056</v>
      </c>
      <c r="C85" s="855"/>
      <c r="D85" s="855"/>
      <c r="E85" s="855"/>
      <c r="F85" s="855"/>
      <c r="G85" s="855"/>
      <c r="H85" s="855"/>
      <c r="I85" s="93"/>
      <c r="J85" s="94"/>
      <c r="K85" s="314">
        <v>0.2</v>
      </c>
      <c r="L85" s="856">
        <f>N80*K85</f>
        <v>0.2</v>
      </c>
      <c r="M85" s="857"/>
      <c r="N85" s="57"/>
    </row>
    <row r="86" spans="1:14">
      <c r="B86" s="95" t="s">
        <v>1057</v>
      </c>
      <c r="C86" s="96"/>
      <c r="D86" s="96"/>
      <c r="E86" s="96"/>
      <c r="F86" s="96"/>
      <c r="G86" s="96"/>
      <c r="H86" s="96"/>
      <c r="I86" s="93"/>
      <c r="J86" s="94"/>
      <c r="K86" s="314">
        <v>0.05</v>
      </c>
      <c r="L86" s="856">
        <f>N80*K86</f>
        <v>0.05</v>
      </c>
      <c r="M86" s="857"/>
      <c r="N86" s="57"/>
    </row>
    <row r="87" spans="1:14" ht="15" thickBot="1">
      <c r="B87" s="97" t="s">
        <v>1058</v>
      </c>
      <c r="C87" s="98"/>
      <c r="D87" s="98"/>
      <c r="E87" s="98"/>
      <c r="F87" s="98"/>
      <c r="G87" s="98"/>
      <c r="H87" s="98"/>
      <c r="I87" s="99"/>
      <c r="J87" s="100"/>
      <c r="K87" s="315">
        <v>0.05</v>
      </c>
      <c r="L87" s="858">
        <f>N80*K87</f>
        <v>0.05</v>
      </c>
      <c r="M87" s="859"/>
      <c r="N87" s="57"/>
    </row>
    <row r="88" spans="1:14" ht="15" thickBot="1">
      <c r="B88" s="821" t="s">
        <v>1037</v>
      </c>
      <c r="C88" s="822"/>
      <c r="D88" s="822"/>
      <c r="E88" s="822"/>
      <c r="F88" s="822"/>
      <c r="G88" s="822"/>
      <c r="H88" s="822"/>
      <c r="I88" s="822"/>
      <c r="J88" s="822"/>
      <c r="K88" s="822"/>
      <c r="L88" s="822"/>
      <c r="M88" s="823"/>
      <c r="N88" s="58">
        <f>L85+L86+L87</f>
        <v>0.3</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58">
        <f>N80+N88</f>
        <v>1.3</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5" t="s">
        <v>2324</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2325</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1"/>
      <c r="K120" s="971"/>
      <c r="L120" s="971"/>
      <c r="M120" s="971"/>
      <c r="N120" s="972"/>
    </row>
    <row r="121" spans="2:14" ht="15" thickBot="1">
      <c r="B121" s="429" t="s">
        <v>2327</v>
      </c>
      <c r="C121" s="430"/>
      <c r="D121" s="430"/>
      <c r="E121" s="269"/>
      <c r="F121" s="269"/>
      <c r="G121" s="269"/>
      <c r="H121" s="269"/>
      <c r="I121" s="269"/>
      <c r="J121" s="973"/>
      <c r="K121" s="973"/>
      <c r="L121" s="973"/>
      <c r="M121" s="973"/>
      <c r="N121" s="974"/>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1211</v>
      </c>
      <c r="C31" s="87" t="s">
        <v>2236</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190</v>
      </c>
      <c r="B36" s="870" t="str">
        <f>VLOOKUP(A36,EQUIPOS!A6:D154,3,FALSE)</f>
        <v>Diferencial de 3 ton</v>
      </c>
      <c r="C36" s="871"/>
      <c r="D36" s="871"/>
      <c r="E36" s="871"/>
      <c r="F36" s="871"/>
      <c r="G36" s="871"/>
      <c r="H36" s="872"/>
      <c r="I36" s="277"/>
      <c r="J36" s="278"/>
      <c r="K36" s="279">
        <f>VLOOKUP(A36,EQUIPOS!A6:D163,4,FALSE)</f>
        <v>8097.5969999999998</v>
      </c>
      <c r="L36" s="280"/>
      <c r="M36" s="346">
        <v>40</v>
      </c>
      <c r="N36" s="282">
        <f t="shared" ref="N36:N41" si="0">K36/M36</f>
        <v>202.43992499999999</v>
      </c>
    </row>
    <row r="37" spans="1:14">
      <c r="A37" s="119" t="s">
        <v>195</v>
      </c>
      <c r="B37" s="870" t="str">
        <f>VLOOKUP(A37,EQUIPOS!A7:D154,3,FALSE)</f>
        <v xml:space="preserve">Equipo de oxicorte, Capacidad de corte: hasta 6´´ (152mm) </v>
      </c>
      <c r="C37" s="871"/>
      <c r="D37" s="871"/>
      <c r="E37" s="871"/>
      <c r="F37" s="871"/>
      <c r="G37" s="871"/>
      <c r="H37" s="872"/>
      <c r="I37" s="431"/>
      <c r="J37" s="432"/>
      <c r="K37" s="279">
        <f>VLOOKUP(A37,EQUIPOS!A7:D164,4,FALSE)</f>
        <v>16944.75</v>
      </c>
      <c r="L37" s="345"/>
      <c r="M37" s="346">
        <v>400</v>
      </c>
      <c r="N37" s="282">
        <f t="shared" si="0"/>
        <v>42.361874999999998</v>
      </c>
    </row>
    <row r="38" spans="1:14">
      <c r="A38" s="119" t="s">
        <v>204</v>
      </c>
      <c r="B38" s="870" t="str">
        <f>VLOOKUP(A38,EQUIPOS!A8:D154,3,FALSE)</f>
        <v xml:space="preserve">Equipo de soldadura 250 AMP
</v>
      </c>
      <c r="C38" s="871"/>
      <c r="D38" s="871"/>
      <c r="E38" s="871"/>
      <c r="F38" s="871"/>
      <c r="G38" s="871"/>
      <c r="H38" s="872"/>
      <c r="I38" s="431"/>
      <c r="J38" s="432"/>
      <c r="K38" s="279">
        <f>VLOOKUP(A38,EQUIPOS!A8:D165,4,FALSE)</f>
        <v>20825.43</v>
      </c>
      <c r="L38" s="345"/>
      <c r="M38" s="346">
        <v>400</v>
      </c>
      <c r="N38" s="282">
        <f t="shared" si="0"/>
        <v>52.063575</v>
      </c>
    </row>
    <row r="39" spans="1:14">
      <c r="A39" s="119" t="s">
        <v>208</v>
      </c>
      <c r="B39" s="870" t="str">
        <f>VLOOKUP(A39,EQUIPOS!A9:D154,3,FALSE)</f>
        <v>Equipo de soldadura 400</v>
      </c>
      <c r="C39" s="871"/>
      <c r="D39" s="871"/>
      <c r="E39" s="871"/>
      <c r="F39" s="871"/>
      <c r="G39" s="871"/>
      <c r="H39" s="872"/>
      <c r="I39" s="431"/>
      <c r="J39" s="432"/>
      <c r="K39" s="279">
        <f>VLOOKUP(A39,EQUIPOS!A9:D166,4,FALSE)</f>
        <v>22149.113999999998</v>
      </c>
      <c r="L39" s="345"/>
      <c r="M39" s="346">
        <v>400</v>
      </c>
      <c r="N39" s="282">
        <f t="shared" si="0"/>
        <v>55.372784999999993</v>
      </c>
    </row>
    <row r="40" spans="1:14">
      <c r="A40" s="119" t="s">
        <v>210</v>
      </c>
      <c r="B40" s="870" t="str">
        <f>VLOOKUP(A40,EQUIPOS!A10:D154,3,FALSE)</f>
        <v>Equipo de soldadura 600</v>
      </c>
      <c r="C40" s="871"/>
      <c r="D40" s="871"/>
      <c r="E40" s="871"/>
      <c r="F40" s="871"/>
      <c r="G40" s="871"/>
      <c r="H40" s="872"/>
      <c r="I40" s="431"/>
      <c r="J40" s="432"/>
      <c r="K40" s="279">
        <f>VLOOKUP(A40,EQUIPOS!A10:D167,4,FALSE)</f>
        <v>24202.418999999998</v>
      </c>
      <c r="L40" s="345"/>
      <c r="M40" s="346">
        <v>400</v>
      </c>
      <c r="N40" s="282">
        <f t="shared" si="0"/>
        <v>60.506047499999994</v>
      </c>
    </row>
    <row r="41" spans="1:14">
      <c r="A41" s="119" t="s">
        <v>243</v>
      </c>
      <c r="B41" s="870" t="str">
        <f>VLOOKUP(A41,EQUIPOS!A11:D155,3,FALSE)</f>
        <v>Grúa 10 ton</v>
      </c>
      <c r="C41" s="871"/>
      <c r="D41" s="871"/>
      <c r="E41" s="871"/>
      <c r="F41" s="871"/>
      <c r="G41" s="871"/>
      <c r="H41" s="872"/>
      <c r="I41" s="431"/>
      <c r="J41" s="432"/>
      <c r="K41" s="279">
        <f>VLOOKUP(A41,EQUIPOS!A11:D168,4,FALSE)</f>
        <v>210783.38699999999</v>
      </c>
      <c r="L41" s="345"/>
      <c r="M41" s="346">
        <v>400</v>
      </c>
      <c r="N41" s="282">
        <f t="shared" si="0"/>
        <v>526.95846749999998</v>
      </c>
    </row>
    <row r="42" spans="1:14">
      <c r="B42" s="870"/>
      <c r="C42" s="871"/>
      <c r="D42" s="871"/>
      <c r="E42" s="871"/>
      <c r="F42" s="871"/>
      <c r="G42" s="871"/>
      <c r="H42" s="872"/>
      <c r="I42" s="42"/>
      <c r="J42" s="43"/>
      <c r="K42" s="279"/>
      <c r="L42" s="286"/>
      <c r="M42" s="346"/>
      <c r="N42" s="282"/>
    </row>
    <row r="43" spans="1:14">
      <c r="B43" s="330"/>
      <c r="C43" s="331"/>
      <c r="D43" s="331"/>
      <c r="E43" s="331"/>
      <c r="F43" s="333"/>
      <c r="G43" s="333"/>
      <c r="H43" s="131"/>
      <c r="I43" s="42"/>
      <c r="J43" s="43"/>
      <c r="K43" s="279"/>
      <c r="L43" s="286"/>
      <c r="M43" s="287"/>
      <c r="N43" s="283"/>
    </row>
    <row r="44" spans="1:14">
      <c r="B44" s="878" t="s">
        <v>1036</v>
      </c>
      <c r="C44" s="879"/>
      <c r="D44" s="879"/>
      <c r="E44" s="44"/>
      <c r="F44" s="45"/>
      <c r="G44" s="45"/>
      <c r="H44" s="46"/>
      <c r="I44" s="42"/>
      <c r="J44" s="43"/>
      <c r="K44" s="289"/>
      <c r="L44" s="286"/>
      <c r="M44" s="411">
        <v>0.05</v>
      </c>
      <c r="N44" s="354">
        <f>N81*M44</f>
        <v>88.569684029329693</v>
      </c>
    </row>
    <row r="45" spans="1:14" ht="15" thickBot="1">
      <c r="B45" s="870"/>
      <c r="C45" s="871"/>
      <c r="D45" s="871"/>
      <c r="E45" s="871"/>
      <c r="F45" s="871"/>
      <c r="G45" s="871"/>
      <c r="H45" s="872"/>
      <c r="I45" s="880"/>
      <c r="J45" s="881"/>
      <c r="K45" s="47"/>
      <c r="L45" s="882"/>
      <c r="M45" s="883"/>
      <c r="N45" s="111"/>
    </row>
    <row r="46" spans="1:14" ht="15" thickBot="1">
      <c r="B46" s="821" t="s">
        <v>1037</v>
      </c>
      <c r="C46" s="822"/>
      <c r="D46" s="822"/>
      <c r="E46" s="822"/>
      <c r="F46" s="822"/>
      <c r="G46" s="822"/>
      <c r="H46" s="822"/>
      <c r="I46" s="822"/>
      <c r="J46" s="822"/>
      <c r="K46" s="822"/>
      <c r="L46" s="822"/>
      <c r="M46" s="823"/>
      <c r="N46" s="404">
        <f>SUM(N36:N44)</f>
        <v>1028.2723590293297</v>
      </c>
    </row>
    <row r="47" spans="1:14">
      <c r="B47" s="290"/>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66" t="s">
        <v>1028</v>
      </c>
      <c r="C50" s="867"/>
      <c r="D50" s="867"/>
      <c r="E50" s="867"/>
      <c r="F50" s="867"/>
      <c r="G50" s="867"/>
      <c r="H50" s="867"/>
      <c r="I50" s="901"/>
      <c r="J50" s="325" t="s">
        <v>1029</v>
      </c>
      <c r="K50" s="91" t="s">
        <v>1030</v>
      </c>
      <c r="L50" s="902" t="s">
        <v>1039</v>
      </c>
      <c r="M50" s="901"/>
      <c r="N50" s="92" t="s">
        <v>1035</v>
      </c>
    </row>
    <row r="51" spans="1:14">
      <c r="A51" s="169" t="s">
        <v>469</v>
      </c>
      <c r="B51" s="49" t="str">
        <f>VLOOKUP(A51,MATERIALES!A5:D373,3,FALSE)</f>
        <v>Fundente</v>
      </c>
      <c r="C51" s="291"/>
      <c r="D51" s="291"/>
      <c r="E51" s="291"/>
      <c r="F51" s="291"/>
      <c r="G51" s="291"/>
      <c r="H51" s="291"/>
      <c r="I51" s="291"/>
      <c r="J51" s="321" t="str">
        <f>VLOOKUP(A51,MATERIALES!A6:D643,2,FALSE)</f>
        <v>kg</v>
      </c>
      <c r="K51" s="292">
        <v>5.0000000000000001E-3</v>
      </c>
      <c r="L51" s="277"/>
      <c r="M51" s="412">
        <f>VLOOKUP(A51,MATERIALES!A5:D396,4,FALSE)</f>
        <v>27641</v>
      </c>
      <c r="N51" s="282">
        <f>K51*M51</f>
        <v>138.20500000000001</v>
      </c>
    </row>
    <row r="52" spans="1:14">
      <c r="A52" s="169" t="s">
        <v>471</v>
      </c>
      <c r="B52" s="49" t="str">
        <f>VLOOKUP(A52,MATERIALES!A6:D373,3,FALSE)</f>
        <v>Gas propano</v>
      </c>
      <c r="C52" s="435"/>
      <c r="D52" s="435"/>
      <c r="E52" s="435"/>
      <c r="F52" s="435"/>
      <c r="G52" s="435"/>
      <c r="H52" s="435"/>
      <c r="I52" s="435"/>
      <c r="J52" s="322" t="str">
        <f>VLOOKUP(A52,MATERIALES!A6:D644,2,FALSE)</f>
        <v>kg</v>
      </c>
      <c r="K52" s="407">
        <v>5.0000000000000001E-3</v>
      </c>
      <c r="L52" s="431"/>
      <c r="M52" s="412">
        <f>VLOOKUP(A52,MATERIALES!A6:D397,4,FALSE)</f>
        <v>3131</v>
      </c>
      <c r="N52" s="282">
        <f t="shared" ref="N52:N58" si="1">K52*M52</f>
        <v>15.655000000000001</v>
      </c>
    </row>
    <row r="53" spans="1:14">
      <c r="A53" s="169" t="s">
        <v>613</v>
      </c>
      <c r="B53" s="49" t="str">
        <f>VLOOKUP(A53,MATERIALES!A6:D373,3,FALSE)</f>
        <v xml:space="preserve">Oxigeno industrial
</v>
      </c>
      <c r="C53" s="435"/>
      <c r="D53" s="435"/>
      <c r="E53" s="435"/>
      <c r="F53" s="435"/>
      <c r="G53" s="435"/>
      <c r="H53" s="435"/>
      <c r="I53" s="435"/>
      <c r="J53" s="322" t="str">
        <f>VLOOKUP(A53,MATERIALES!A7:D645,2,FALSE)</f>
        <v>kg</v>
      </c>
      <c r="K53" s="407">
        <v>5.0000000000000001E-3</v>
      </c>
      <c r="L53" s="431"/>
      <c r="M53" s="412">
        <f>VLOOKUP(A53,MATERIALES!A6:D398,4,FALSE)</f>
        <v>12303</v>
      </c>
      <c r="N53" s="282">
        <f t="shared" si="1"/>
        <v>61.515000000000001</v>
      </c>
    </row>
    <row r="54" spans="1:14">
      <c r="A54" s="169" t="s">
        <v>706</v>
      </c>
      <c r="B54" s="49" t="str">
        <f>VLOOKUP(A54,MATERIALES!A6:D373,3,FALSE)</f>
        <v>Soldadura 7018</v>
      </c>
      <c r="C54" s="435"/>
      <c r="D54" s="435"/>
      <c r="E54" s="435"/>
      <c r="F54" s="435"/>
      <c r="G54" s="435"/>
      <c r="H54" s="435"/>
      <c r="I54" s="435"/>
      <c r="J54" s="322" t="str">
        <f>VLOOKUP(A54,MATERIALES!A8:D646,2,FALSE)</f>
        <v>kg</v>
      </c>
      <c r="K54" s="407">
        <v>0.01</v>
      </c>
      <c r="L54" s="431"/>
      <c r="M54" s="412">
        <f>VLOOKUP(A54,MATERIALES!A6:D399,4,FALSE)</f>
        <v>10000</v>
      </c>
      <c r="N54" s="282">
        <f t="shared" si="1"/>
        <v>100</v>
      </c>
    </row>
    <row r="55" spans="1:14">
      <c r="A55" s="169" t="s">
        <v>710</v>
      </c>
      <c r="B55" s="49" t="str">
        <f>VLOOKUP(A55,MATERIALES!A7:D373,3,FALSE)</f>
        <v>Soldadura L-70</v>
      </c>
      <c r="C55" s="435"/>
      <c r="D55" s="435"/>
      <c r="E55" s="435"/>
      <c r="F55" s="435"/>
      <c r="G55" s="435"/>
      <c r="H55" s="435"/>
      <c r="I55" s="435"/>
      <c r="J55" s="322" t="str">
        <f>VLOOKUP(A55,MATERIALES!A9:D647,2,FALSE)</f>
        <v>kg</v>
      </c>
      <c r="K55" s="407">
        <v>0.01</v>
      </c>
      <c r="L55" s="431"/>
      <c r="M55" s="412">
        <f>VLOOKUP(A55,MATERIALES!A7:D400,4,FALSE)</f>
        <v>24895</v>
      </c>
      <c r="N55" s="282">
        <f t="shared" si="1"/>
        <v>248.95000000000002</v>
      </c>
    </row>
    <row r="56" spans="1:14">
      <c r="A56" s="169" t="s">
        <v>639</v>
      </c>
      <c r="B56" s="49" t="str">
        <f>VLOOKUP(A56,MATERIALES!A8:D373,3,FALSE)</f>
        <v>Pintura anticorrosiva</v>
      </c>
      <c r="C56" s="435"/>
      <c r="D56" s="435"/>
      <c r="E56" s="435"/>
      <c r="F56" s="435"/>
      <c r="G56" s="435"/>
      <c r="H56" s="435"/>
      <c r="I56" s="435"/>
      <c r="J56" s="322" t="str">
        <f>VLOOKUP(A56,MATERIALES!A10:D648,2,FALSE)</f>
        <v>gal</v>
      </c>
      <c r="K56" s="446">
        <v>5.0000000000000001E-4</v>
      </c>
      <c r="L56" s="431"/>
      <c r="M56" s="412">
        <f>VLOOKUP(A56,MATERIALES!A8:D401,4,FALSE)</f>
        <v>33000</v>
      </c>
      <c r="N56" s="282">
        <f t="shared" si="1"/>
        <v>16.5</v>
      </c>
    </row>
    <row r="57" spans="1:14">
      <c r="A57" s="169" t="s">
        <v>638</v>
      </c>
      <c r="B57" s="49" t="str">
        <f>VLOOKUP(A57,MATERIALES!A9:D373,3,FALSE)</f>
        <v xml:space="preserve">Pintura acrílica, esmalte o similar </v>
      </c>
      <c r="C57" s="435"/>
      <c r="D57" s="435"/>
      <c r="E57" s="435"/>
      <c r="F57" s="435"/>
      <c r="G57" s="435"/>
      <c r="H57" s="435"/>
      <c r="I57" s="435"/>
      <c r="J57" s="322" t="str">
        <f>VLOOKUP(A57,MATERIALES!A11:D649,2,FALSE)</f>
        <v>gal</v>
      </c>
      <c r="K57" s="407">
        <v>1E-3</v>
      </c>
      <c r="L57" s="431"/>
      <c r="M57" s="412">
        <f>VLOOKUP(A57,MATERIALES!A9:D402,4,FALSE)</f>
        <v>83354</v>
      </c>
      <c r="N57" s="282">
        <f t="shared" si="1"/>
        <v>83.353999999999999</v>
      </c>
    </row>
    <row r="58" spans="1:14" ht="15" thickBot="1">
      <c r="A58" t="s">
        <v>912</v>
      </c>
      <c r="B58" s="49" t="str">
        <f>VLOOKUP(A58,MATERIALES!A10:D373,3,FALSE)</f>
        <v xml:space="preserve">Disolvente para pintura (TINNER)
</v>
      </c>
      <c r="C58" s="320"/>
      <c r="D58" s="320"/>
      <c r="E58" s="320"/>
      <c r="F58" s="320"/>
      <c r="G58" s="320"/>
      <c r="H58" s="320"/>
      <c r="I58" s="320"/>
      <c r="J58" s="443" t="str">
        <f>VLOOKUP(A58,MATERIALES!A11:D650,2,FALSE)</f>
        <v>gal</v>
      </c>
      <c r="K58" s="132">
        <v>1E-3</v>
      </c>
      <c r="L58" s="335"/>
      <c r="M58" s="412">
        <f>VLOOKUP(A58,MATERIALES!A10:D403,4,FALSE)</f>
        <v>13065.18</v>
      </c>
      <c r="N58" s="282">
        <f t="shared" si="1"/>
        <v>13.06518</v>
      </c>
    </row>
    <row r="59" spans="1:14" ht="15" thickBot="1">
      <c r="B59" s="821" t="s">
        <v>1037</v>
      </c>
      <c r="C59" s="822"/>
      <c r="D59" s="822"/>
      <c r="E59" s="822"/>
      <c r="F59" s="822"/>
      <c r="G59" s="822"/>
      <c r="H59" s="822"/>
      <c r="I59" s="822"/>
      <c r="J59" s="822"/>
      <c r="K59" s="822"/>
      <c r="L59" s="822"/>
      <c r="M59" s="823"/>
      <c r="N59" s="404">
        <f>SUM(N51:N58)</f>
        <v>677.24418000000014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7" t="s">
        <v>1045</v>
      </c>
      <c r="M63" s="886"/>
      <c r="N63" s="82" t="s">
        <v>1035</v>
      </c>
    </row>
    <row r="64" spans="1:14">
      <c r="B64" s="52"/>
      <c r="C64" s="327"/>
      <c r="D64" s="327"/>
      <c r="E64" s="327"/>
      <c r="F64" s="327"/>
      <c r="G64" s="327"/>
      <c r="H64" s="321"/>
      <c r="I64" s="289"/>
      <c r="J64" s="296"/>
      <c r="K64" s="289"/>
      <c r="L64" s="908"/>
      <c r="M64" s="909"/>
      <c r="N64" s="297"/>
    </row>
    <row r="65" spans="1:15">
      <c r="B65" s="52"/>
      <c r="C65" s="53"/>
      <c r="D65" s="53"/>
      <c r="E65" s="53"/>
      <c r="F65" s="53"/>
      <c r="G65" s="53"/>
      <c r="H65" s="321"/>
      <c r="I65" s="289"/>
      <c r="J65" s="296"/>
      <c r="K65" s="289"/>
      <c r="L65" s="908"/>
      <c r="M65" s="909"/>
      <c r="N65" s="297"/>
    </row>
    <row r="66" spans="1:15">
      <c r="B66" s="52"/>
      <c r="C66" s="53"/>
      <c r="D66" s="53"/>
      <c r="E66" s="53"/>
      <c r="F66" s="53"/>
      <c r="G66" s="53"/>
      <c r="H66" s="321"/>
      <c r="I66" s="289"/>
      <c r="J66" s="296"/>
      <c r="K66" s="289"/>
      <c r="L66" s="908"/>
      <c r="M66" s="909"/>
      <c r="N66" s="297"/>
    </row>
    <row r="67" spans="1:15">
      <c r="B67" s="52"/>
      <c r="C67" s="53"/>
      <c r="D67" s="53"/>
      <c r="E67" s="53"/>
      <c r="F67" s="53"/>
      <c r="G67" s="53"/>
      <c r="H67" s="321"/>
      <c r="I67" s="289"/>
      <c r="J67" s="296"/>
      <c r="K67" s="289"/>
      <c r="L67" s="908"/>
      <c r="M67" s="909"/>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899"/>
      <c r="M69" s="900"/>
      <c r="N69" s="133"/>
    </row>
    <row r="70" spans="1:15" ht="15" thickBot="1">
      <c r="B70" s="910" t="s">
        <v>1037</v>
      </c>
      <c r="C70" s="864"/>
      <c r="D70" s="864"/>
      <c r="E70" s="864"/>
      <c r="F70" s="864"/>
      <c r="G70" s="864"/>
      <c r="H70" s="864"/>
      <c r="I70" s="864"/>
      <c r="J70" s="864"/>
      <c r="K70" s="864"/>
      <c r="L70" s="864"/>
      <c r="M70" s="865"/>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0" t="s">
        <v>1047</v>
      </c>
      <c r="C74" s="861"/>
      <c r="D74" s="861"/>
      <c r="E74" s="861"/>
      <c r="F74" s="861"/>
      <c r="G74" s="861"/>
      <c r="H74" s="861"/>
      <c r="I74" s="79" t="s">
        <v>1048</v>
      </c>
      <c r="J74" s="81" t="s">
        <v>1494</v>
      </c>
      <c r="K74" s="80" t="s">
        <v>1050</v>
      </c>
      <c r="L74" s="862" t="s">
        <v>1034</v>
      </c>
      <c r="M74" s="863"/>
      <c r="N74" s="104" t="s">
        <v>1035</v>
      </c>
    </row>
    <row r="75" spans="1:15">
      <c r="A75" s="170" t="s">
        <v>2</v>
      </c>
      <c r="B75" s="55" t="str">
        <f>VLOOKUP(A75,'MANO DE OBRA'!A8:D68,3,FALSE)</f>
        <v>Soldador (2)</v>
      </c>
      <c r="C75" s="53"/>
      <c r="D75" s="53"/>
      <c r="E75" s="53"/>
      <c r="F75" s="53"/>
      <c r="G75" s="53"/>
      <c r="H75" s="53"/>
      <c r="I75" s="302">
        <f>K75/J75*100</f>
        <v>110415.578824</v>
      </c>
      <c r="J75" s="303">
        <v>185</v>
      </c>
      <c r="K75" s="304">
        <f>VLOOKUP(A75,'MANO DE OBRA'!A8:D99,4,FALSE)</f>
        <v>204268.8208244</v>
      </c>
      <c r="L75" s="56"/>
      <c r="M75" s="444">
        <v>320</v>
      </c>
      <c r="N75" s="405">
        <f>K75/M75</f>
        <v>638.34006507624997</v>
      </c>
      <c r="O75" s="112"/>
    </row>
    <row r="76" spans="1:15">
      <c r="A76" s="170" t="s">
        <v>4</v>
      </c>
      <c r="B76" s="55" t="str">
        <f>VLOOKUP(A76,'MANO DE OBRA'!A8:D69,3,FALSE)</f>
        <v>Inspector de fabricación y montaje</v>
      </c>
      <c r="C76" s="53"/>
      <c r="D76" s="53"/>
      <c r="E76" s="53"/>
      <c r="F76" s="53"/>
      <c r="G76" s="53"/>
      <c r="H76" s="53"/>
      <c r="I76" s="302">
        <f>K76/J76*100</f>
        <v>57968.178882599997</v>
      </c>
      <c r="J76" s="303">
        <v>185</v>
      </c>
      <c r="K76" s="304">
        <f>VLOOKUP(A76,'MANO DE OBRA'!A8:D100,4,FALSE)</f>
        <v>107241.13093281</v>
      </c>
      <c r="L76" s="56"/>
      <c r="M76" s="444">
        <v>320</v>
      </c>
      <c r="N76" s="405">
        <f>K76/M76</f>
        <v>335.12853416503128</v>
      </c>
    </row>
    <row r="77" spans="1:15">
      <c r="A77" t="s">
        <v>9</v>
      </c>
      <c r="B77" s="55" t="str">
        <f>VLOOKUP(A77,'MANO DE OBRA'!A9:D70,3,FALSE)</f>
        <v>Obrero (3)</v>
      </c>
      <c r="C77" s="53"/>
      <c r="D77" s="53"/>
      <c r="E77" s="53"/>
      <c r="F77" s="53"/>
      <c r="G77" s="53"/>
      <c r="H77" s="53"/>
      <c r="I77" s="302">
        <f>K77/J77*100</f>
        <v>82811.68411799999</v>
      </c>
      <c r="J77" s="303">
        <v>185</v>
      </c>
      <c r="K77" s="304">
        <f>VLOOKUP(A77,'MANO DE OBRA'!A9:D101,4,FALSE)</f>
        <v>153201.61561829998</v>
      </c>
      <c r="L77" s="56"/>
      <c r="M77" s="444">
        <v>320</v>
      </c>
      <c r="N77" s="405">
        <f>K77/M77</f>
        <v>478.75504880718745</v>
      </c>
    </row>
    <row r="78" spans="1:15">
      <c r="A78" t="s">
        <v>30</v>
      </c>
      <c r="B78" s="55" t="str">
        <f>VLOOKUP(A78,'MANO DE OBRA'!A10:D71,3,FALSE)</f>
        <v>Oficial</v>
      </c>
      <c r="C78" s="53"/>
      <c r="D78" s="53"/>
      <c r="E78" s="53"/>
      <c r="F78" s="53"/>
      <c r="G78" s="53"/>
      <c r="H78" s="53"/>
      <c r="I78" s="302">
        <f>K78/J78*100</f>
        <v>55207.789411999998</v>
      </c>
      <c r="J78" s="303">
        <v>185</v>
      </c>
      <c r="K78" s="304">
        <f>VLOOKUP(A78,'MANO DE OBRA'!A10:D102,4,FALSE)</f>
        <v>102134.4104122</v>
      </c>
      <c r="L78" s="328"/>
      <c r="M78" s="444">
        <v>320</v>
      </c>
      <c r="N78" s="405">
        <f>K78/M78</f>
        <v>319.17003253812499</v>
      </c>
    </row>
    <row r="79" spans="1:15">
      <c r="B79" s="55"/>
      <c r="C79" s="53"/>
      <c r="D79" s="53"/>
      <c r="E79" s="53"/>
      <c r="F79" s="53"/>
      <c r="G79" s="53"/>
      <c r="H79" s="53"/>
      <c r="I79" s="302"/>
      <c r="J79" s="303"/>
      <c r="K79" s="304"/>
      <c r="L79" s="328"/>
      <c r="M79" s="444"/>
      <c r="N79" s="405"/>
    </row>
    <row r="80" spans="1:15" ht="15" thickBot="1">
      <c r="B80" s="897"/>
      <c r="C80" s="898"/>
      <c r="D80" s="898"/>
      <c r="E80" s="898"/>
      <c r="F80" s="898"/>
      <c r="G80" s="898"/>
      <c r="H80" s="898"/>
      <c r="I80" s="480"/>
      <c r="J80" s="481"/>
      <c r="K80" s="484"/>
      <c r="L80" s="485"/>
      <c r="M80" s="486"/>
      <c r="N80" s="405"/>
    </row>
    <row r="81" spans="1:14" ht="15" thickBot="1">
      <c r="B81" s="910" t="s">
        <v>1037</v>
      </c>
      <c r="C81" s="864"/>
      <c r="D81" s="864"/>
      <c r="E81" s="864"/>
      <c r="F81" s="864"/>
      <c r="G81" s="864"/>
      <c r="H81" s="864"/>
      <c r="I81" s="864"/>
      <c r="J81" s="864"/>
      <c r="K81" s="864"/>
      <c r="L81" s="864"/>
      <c r="M81" s="865"/>
      <c r="N81" s="311">
        <f>SUM(N75:N80)</f>
        <v>1771.3936805865937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N46+N59+N70+N81</f>
        <v>3476.9102196159238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6" t="s">
        <v>1053</v>
      </c>
      <c r="C87" s="867"/>
      <c r="D87" s="867"/>
      <c r="E87" s="867"/>
      <c r="F87" s="867"/>
      <c r="G87" s="867"/>
      <c r="H87" s="867"/>
      <c r="I87" s="324"/>
      <c r="J87" s="344"/>
      <c r="K87" s="312" t="s">
        <v>1054</v>
      </c>
      <c r="L87" s="868" t="s">
        <v>1055</v>
      </c>
      <c r="M87" s="869"/>
      <c r="N87" s="313"/>
    </row>
    <row r="88" spans="1:14">
      <c r="B88" s="854" t="s">
        <v>1056</v>
      </c>
      <c r="C88" s="855"/>
      <c r="D88" s="855"/>
      <c r="E88" s="855"/>
      <c r="F88" s="855"/>
      <c r="G88" s="855"/>
      <c r="H88" s="855"/>
      <c r="I88" s="93"/>
      <c r="J88" s="94"/>
      <c r="K88" s="314">
        <v>0.2</v>
      </c>
      <c r="L88" s="856">
        <f>N83*K88</f>
        <v>695.38204392318482</v>
      </c>
      <c r="M88" s="857"/>
      <c r="N88" s="57"/>
    </row>
    <row r="89" spans="1:14">
      <c r="B89" s="95" t="s">
        <v>1057</v>
      </c>
      <c r="C89" s="96"/>
      <c r="D89" s="96"/>
      <c r="E89" s="96"/>
      <c r="F89" s="96"/>
      <c r="G89" s="96"/>
      <c r="H89" s="96"/>
      <c r="I89" s="93"/>
      <c r="J89" s="94"/>
      <c r="K89" s="314">
        <v>0.05</v>
      </c>
      <c r="L89" s="856">
        <f>N83*K89</f>
        <v>173.84551098079621</v>
      </c>
      <c r="M89" s="857"/>
      <c r="N89" s="57"/>
    </row>
    <row r="90" spans="1:14" ht="15" thickBot="1">
      <c r="B90" s="97" t="s">
        <v>1058</v>
      </c>
      <c r="C90" s="98"/>
      <c r="D90" s="98"/>
      <c r="E90" s="98"/>
      <c r="F90" s="98"/>
      <c r="G90" s="98"/>
      <c r="H90" s="98"/>
      <c r="I90" s="99"/>
      <c r="J90" s="100"/>
      <c r="K90" s="315">
        <v>0.05</v>
      </c>
      <c r="L90" s="858">
        <f>N83*K90</f>
        <v>173.84551098079621</v>
      </c>
      <c r="M90" s="859"/>
      <c r="N90" s="57"/>
    </row>
    <row r="91" spans="1:14" ht="15" thickBot="1">
      <c r="B91" s="821" t="s">
        <v>1037</v>
      </c>
      <c r="C91" s="822"/>
      <c r="D91" s="822"/>
      <c r="E91" s="822"/>
      <c r="F91" s="822"/>
      <c r="G91" s="822"/>
      <c r="H91" s="822"/>
      <c r="I91" s="822"/>
      <c r="J91" s="822"/>
      <c r="K91" s="822"/>
      <c r="L91" s="822"/>
      <c r="M91" s="823"/>
      <c r="N91" s="58">
        <f>L88+L89+L90</f>
        <v>1043.0730658847772</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4519.9832855007007</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5" t="s">
        <v>2324</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2325</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1"/>
      <c r="K123" s="971"/>
      <c r="L123" s="971"/>
      <c r="M123" s="971"/>
      <c r="N123" s="972"/>
    </row>
    <row r="124" spans="2:14" ht="15" thickBot="1">
      <c r="B124" s="429" t="s">
        <v>2327</v>
      </c>
      <c r="C124" s="430"/>
      <c r="D124" s="430"/>
      <c r="E124" s="269"/>
      <c r="F124" s="269"/>
      <c r="G124" s="269"/>
      <c r="H124" s="269"/>
      <c r="I124" s="269"/>
      <c r="J124" s="973"/>
      <c r="K124" s="973"/>
      <c r="L124" s="973"/>
      <c r="M124" s="973"/>
      <c r="N124" s="974"/>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42.75" customHeight="1" thickBot="1">
      <c r="A31" t="s">
        <v>1929</v>
      </c>
      <c r="B31" s="86" t="s">
        <v>1212</v>
      </c>
      <c r="C31" s="963" t="s">
        <v>2238</v>
      </c>
      <c r="D31" s="964"/>
      <c r="E31" s="964"/>
      <c r="F31" s="964"/>
      <c r="G31" s="964"/>
      <c r="H31" s="964"/>
      <c r="I31" s="964"/>
      <c r="J31" s="964"/>
      <c r="K31" s="478"/>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188</v>
      </c>
      <c r="B36" s="870" t="str">
        <f>VLOOKUP(A36,EQUIPOS!A6:D154,3,FALSE)</f>
        <v>Diferencial</v>
      </c>
      <c r="C36" s="871"/>
      <c r="D36" s="871"/>
      <c r="E36" s="871"/>
      <c r="F36" s="871"/>
      <c r="G36" s="871"/>
      <c r="H36" s="872"/>
      <c r="I36" s="277"/>
      <c r="J36" s="278"/>
      <c r="K36" s="279">
        <f>VLOOKUP(A36,EQUIPOS!A6:D163,4,FALSE)</f>
        <v>3443.4389999999999</v>
      </c>
      <c r="L36" s="280"/>
      <c r="M36" s="346">
        <v>4</v>
      </c>
      <c r="N36" s="282">
        <f>K36/M36</f>
        <v>860.85974999999996</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N75*M41</f>
        <v>957.5100976143749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1818.369847614375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507</v>
      </c>
      <c r="B48" s="49" t="str">
        <f>VLOOKUP(A48,MATERIALES!A5:D373,3,FALSE)</f>
        <v>Mortero 1:3 Para Anillos</v>
      </c>
      <c r="C48" s="291"/>
      <c r="D48" s="291"/>
      <c r="E48" s="291"/>
      <c r="F48" s="291"/>
      <c r="G48" s="291"/>
      <c r="H48" s="291"/>
      <c r="I48" s="291"/>
      <c r="J48" s="321" t="str">
        <f>VLOOKUP(A48,MATERIALES!A4:D640,2,FALSE)</f>
        <v>m3</v>
      </c>
      <c r="K48" s="292">
        <v>0.01</v>
      </c>
      <c r="L48" s="277"/>
      <c r="M48" s="412">
        <f>VLOOKUP(A48,MATERIALES!A5:D396,4,FALSE)</f>
        <v>482672</v>
      </c>
      <c r="N48" s="282">
        <f>K48*M48</f>
        <v>4826.72</v>
      </c>
    </row>
    <row r="49" spans="1:14">
      <c r="A49" s="169" t="s">
        <v>780</v>
      </c>
      <c r="B49" s="49" t="str">
        <f>VLOOKUP(A49,MATERIALES!A6:D373,3,FALSE)</f>
        <v>Tubo concreto simple 450 mm</v>
      </c>
      <c r="C49" s="435"/>
      <c r="D49" s="435"/>
      <c r="E49" s="435"/>
      <c r="F49" s="435"/>
      <c r="G49" s="435"/>
      <c r="H49" s="435"/>
      <c r="I49" s="435"/>
      <c r="J49" s="322" t="str">
        <f>VLOOKUP(A49,MATERIALES!A5:D641,2,FALSE)</f>
        <v>m</v>
      </c>
      <c r="K49" s="407">
        <v>1</v>
      </c>
      <c r="L49" s="431"/>
      <c r="M49" s="412">
        <f>VLOOKUP(A49,MATERIALES!A6:D397,4,FALSE)</f>
        <v>152605</v>
      </c>
      <c r="N49" s="282">
        <f>K49*M49</f>
        <v>152605</v>
      </c>
    </row>
    <row r="50" spans="1:14">
      <c r="A50" s="169" t="s">
        <v>905</v>
      </c>
      <c r="B50" s="49" t="str">
        <f>VLOOKUP(A50,MATERIALES!A6:D373,3,FALSE)</f>
        <v>Concreto Resistencia  14 (Mpa)</v>
      </c>
      <c r="C50" s="435"/>
      <c r="D50" s="435"/>
      <c r="E50" s="435"/>
      <c r="F50" s="435"/>
      <c r="G50" s="435"/>
      <c r="H50" s="435"/>
      <c r="I50" s="435"/>
      <c r="J50" s="322" t="str">
        <f>VLOOKUP(A50,MATERIALES!A6:D642,2,FALSE)</f>
        <v>m3</v>
      </c>
      <c r="K50" s="407">
        <v>0.36499999999999999</v>
      </c>
      <c r="L50" s="431"/>
      <c r="M50" s="412">
        <f>VLOOKUP(A50,MATERIALES!A6:D398,4,FALSE)</f>
        <v>485636</v>
      </c>
      <c r="N50" s="282">
        <f>K50*M50</f>
        <v>177257.13999999998</v>
      </c>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1" t="s">
        <v>1037</v>
      </c>
      <c r="C53" s="822"/>
      <c r="D53" s="822"/>
      <c r="E53" s="822"/>
      <c r="F53" s="822"/>
      <c r="G53" s="822"/>
      <c r="H53" s="822"/>
      <c r="I53" s="822"/>
      <c r="J53" s="822"/>
      <c r="K53" s="822"/>
      <c r="L53" s="822"/>
      <c r="M53" s="823"/>
      <c r="N53" s="404">
        <f>SUM(N48:N52)</f>
        <v>334688.86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1403</v>
      </c>
      <c r="B58" s="52" t="str">
        <f>VLOOKUP(A58,TRANSPORTE!A1:D117,3,FALSE)</f>
        <v>Transporte de Tubería de Concreto Reforzado</v>
      </c>
      <c r="C58" s="327"/>
      <c r="D58" s="327"/>
      <c r="E58" s="327"/>
      <c r="F58" s="327"/>
      <c r="G58" s="327"/>
      <c r="H58" s="321" t="s">
        <v>344</v>
      </c>
      <c r="I58" s="289">
        <v>0.28000000000000003</v>
      </c>
      <c r="J58" s="296">
        <v>1</v>
      </c>
      <c r="K58" s="289">
        <f>I58*J58</f>
        <v>0.28000000000000003</v>
      </c>
      <c r="L58" s="908">
        <f>VLOOKUP(A58,TRANSPORTE!A1:D117,4,FALSE)</f>
        <v>4</v>
      </c>
      <c r="M58" s="909"/>
      <c r="N58" s="297">
        <f>K58*L58</f>
        <v>1.1200000000000001</v>
      </c>
    </row>
    <row r="59" spans="1:14">
      <c r="B59" s="52"/>
      <c r="C59" s="53"/>
      <c r="D59" s="53"/>
      <c r="E59" s="53"/>
      <c r="F59" s="53"/>
      <c r="G59" s="53"/>
      <c r="H59" s="321"/>
      <c r="I59" s="289"/>
      <c r="J59" s="296"/>
      <c r="K59" s="289"/>
      <c r="L59" s="908"/>
      <c r="M59" s="909"/>
      <c r="N59" s="297"/>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319"/>
      <c r="C63" s="320"/>
      <c r="D63" s="320"/>
      <c r="E63" s="320"/>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f>
        <v>1.1200000000000001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32</v>
      </c>
      <c r="N69" s="405">
        <f>K69/M69</f>
        <v>6383.4006507624999</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32</v>
      </c>
      <c r="N70" s="405">
        <f>K70/M70</f>
        <v>3191.70032538125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51"/>
    </row>
    <row r="75" spans="1:15" ht="15" thickBot="1">
      <c r="B75" s="910" t="s">
        <v>1037</v>
      </c>
      <c r="C75" s="864"/>
      <c r="D75" s="864"/>
      <c r="E75" s="864"/>
      <c r="F75" s="864"/>
      <c r="G75" s="864"/>
      <c r="H75" s="864"/>
      <c r="I75" s="864"/>
      <c r="J75" s="864"/>
      <c r="K75" s="864"/>
      <c r="L75" s="864"/>
      <c r="M75" s="865"/>
      <c r="N75" s="311">
        <f>SUM(N69:N74)</f>
        <v>9575.100976143749</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346083.45082375809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69216.690164751621</v>
      </c>
      <c r="M82" s="857"/>
      <c r="N82" s="57"/>
    </row>
    <row r="83" spans="1:14">
      <c r="B83" s="95" t="s">
        <v>1057</v>
      </c>
      <c r="C83" s="96"/>
      <c r="D83" s="96"/>
      <c r="E83" s="96"/>
      <c r="F83" s="96"/>
      <c r="G83" s="96"/>
      <c r="H83" s="96"/>
      <c r="I83" s="93"/>
      <c r="J83" s="94"/>
      <c r="K83" s="314">
        <v>0.05</v>
      </c>
      <c r="L83" s="856">
        <f>N77*K83</f>
        <v>17304.172541187905</v>
      </c>
      <c r="M83" s="857"/>
      <c r="N83" s="57"/>
    </row>
    <row r="84" spans="1:14" ht="15" thickBot="1">
      <c r="B84" s="97" t="s">
        <v>1058</v>
      </c>
      <c r="C84" s="98"/>
      <c r="D84" s="98"/>
      <c r="E84" s="98"/>
      <c r="F84" s="98"/>
      <c r="G84" s="98"/>
      <c r="H84" s="98"/>
      <c r="I84" s="99"/>
      <c r="J84" s="100"/>
      <c r="K84" s="315">
        <v>0.05</v>
      </c>
      <c r="L84" s="858">
        <f>N77*K84</f>
        <v>17304.172541187905</v>
      </c>
      <c r="M84" s="859"/>
      <c r="N84" s="57"/>
    </row>
    <row r="85" spans="1:14" ht="15" thickBot="1">
      <c r="B85" s="821" t="s">
        <v>1037</v>
      </c>
      <c r="C85" s="822"/>
      <c r="D85" s="822"/>
      <c r="E85" s="822"/>
      <c r="F85" s="822"/>
      <c r="G85" s="822"/>
      <c r="H85" s="822"/>
      <c r="I85" s="822"/>
      <c r="J85" s="822"/>
      <c r="K85" s="822"/>
      <c r="L85" s="822"/>
      <c r="M85" s="823"/>
      <c r="N85" s="58">
        <f>L82+L83+L84</f>
        <v>103825.03524712742</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449908.4860708855</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45" customHeight="1" thickBot="1">
      <c r="A31" t="s">
        <v>1929</v>
      </c>
      <c r="B31" s="86" t="s">
        <v>1213</v>
      </c>
      <c r="C31" s="984" t="s">
        <v>2239</v>
      </c>
      <c r="D31" s="985"/>
      <c r="E31" s="985"/>
      <c r="F31" s="985"/>
      <c r="G31" s="985"/>
      <c r="H31" s="985"/>
      <c r="I31" s="985"/>
      <c r="J31" s="985"/>
      <c r="K31" s="487"/>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188</v>
      </c>
      <c r="B36" s="870" t="str">
        <f>VLOOKUP(A36,EQUIPOS!A6:D154,3,FALSE)</f>
        <v>Diferencial</v>
      </c>
      <c r="C36" s="871"/>
      <c r="D36" s="871"/>
      <c r="E36" s="871"/>
      <c r="F36" s="871"/>
      <c r="G36" s="871"/>
      <c r="H36" s="872"/>
      <c r="I36" s="277"/>
      <c r="J36" s="278"/>
      <c r="K36" s="279">
        <f>VLOOKUP(A36,EQUIPOS!A6:D163,4,FALSE)</f>
        <v>3443.4389999999999</v>
      </c>
      <c r="L36" s="280"/>
      <c r="M36" s="451">
        <v>4</v>
      </c>
      <c r="N36" s="282">
        <f>K36/M36</f>
        <v>860.85974999999996</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N75*M41</f>
        <v>957.5100976143749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1818.369847614375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507</v>
      </c>
      <c r="B48" s="49" t="str">
        <f>VLOOKUP(A48,MATERIALES!A5:D373,3,FALSE)</f>
        <v>Mortero 1:3 Para Anillos</v>
      </c>
      <c r="C48" s="291"/>
      <c r="D48" s="291"/>
      <c r="E48" s="291"/>
      <c r="F48" s="291"/>
      <c r="G48" s="291"/>
      <c r="H48" s="291"/>
      <c r="I48" s="291"/>
      <c r="J48" s="321" t="str">
        <f>VLOOKUP(A48,MATERIALES!A4:D640,2,FALSE)</f>
        <v>m3</v>
      </c>
      <c r="K48" s="292">
        <v>0.02</v>
      </c>
      <c r="L48" s="277"/>
      <c r="M48" s="412">
        <f>VLOOKUP(A48,MATERIALES!A5:D396,4,FALSE)</f>
        <v>482672</v>
      </c>
      <c r="N48" s="282">
        <f>K48*M48</f>
        <v>9653.44</v>
      </c>
    </row>
    <row r="49" spans="1:14">
      <c r="A49" s="169" t="s">
        <v>780</v>
      </c>
      <c r="B49" s="49" t="str">
        <f>VLOOKUP(A49,MATERIALES!A6:D373,3,FALSE)</f>
        <v>Tubo concreto simple 450 mm</v>
      </c>
      <c r="C49" s="435"/>
      <c r="D49" s="435"/>
      <c r="E49" s="435"/>
      <c r="F49" s="435"/>
      <c r="G49" s="435"/>
      <c r="H49" s="435"/>
      <c r="I49" s="435"/>
      <c r="J49" s="322" t="str">
        <f>VLOOKUP(A49,MATERIALES!A5:D641,2,FALSE)</f>
        <v>m</v>
      </c>
      <c r="K49" s="407">
        <v>1</v>
      </c>
      <c r="L49" s="431"/>
      <c r="M49" s="412">
        <f>VLOOKUP(A49,MATERIALES!A6:D397,4,FALSE)</f>
        <v>152605</v>
      </c>
      <c r="N49" s="282">
        <f>K49*M49</f>
        <v>152605</v>
      </c>
    </row>
    <row r="50" spans="1:14">
      <c r="A50" s="169" t="s">
        <v>905</v>
      </c>
      <c r="B50" s="49" t="str">
        <f>VLOOKUP(A50,MATERIALES!A6:D373,3,FALSE)</f>
        <v>Concreto Resistencia  14 (Mpa)</v>
      </c>
      <c r="C50" s="435"/>
      <c r="D50" s="435"/>
      <c r="E50" s="435"/>
      <c r="F50" s="435"/>
      <c r="G50" s="435"/>
      <c r="H50" s="435"/>
      <c r="I50" s="435"/>
      <c r="J50" s="322" t="str">
        <f>VLOOKUP(A50,MATERIALES!A6:D642,2,FALSE)</f>
        <v>m3</v>
      </c>
      <c r="K50" s="407">
        <v>0.46</v>
      </c>
      <c r="L50" s="431"/>
      <c r="M50" s="412">
        <f>VLOOKUP(A50,MATERIALES!A6:D398,4,FALSE)</f>
        <v>485636</v>
      </c>
      <c r="N50" s="282">
        <f>K50*M50</f>
        <v>223392.56</v>
      </c>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1" t="s">
        <v>1037</v>
      </c>
      <c r="C53" s="822"/>
      <c r="D53" s="822"/>
      <c r="E53" s="822"/>
      <c r="F53" s="822"/>
      <c r="G53" s="822"/>
      <c r="H53" s="822"/>
      <c r="I53" s="822"/>
      <c r="J53" s="822"/>
      <c r="K53" s="822"/>
      <c r="L53" s="822"/>
      <c r="M53" s="823"/>
      <c r="N53" s="404">
        <f>SUM(N48:N52)</f>
        <v>385651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1403</v>
      </c>
      <c r="B58" s="52" t="str">
        <f>VLOOKUP(A58,TRANSPORTE!A1:D117,3,FALSE)</f>
        <v>Transporte de Tubería de Concreto Reforzado</v>
      </c>
      <c r="C58" s="327"/>
      <c r="D58" s="327"/>
      <c r="E58" s="327"/>
      <c r="F58" s="327"/>
      <c r="G58" s="327"/>
      <c r="H58" s="321" t="s">
        <v>344</v>
      </c>
      <c r="I58" s="289">
        <v>0.28000000000000003</v>
      </c>
      <c r="J58" s="296">
        <v>1</v>
      </c>
      <c r="K58" s="289">
        <f>I58*J58</f>
        <v>0.28000000000000003</v>
      </c>
      <c r="L58" s="908">
        <f>VLOOKUP(A58,TRANSPORTE!A1:D117,4,FALSE)</f>
        <v>4</v>
      </c>
      <c r="M58" s="909"/>
      <c r="N58" s="297">
        <f>K58*L58</f>
        <v>1.1200000000000001</v>
      </c>
    </row>
    <row r="59" spans="1:14">
      <c r="B59" s="52"/>
      <c r="C59" s="53"/>
      <c r="D59" s="53"/>
      <c r="E59" s="53"/>
      <c r="F59" s="53"/>
      <c r="G59" s="53"/>
      <c r="H59" s="321"/>
      <c r="I59" s="289"/>
      <c r="J59" s="296"/>
      <c r="K59" s="289"/>
      <c r="L59" s="908"/>
      <c r="M59" s="909"/>
      <c r="N59" s="297"/>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319"/>
      <c r="C63" s="320"/>
      <c r="D63" s="320"/>
      <c r="E63" s="320"/>
      <c r="F63" s="320"/>
      <c r="G63" s="320"/>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f>
        <v>1.1200000000000001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32</v>
      </c>
      <c r="N69" s="405">
        <f>K69/M69</f>
        <v>6383.4006507624999</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32</v>
      </c>
      <c r="N70" s="405">
        <f>K70/M70</f>
        <v>3191.70032538125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51"/>
    </row>
    <row r="75" spans="1:15" ht="15" thickBot="1">
      <c r="B75" s="910" t="s">
        <v>1037</v>
      </c>
      <c r="C75" s="864"/>
      <c r="D75" s="864"/>
      <c r="E75" s="864"/>
      <c r="F75" s="864"/>
      <c r="G75" s="864"/>
      <c r="H75" s="864"/>
      <c r="I75" s="864"/>
      <c r="J75" s="864"/>
      <c r="K75" s="864"/>
      <c r="L75" s="864"/>
      <c r="M75" s="865"/>
      <c r="N75" s="311">
        <f>SUM(N69:N74)</f>
        <v>9575.100976143749</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397045.5908237581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79409.11816475162</v>
      </c>
      <c r="M82" s="857"/>
      <c r="N82" s="57"/>
    </row>
    <row r="83" spans="1:14">
      <c r="B83" s="95" t="s">
        <v>1057</v>
      </c>
      <c r="C83" s="96"/>
      <c r="D83" s="96"/>
      <c r="E83" s="96"/>
      <c r="F83" s="96"/>
      <c r="G83" s="96"/>
      <c r="H83" s="96"/>
      <c r="I83" s="93"/>
      <c r="J83" s="94"/>
      <c r="K83" s="314">
        <v>0.05</v>
      </c>
      <c r="L83" s="856">
        <f>N77*K83</f>
        <v>19852.279541187905</v>
      </c>
      <c r="M83" s="857"/>
      <c r="N83" s="57"/>
    </row>
    <row r="84" spans="1:14" ht="15" thickBot="1">
      <c r="B84" s="97" t="s">
        <v>1058</v>
      </c>
      <c r="C84" s="98"/>
      <c r="D84" s="98"/>
      <c r="E84" s="98"/>
      <c r="F84" s="98"/>
      <c r="G84" s="98"/>
      <c r="H84" s="98"/>
      <c r="I84" s="99"/>
      <c r="J84" s="100"/>
      <c r="K84" s="315">
        <v>0.05</v>
      </c>
      <c r="L84" s="858">
        <f>N77*K84</f>
        <v>19852.279541187905</v>
      </c>
      <c r="M84" s="859"/>
      <c r="N84" s="57"/>
    </row>
    <row r="85" spans="1:14" ht="15" thickBot="1">
      <c r="B85" s="821" t="s">
        <v>1037</v>
      </c>
      <c r="C85" s="822"/>
      <c r="D85" s="822"/>
      <c r="E85" s="822"/>
      <c r="F85" s="822"/>
      <c r="G85" s="822"/>
      <c r="H85" s="822"/>
      <c r="I85" s="822"/>
      <c r="J85" s="822"/>
      <c r="K85" s="822"/>
      <c r="L85" s="822"/>
      <c r="M85" s="823"/>
      <c r="N85" s="58">
        <f>L82+L83+L84</f>
        <v>119113.67724712743</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516159.26807088556</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7.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1761</v>
      </c>
      <c r="C31" s="87" t="s">
        <v>2240</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310</v>
      </c>
      <c r="B36" s="870" t="str">
        <f>VLOOKUP(A36,EQUIPOS!A6:D154,3,FALSE)</f>
        <v>Retroexcavadora A25C</v>
      </c>
      <c r="C36" s="871"/>
      <c r="D36" s="871"/>
      <c r="E36" s="871"/>
      <c r="F36" s="871"/>
      <c r="G36" s="871"/>
      <c r="H36" s="872"/>
      <c r="I36" s="277"/>
      <c r="J36" s="278"/>
      <c r="K36" s="279">
        <f>VLOOKUP(A36,EQUIPOS!A6:D163,4,FALSE)</f>
        <v>269950.467</v>
      </c>
      <c r="L36" s="280"/>
      <c r="M36" s="346">
        <v>3</v>
      </c>
      <c r="N36" s="282">
        <f>K36/M36</f>
        <v>89983.489000000001</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N75*M41</f>
        <v>1276.6801301525002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91260.169130152499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507</v>
      </c>
      <c r="B48" s="49" t="str">
        <f>VLOOKUP(A48,MATERIALES!A5:D373,3,FALSE)</f>
        <v>Mortero 1:3 Para Anillos</v>
      </c>
      <c r="C48" s="291"/>
      <c r="D48" s="291"/>
      <c r="E48" s="291"/>
      <c r="F48" s="291"/>
      <c r="G48" s="291"/>
      <c r="H48" s="291"/>
      <c r="I48" s="291"/>
      <c r="J48" s="321" t="str">
        <f>VLOOKUP(A48,MATERIALES!A4:D640,2,FALSE)</f>
        <v>m3</v>
      </c>
      <c r="K48" s="292">
        <v>0.02</v>
      </c>
      <c r="L48" s="277"/>
      <c r="M48" s="412">
        <f>VLOOKUP(A48,MATERIALES!A5:D396,4,FALSE)</f>
        <v>482672</v>
      </c>
      <c r="N48" s="282">
        <f>K48*M48</f>
        <v>9653.44</v>
      </c>
    </row>
    <row r="49" spans="1:14">
      <c r="A49" s="169" t="s">
        <v>562</v>
      </c>
      <c r="B49" s="49" t="str">
        <f>VLOOKUP(A49,MATERIALES!A6:D373,3,FALSE)</f>
        <v>Material para solado y atraque</v>
      </c>
      <c r="C49" s="435"/>
      <c r="D49" s="435"/>
      <c r="E49" s="435"/>
      <c r="F49" s="435"/>
      <c r="G49" s="435"/>
      <c r="H49" s="435"/>
      <c r="I49" s="435"/>
      <c r="J49" s="322" t="str">
        <f>VLOOKUP(A49,MATERIALES!A5:D641,2,FALSE)</f>
        <v>m3</v>
      </c>
      <c r="K49" s="407">
        <v>0.46</v>
      </c>
      <c r="L49" s="431"/>
      <c r="M49" s="412">
        <f>VLOOKUP(A49,MATERIALES!A6:D397,4,FALSE)</f>
        <v>45848</v>
      </c>
      <c r="N49" s="282">
        <f>K49*M49</f>
        <v>21090.080000000002</v>
      </c>
    </row>
    <row r="50" spans="1:14">
      <c r="A50" s="169" t="s">
        <v>774</v>
      </c>
      <c r="B50" s="49" t="str">
        <f>VLOOKUP(A50,MATERIALES!A6:D373,3,FALSE)</f>
        <v xml:space="preserve">Tubo concreto reforzado 900mm (tipo 1)
</v>
      </c>
      <c r="C50" s="435"/>
      <c r="D50" s="435"/>
      <c r="E50" s="435"/>
      <c r="F50" s="435"/>
      <c r="G50" s="435"/>
      <c r="H50" s="435"/>
      <c r="I50" s="435"/>
      <c r="J50" s="322" t="str">
        <f>VLOOKUP(A50,MATERIALES!A6:D642,2,FALSE)</f>
        <v>m</v>
      </c>
      <c r="K50" s="407">
        <v>1</v>
      </c>
      <c r="L50" s="431"/>
      <c r="M50" s="412">
        <f>VLOOKUP(A50,MATERIALES!A6:D398,4,FALSE)</f>
        <v>446123</v>
      </c>
      <c r="N50" s="282">
        <f>K50*M50</f>
        <v>446123</v>
      </c>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1" t="s">
        <v>1037</v>
      </c>
      <c r="C53" s="822"/>
      <c r="D53" s="822"/>
      <c r="E53" s="822"/>
      <c r="F53" s="822"/>
      <c r="G53" s="822"/>
      <c r="H53" s="822"/>
      <c r="I53" s="822"/>
      <c r="J53" s="822"/>
      <c r="K53" s="822"/>
      <c r="L53" s="822"/>
      <c r="M53" s="823"/>
      <c r="N53" s="404">
        <f>SUM(N48:N52)</f>
        <v>476866.52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1403</v>
      </c>
      <c r="B58" s="52" t="str">
        <f>VLOOKUP(A58,TRANSPORTE!A1:D117,3,FALSE)</f>
        <v>Transporte de Tubería de Concreto Reforzado</v>
      </c>
      <c r="C58" s="327"/>
      <c r="D58" s="327"/>
      <c r="E58" s="327"/>
      <c r="F58" s="327"/>
      <c r="G58" s="327"/>
      <c r="H58" s="321" t="s">
        <v>344</v>
      </c>
      <c r="I58" s="289">
        <v>0.28000000000000003</v>
      </c>
      <c r="J58" s="296">
        <v>1</v>
      </c>
      <c r="K58" s="289">
        <f>I58*J58</f>
        <v>0.28000000000000003</v>
      </c>
      <c r="L58" s="908">
        <f>VLOOKUP(A58,TRANSPORTE!A1:D117,4,FALSE)</f>
        <v>4</v>
      </c>
      <c r="M58" s="909"/>
      <c r="N58" s="297">
        <f>K58*L58</f>
        <v>1.1200000000000001</v>
      </c>
    </row>
    <row r="59" spans="1:14">
      <c r="A59" t="s">
        <v>1407</v>
      </c>
      <c r="B59" s="52" t="str">
        <f>VLOOKUP(A59,TRANSPORTE!A1:D117,3,FALSE)</f>
        <v>Transporte de Material de Solado y Atraque Tubería de Concreto Reforzado</v>
      </c>
      <c r="C59" s="53"/>
      <c r="D59" s="53"/>
      <c r="E59" s="53"/>
      <c r="F59" s="53"/>
      <c r="G59" s="53"/>
      <c r="H59" s="321" t="s">
        <v>339</v>
      </c>
      <c r="I59" s="289">
        <v>0.46</v>
      </c>
      <c r="J59" s="296">
        <v>1</v>
      </c>
      <c r="K59" s="289">
        <f>I59*J59</f>
        <v>0.46</v>
      </c>
      <c r="L59" s="908">
        <f>VLOOKUP(A59,TRANSPORTE!A1:D117,4,FALSE)</f>
        <v>958</v>
      </c>
      <c r="M59" s="909"/>
      <c r="N59" s="297">
        <f>K59*L59</f>
        <v>440.68</v>
      </c>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319"/>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441.8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24</v>
      </c>
      <c r="N69" s="405">
        <f>K69/M69</f>
        <v>8511.2008676833339</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24</v>
      </c>
      <c r="N70" s="405">
        <f>K70/M70</f>
        <v>4255.6004338416669</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133"/>
    </row>
    <row r="75" spans="1:15" ht="15" thickBot="1">
      <c r="B75" s="910" t="s">
        <v>1037</v>
      </c>
      <c r="C75" s="864"/>
      <c r="D75" s="864"/>
      <c r="E75" s="864"/>
      <c r="F75" s="864"/>
      <c r="G75" s="864"/>
      <c r="H75" s="864"/>
      <c r="I75" s="864"/>
      <c r="J75" s="864"/>
      <c r="K75" s="864"/>
      <c r="L75" s="864"/>
      <c r="M75" s="865"/>
      <c r="N75" s="470">
        <f>SUM(N69:N74)</f>
        <v>12766.801301525</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581335.2904316776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116267.05808633553</v>
      </c>
      <c r="M82" s="857"/>
      <c r="N82" s="57"/>
    </row>
    <row r="83" spans="1:14">
      <c r="B83" s="95" t="s">
        <v>1057</v>
      </c>
      <c r="C83" s="96"/>
      <c r="D83" s="96"/>
      <c r="E83" s="96"/>
      <c r="F83" s="96"/>
      <c r="G83" s="96"/>
      <c r="H83" s="96"/>
      <c r="I83" s="93"/>
      <c r="J83" s="94"/>
      <c r="K83" s="314">
        <v>0.05</v>
      </c>
      <c r="L83" s="856">
        <f>N77*K83</f>
        <v>29066.764521583882</v>
      </c>
      <c r="M83" s="857"/>
      <c r="N83" s="57"/>
    </row>
    <row r="84" spans="1:14" ht="15" thickBot="1">
      <c r="B84" s="97" t="s">
        <v>1058</v>
      </c>
      <c r="C84" s="98"/>
      <c r="D84" s="98"/>
      <c r="E84" s="98"/>
      <c r="F84" s="98"/>
      <c r="G84" s="98"/>
      <c r="H84" s="98"/>
      <c r="I84" s="99"/>
      <c r="J84" s="100"/>
      <c r="K84" s="315">
        <v>0.05</v>
      </c>
      <c r="L84" s="858">
        <f>N77*K84</f>
        <v>29066.764521583882</v>
      </c>
      <c r="M84" s="859"/>
      <c r="N84" s="57"/>
    </row>
    <row r="85" spans="1:14" ht="15" thickBot="1">
      <c r="B85" s="821" t="s">
        <v>1037</v>
      </c>
      <c r="C85" s="822"/>
      <c r="D85" s="822"/>
      <c r="E85" s="822"/>
      <c r="F85" s="822"/>
      <c r="G85" s="822"/>
      <c r="H85" s="822"/>
      <c r="I85" s="822"/>
      <c r="J85" s="822"/>
      <c r="K85" s="822"/>
      <c r="L85" s="822"/>
      <c r="M85" s="823"/>
      <c r="N85" s="58">
        <f>L82+L83+L84</f>
        <v>174400.58712950328</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755735.87756118085</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1214</v>
      </c>
      <c r="C31" s="87" t="s">
        <v>2242</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160</v>
      </c>
      <c r="B36" s="870" t="str">
        <f>VLOOKUP(A36,EQUIPOS!A6:D154,3,FALSE)</f>
        <v>COMPACTADOR MANUAL VIBRATORIO (RANA) con motor de 6 HP</v>
      </c>
      <c r="C36" s="871"/>
      <c r="D36" s="871"/>
      <c r="E36" s="871"/>
      <c r="F36" s="871"/>
      <c r="G36" s="871"/>
      <c r="H36" s="872"/>
      <c r="I36" s="277"/>
      <c r="J36" s="278"/>
      <c r="K36" s="279">
        <f>VLOOKUP(A36,EQUIPOS!A6:D163,4,FALSE)</f>
        <v>9284.3940000000002</v>
      </c>
      <c r="L36" s="280"/>
      <c r="M36" s="346">
        <v>0.5</v>
      </c>
      <c r="N36" s="282">
        <f>K36/M36</f>
        <v>18568.788</v>
      </c>
    </row>
    <row r="37" spans="1:14">
      <c r="A37" s="119" t="s">
        <v>320</v>
      </c>
      <c r="B37" s="870" t="str">
        <f>VLOOKUP(A37,EQUIPOS!A7:D154,3,FALSE)</f>
        <v>Retroexcavadora sobre llantas, motor 62HP, Profundidad de excavación de 5.41 metros.</v>
      </c>
      <c r="C37" s="871"/>
      <c r="D37" s="871"/>
      <c r="E37" s="871"/>
      <c r="F37" s="871"/>
      <c r="G37" s="871"/>
      <c r="H37" s="872"/>
      <c r="I37" s="431"/>
      <c r="J37" s="432"/>
      <c r="K37" s="279">
        <f>VLOOKUP(A37,EQUIPOS!A7:D164,4,FALSE)</f>
        <v>194964.3</v>
      </c>
      <c r="L37" s="345"/>
      <c r="M37" s="346">
        <v>1.5</v>
      </c>
      <c r="N37" s="282">
        <f>K37/M37</f>
        <v>129976.2</v>
      </c>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N75*M41</f>
        <v>2553.3602603050003</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151098.34826030501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562</v>
      </c>
      <c r="B48" s="49" t="str">
        <f>VLOOKUP(A48,MATERIALES!A5:D373,3,FALSE)</f>
        <v>Material para solado y atraque</v>
      </c>
      <c r="C48" s="291"/>
      <c r="D48" s="291"/>
      <c r="E48" s="291"/>
      <c r="F48" s="291"/>
      <c r="G48" s="291"/>
      <c r="H48" s="291"/>
      <c r="I48" s="291"/>
      <c r="J48" s="321" t="str">
        <f>VLOOKUP(A48,MATERIALES!A4:D640,2,FALSE)</f>
        <v>m3</v>
      </c>
      <c r="K48" s="292">
        <v>0.57999999999999996</v>
      </c>
      <c r="L48" s="277"/>
      <c r="M48" s="412">
        <f>VLOOKUP(A48,MATERIALES!A5:D396,4,FALSE)</f>
        <v>45848</v>
      </c>
      <c r="N48" s="282">
        <f>K48*M48</f>
        <v>26591.839999999997</v>
      </c>
    </row>
    <row r="49" spans="1:14">
      <c r="A49" s="169" t="s">
        <v>788</v>
      </c>
      <c r="B49" s="49" t="str">
        <f>VLOOKUP(A49,MATERIALES!A6:D373,3,FALSE)</f>
        <v xml:space="preserve">Tubo corrugado de acero galvanizado MP-68
</v>
      </c>
      <c r="C49" s="435"/>
      <c r="D49" s="435"/>
      <c r="E49" s="435"/>
      <c r="F49" s="435"/>
      <c r="G49" s="435"/>
      <c r="H49" s="435"/>
      <c r="I49" s="435"/>
      <c r="J49" s="322" t="str">
        <f>VLOOKUP(A49,MATERIALES!A5:D641,2,FALSE)</f>
        <v>m</v>
      </c>
      <c r="K49" s="407">
        <v>1</v>
      </c>
      <c r="L49" s="431"/>
      <c r="M49" s="412">
        <f>VLOOKUP(A49,MATERIALES!A6:D397,4,FALSE)</f>
        <v>213798</v>
      </c>
      <c r="N49" s="282">
        <f>K49*M49</f>
        <v>213798</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1" t="s">
        <v>1037</v>
      </c>
      <c r="C53" s="822"/>
      <c r="D53" s="822"/>
      <c r="E53" s="822"/>
      <c r="F53" s="822"/>
      <c r="G53" s="822"/>
      <c r="H53" s="822"/>
      <c r="I53" s="822"/>
      <c r="J53" s="822"/>
      <c r="K53" s="822"/>
      <c r="L53" s="822"/>
      <c r="M53" s="823"/>
      <c r="N53" s="404">
        <f>SUM(N48:N52)</f>
        <v>240389.84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1402</v>
      </c>
      <c r="B58" s="52" t="str">
        <f>VLOOKUP(A58,TRANSPORTE!A1:D117,3,FALSE)</f>
        <v>Transporte de tubería</v>
      </c>
      <c r="C58" s="327"/>
      <c r="D58" s="327"/>
      <c r="E58" s="327"/>
      <c r="F58" s="327"/>
      <c r="G58" s="327"/>
      <c r="H58" s="321" t="s">
        <v>1390</v>
      </c>
      <c r="I58" s="289">
        <v>1</v>
      </c>
      <c r="J58" s="296">
        <v>1</v>
      </c>
      <c r="K58" s="289">
        <f>I58*J58</f>
        <v>1</v>
      </c>
      <c r="L58" s="908">
        <f>VLOOKUP(A58,TRANSPORTE!A1:D117,4,FALSE)</f>
        <v>1550</v>
      </c>
      <c r="M58" s="909"/>
      <c r="N58" s="297">
        <f>K58*L58</f>
        <v>1550</v>
      </c>
    </row>
    <row r="59" spans="1:14">
      <c r="A59" t="s">
        <v>1407</v>
      </c>
      <c r="B59" s="52" t="str">
        <f>VLOOKUP(A59,TRANSPORTE!A1:D117,3,FALSE)</f>
        <v>Transporte de Material de Solado y Atraque Tubería de Concreto Reforzado</v>
      </c>
      <c r="C59" s="53"/>
      <c r="D59" s="53"/>
      <c r="E59" s="53"/>
      <c r="F59" s="53"/>
      <c r="G59" s="53"/>
      <c r="H59" s="321" t="s">
        <v>339</v>
      </c>
      <c r="I59" s="289">
        <v>0.57999999999999996</v>
      </c>
      <c r="J59" s="296">
        <v>1</v>
      </c>
      <c r="K59" s="289">
        <f>I59*J59</f>
        <v>0.57999999999999996</v>
      </c>
      <c r="L59" s="908">
        <f>VLOOKUP(A59,TRANSPORTE!A1:D117,4,FALSE)</f>
        <v>958</v>
      </c>
      <c r="M59" s="909"/>
      <c r="N59" s="297">
        <f>K59*L59</f>
        <v>555.64</v>
      </c>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f>
        <v>2105.64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12</v>
      </c>
      <c r="N69" s="405">
        <f>K69/M69</f>
        <v>17022.401735366668</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12</v>
      </c>
      <c r="N70" s="405">
        <f>K70/M70</f>
        <v>8511.2008676833339</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51"/>
    </row>
    <row r="75" spans="1:15" ht="15" thickBot="1">
      <c r="B75" s="910" t="s">
        <v>1037</v>
      </c>
      <c r="C75" s="864"/>
      <c r="D75" s="864"/>
      <c r="E75" s="864"/>
      <c r="F75" s="864"/>
      <c r="G75" s="864"/>
      <c r="H75" s="864"/>
      <c r="I75" s="864"/>
      <c r="J75" s="864"/>
      <c r="K75" s="864"/>
      <c r="L75" s="864"/>
      <c r="M75" s="865"/>
      <c r="N75" s="311">
        <f>SUM(N69:N74)</f>
        <v>25533.60260305</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419127.430863355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83825.486172671008</v>
      </c>
      <c r="M82" s="857"/>
      <c r="N82" s="57"/>
    </row>
    <row r="83" spans="1:14">
      <c r="B83" s="95" t="s">
        <v>1057</v>
      </c>
      <c r="C83" s="96"/>
      <c r="D83" s="96"/>
      <c r="E83" s="96"/>
      <c r="F83" s="96"/>
      <c r="G83" s="96"/>
      <c r="H83" s="96"/>
      <c r="I83" s="93"/>
      <c r="J83" s="94"/>
      <c r="K83" s="314">
        <v>0.05</v>
      </c>
      <c r="L83" s="856">
        <f>N77*K83</f>
        <v>20956.371543167752</v>
      </c>
      <c r="M83" s="857"/>
      <c r="N83" s="57"/>
    </row>
    <row r="84" spans="1:14" ht="15" thickBot="1">
      <c r="B84" s="97" t="s">
        <v>1058</v>
      </c>
      <c r="C84" s="98"/>
      <c r="D84" s="98"/>
      <c r="E84" s="98"/>
      <c r="F84" s="98"/>
      <c r="G84" s="98"/>
      <c r="H84" s="98"/>
      <c r="I84" s="99"/>
      <c r="J84" s="100"/>
      <c r="K84" s="315">
        <v>0.05</v>
      </c>
      <c r="L84" s="858">
        <f>N77*K84</f>
        <v>20956.371543167752</v>
      </c>
      <c r="M84" s="859"/>
      <c r="N84" s="57"/>
    </row>
    <row r="85" spans="1:14" ht="15" thickBot="1">
      <c r="B85" s="821" t="s">
        <v>1037</v>
      </c>
      <c r="C85" s="822"/>
      <c r="D85" s="822"/>
      <c r="E85" s="822"/>
      <c r="F85" s="822"/>
      <c r="G85" s="822"/>
      <c r="H85" s="822"/>
      <c r="I85" s="822"/>
      <c r="J85" s="822"/>
      <c r="K85" s="822"/>
      <c r="L85" s="822"/>
      <c r="M85" s="823"/>
      <c r="N85" s="58">
        <f>L82+L83+L84</f>
        <v>125738.22925900652</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544865.6601223615</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8.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1215</v>
      </c>
      <c r="C31" s="87" t="s">
        <v>2241</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160</v>
      </c>
      <c r="B36" s="870" t="str">
        <f>VLOOKUP(A36,EQUIPOS!A6:D154,3,FALSE)</f>
        <v>COMPACTADOR MANUAL VIBRATORIO (RANA) con motor de 6 HP</v>
      </c>
      <c r="C36" s="871"/>
      <c r="D36" s="871"/>
      <c r="E36" s="871"/>
      <c r="F36" s="871"/>
      <c r="G36" s="871"/>
      <c r="H36" s="872"/>
      <c r="I36" s="277"/>
      <c r="J36" s="278"/>
      <c r="K36" s="279">
        <f>VLOOKUP(A36,EQUIPOS!A6:D163,4,FALSE)</f>
        <v>9284.3940000000002</v>
      </c>
      <c r="L36" s="280"/>
      <c r="M36" s="346">
        <v>0.5</v>
      </c>
      <c r="N36" s="282">
        <f>K36/M36</f>
        <v>18568.788</v>
      </c>
    </row>
    <row r="37" spans="1:14">
      <c r="A37" s="119" t="s">
        <v>303</v>
      </c>
      <c r="B37" s="870" t="str">
        <f>VLOOKUP(A37,EQUIPOS!A7:D154,3,FALSE)</f>
        <v>Retrocargador, pala de 1,1 m3 de capacidad, profundidad de excavación de 4.400 mm y una altura de 5.680 mm</v>
      </c>
      <c r="C37" s="871"/>
      <c r="D37" s="871"/>
      <c r="E37" s="871"/>
      <c r="F37" s="871"/>
      <c r="G37" s="871"/>
      <c r="H37" s="872"/>
      <c r="I37" s="431"/>
      <c r="J37" s="432"/>
      <c r="K37" s="279">
        <f>VLOOKUP(A37,EQUIPOS!A7:D164,4,FALSE)</f>
        <v>179966.535</v>
      </c>
      <c r="L37" s="345"/>
      <c r="M37" s="346">
        <v>1.5</v>
      </c>
      <c r="N37" s="282">
        <f>K37/M37</f>
        <v>119977.69</v>
      </c>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N75*M41</f>
        <v>2553.3602603050003</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141099.838260305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562</v>
      </c>
      <c r="B48" s="49" t="str">
        <f>VLOOKUP(A48,MATERIALES!A5:D373,3,FALSE)</f>
        <v>Material para solado y atraque</v>
      </c>
      <c r="C48" s="291"/>
      <c r="D48" s="291"/>
      <c r="E48" s="291"/>
      <c r="F48" s="291"/>
      <c r="G48" s="291"/>
      <c r="H48" s="291"/>
      <c r="I48" s="291"/>
      <c r="J48" s="321" t="str">
        <f>VLOOKUP(A48,MATERIALES!A4:D640,2,FALSE)</f>
        <v>m3</v>
      </c>
      <c r="K48" s="292">
        <v>0.57999999999999996</v>
      </c>
      <c r="L48" s="277"/>
      <c r="M48" s="412">
        <f>VLOOKUP(A48,MATERIALES!A5:D396,4,FALSE)</f>
        <v>45848</v>
      </c>
      <c r="N48" s="282">
        <f>K48*M48</f>
        <v>26591.839999999997</v>
      </c>
    </row>
    <row r="49" spans="1:14">
      <c r="A49" s="169" t="s">
        <v>788</v>
      </c>
      <c r="B49" s="49" t="str">
        <f>VLOOKUP(A49,MATERIALES!A6:D373,3,FALSE)</f>
        <v xml:space="preserve">Tubo corrugado de acero galvanizado MP-68
</v>
      </c>
      <c r="C49" s="435"/>
      <c r="D49" s="435"/>
      <c r="E49" s="435"/>
      <c r="F49" s="435"/>
      <c r="G49" s="435"/>
      <c r="H49" s="435"/>
      <c r="I49" s="435"/>
      <c r="J49" s="322" t="str">
        <f>VLOOKUP(A49,MATERIALES!A5:D641,2,FALSE)</f>
        <v>m</v>
      </c>
      <c r="K49" s="407">
        <v>1</v>
      </c>
      <c r="L49" s="431"/>
      <c r="M49" s="412">
        <f>VLOOKUP(A49,MATERIALES!A6:D397,4,FALSE)</f>
        <v>213798</v>
      </c>
      <c r="N49" s="282">
        <f>K49*M49</f>
        <v>213798</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1" t="s">
        <v>1037</v>
      </c>
      <c r="C53" s="822"/>
      <c r="D53" s="822"/>
      <c r="E53" s="822"/>
      <c r="F53" s="822"/>
      <c r="G53" s="822"/>
      <c r="H53" s="822"/>
      <c r="I53" s="822"/>
      <c r="J53" s="822"/>
      <c r="K53" s="822"/>
      <c r="L53" s="822"/>
      <c r="M53" s="823"/>
      <c r="N53" s="404">
        <f>SUM(N48:N52)</f>
        <v>240389.84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1402</v>
      </c>
      <c r="B58" s="52" t="str">
        <f>VLOOKUP(A58,TRANSPORTE!A1:D117,3,FALSE)</f>
        <v>Transporte de tubería</v>
      </c>
      <c r="C58" s="327"/>
      <c r="D58" s="327"/>
      <c r="E58" s="327"/>
      <c r="F58" s="327"/>
      <c r="G58" s="327"/>
      <c r="H58" s="321" t="s">
        <v>1390</v>
      </c>
      <c r="I58" s="289">
        <v>1</v>
      </c>
      <c r="J58" s="296">
        <v>1</v>
      </c>
      <c r="K58" s="289">
        <f>I58*J58</f>
        <v>1</v>
      </c>
      <c r="L58" s="908">
        <f>VLOOKUP(A58,TRANSPORTE!A1:D117,4,FALSE)</f>
        <v>1550</v>
      </c>
      <c r="M58" s="909"/>
      <c r="N58" s="297">
        <f>K58*L58</f>
        <v>1550</v>
      </c>
    </row>
    <row r="59" spans="1:14">
      <c r="A59" t="s">
        <v>1407</v>
      </c>
      <c r="B59" s="52" t="str">
        <f>VLOOKUP(A59,TRANSPORTE!A1:D117,3,FALSE)</f>
        <v>Transporte de Material de Solado y Atraque Tubería de Concreto Reforzado</v>
      </c>
      <c r="C59" s="53"/>
      <c r="D59" s="53"/>
      <c r="E59" s="53"/>
      <c r="F59" s="53"/>
      <c r="G59" s="53"/>
      <c r="H59" s="321" t="s">
        <v>339</v>
      </c>
      <c r="I59" s="289">
        <v>0.57999999999999996</v>
      </c>
      <c r="J59" s="296">
        <v>1</v>
      </c>
      <c r="K59" s="289">
        <f>I59*J59</f>
        <v>0.57999999999999996</v>
      </c>
      <c r="L59" s="908">
        <f>VLOOKUP(A59,TRANSPORTE!A1:D117,4,FALSE)</f>
        <v>958</v>
      </c>
      <c r="M59" s="909"/>
      <c r="N59" s="297">
        <f>K59*L59</f>
        <v>555.64</v>
      </c>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2105.64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12</v>
      </c>
      <c r="N69" s="405">
        <f>K69/M69</f>
        <v>17022.401735366668</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12</v>
      </c>
      <c r="N70" s="405">
        <f>K70/M70</f>
        <v>8511.2008676833339</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51"/>
    </row>
    <row r="75" spans="1:15" ht="15" thickBot="1">
      <c r="B75" s="910" t="s">
        <v>1037</v>
      </c>
      <c r="C75" s="864"/>
      <c r="D75" s="864"/>
      <c r="E75" s="864"/>
      <c r="F75" s="864"/>
      <c r="G75" s="864"/>
      <c r="H75" s="864"/>
      <c r="I75" s="864"/>
      <c r="J75" s="864"/>
      <c r="K75" s="864"/>
      <c r="L75" s="864"/>
      <c r="M75" s="865"/>
      <c r="N75" s="311">
        <f>SUM(N69:N74)</f>
        <v>25533.60260305</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409128.92086335499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81825.784172671003</v>
      </c>
      <c r="M82" s="857"/>
      <c r="N82" s="57"/>
    </row>
    <row r="83" spans="1:14">
      <c r="B83" s="95" t="s">
        <v>1057</v>
      </c>
      <c r="C83" s="96"/>
      <c r="D83" s="96"/>
      <c r="E83" s="96"/>
      <c r="F83" s="96"/>
      <c r="G83" s="96"/>
      <c r="H83" s="96"/>
      <c r="I83" s="93"/>
      <c r="J83" s="94"/>
      <c r="K83" s="314">
        <v>0.05</v>
      </c>
      <c r="L83" s="856">
        <f>N77*K83</f>
        <v>20456.446043167751</v>
      </c>
      <c r="M83" s="857"/>
      <c r="N83" s="57"/>
    </row>
    <row r="84" spans="1:14" ht="15" thickBot="1">
      <c r="B84" s="97" t="s">
        <v>1058</v>
      </c>
      <c r="C84" s="98"/>
      <c r="D84" s="98"/>
      <c r="E84" s="98"/>
      <c r="F84" s="98"/>
      <c r="G84" s="98"/>
      <c r="H84" s="98"/>
      <c r="I84" s="99"/>
      <c r="J84" s="100"/>
      <c r="K84" s="315">
        <v>0.05</v>
      </c>
      <c r="L84" s="858">
        <f>N77*K84</f>
        <v>20456.446043167751</v>
      </c>
      <c r="M84" s="859"/>
      <c r="N84" s="57"/>
    </row>
    <row r="85" spans="1:14" ht="15" thickBot="1">
      <c r="B85" s="821" t="s">
        <v>1037</v>
      </c>
      <c r="C85" s="822"/>
      <c r="D85" s="822"/>
      <c r="E85" s="822"/>
      <c r="F85" s="822"/>
      <c r="G85" s="822"/>
      <c r="H85" s="822"/>
      <c r="I85" s="822"/>
      <c r="J85" s="822"/>
      <c r="K85" s="822"/>
      <c r="L85" s="822"/>
      <c r="M85" s="823"/>
      <c r="N85" s="58">
        <f>L82+L83+L84</f>
        <v>122738.67625900652</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531867.59712236153</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8.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1762</v>
      </c>
      <c r="C31" s="87" t="s">
        <v>1763</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N75*M41</f>
        <v>127.66801301525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127.66801301525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773</v>
      </c>
      <c r="B48" s="49" t="str">
        <f>VLOOKUP(A48,MATERIALES!A5:D373,3,FALSE)</f>
        <v>Tubería de Plástico</v>
      </c>
      <c r="C48" s="291"/>
      <c r="D48" s="291"/>
      <c r="E48" s="291"/>
      <c r="F48" s="291"/>
      <c r="G48" s="291"/>
      <c r="H48" s="291"/>
      <c r="I48" s="278"/>
      <c r="J48" s="234" t="str">
        <f>VLOOKUP(A48,MATERIALES!A4:D640,2,FALSE)</f>
        <v>m</v>
      </c>
      <c r="K48" s="292">
        <v>1</v>
      </c>
      <c r="L48" s="277"/>
      <c r="M48" s="412">
        <f>VLOOKUP(A48,MATERIALES!A5:D396,4,FALSE)</f>
        <v>17201</v>
      </c>
      <c r="N48" s="282">
        <f>K48*M48</f>
        <v>17201</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1" t="s">
        <v>1037</v>
      </c>
      <c r="C53" s="822"/>
      <c r="D53" s="822"/>
      <c r="E53" s="822"/>
      <c r="F53" s="822"/>
      <c r="G53" s="822"/>
      <c r="H53" s="822"/>
      <c r="I53" s="822"/>
      <c r="J53" s="822"/>
      <c r="K53" s="822"/>
      <c r="L53" s="822"/>
      <c r="M53" s="823"/>
      <c r="N53" s="404">
        <f>SUM(N48:N52)</f>
        <v>17201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B58" s="52"/>
      <c r="C58" s="327"/>
      <c r="D58" s="327"/>
      <c r="E58" s="327"/>
      <c r="F58" s="327"/>
      <c r="G58" s="327"/>
      <c r="H58" s="321"/>
      <c r="I58" s="289"/>
      <c r="J58" s="296"/>
      <c r="K58" s="289"/>
      <c r="L58" s="908"/>
      <c r="M58" s="909"/>
      <c r="N58" s="297"/>
    </row>
    <row r="59" spans="1:14">
      <c r="B59" s="52"/>
      <c r="C59" s="53"/>
      <c r="D59" s="53"/>
      <c r="E59" s="53"/>
      <c r="F59" s="53"/>
      <c r="G59" s="53"/>
      <c r="H59" s="321"/>
      <c r="I59" s="289"/>
      <c r="J59" s="296"/>
      <c r="K59" s="289"/>
      <c r="L59" s="908"/>
      <c r="M59" s="909"/>
      <c r="N59" s="297"/>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s="170" t="s">
        <v>9</v>
      </c>
      <c r="B69" s="55" t="str">
        <f>VLOOKUP(A69,'MANO DE OBRA'!A8:D68,3,FALSE)</f>
        <v>Obrero (3)</v>
      </c>
      <c r="C69" s="53"/>
      <c r="D69" s="53"/>
      <c r="E69" s="53"/>
      <c r="F69" s="53"/>
      <c r="G69" s="53"/>
      <c r="H69" s="53"/>
      <c r="I69" s="302">
        <f>K69/J69*100</f>
        <v>82811.68411799999</v>
      </c>
      <c r="J69" s="303">
        <v>185</v>
      </c>
      <c r="K69" s="304">
        <f>VLOOKUP(A69,'MANO DE OBRA'!A8:D99,4,FALSE)</f>
        <v>153201.61561829998</v>
      </c>
      <c r="L69" s="56"/>
      <c r="M69" s="444">
        <v>100</v>
      </c>
      <c r="N69" s="405">
        <f>K69/M69</f>
        <v>1532.0161561829998</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100</v>
      </c>
      <c r="N70" s="405">
        <f>K70/M70</f>
        <v>1021.344104122</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51"/>
    </row>
    <row r="75" spans="1:15" ht="15" thickBot="1">
      <c r="B75" s="910" t="s">
        <v>1037</v>
      </c>
      <c r="C75" s="864"/>
      <c r="D75" s="864"/>
      <c r="E75" s="864"/>
      <c r="F75" s="864"/>
      <c r="G75" s="864"/>
      <c r="H75" s="864"/>
      <c r="I75" s="864"/>
      <c r="J75" s="864"/>
      <c r="K75" s="864"/>
      <c r="L75" s="864"/>
      <c r="M75" s="865"/>
      <c r="N75" s="311">
        <f>SUM(N69:N74)</f>
        <v>2553.3602603049999</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19882.028273320248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3976.4056546640495</v>
      </c>
      <c r="M82" s="857"/>
      <c r="N82" s="57"/>
    </row>
    <row r="83" spans="1:14">
      <c r="B83" s="95" t="s">
        <v>1057</v>
      </c>
      <c r="C83" s="96"/>
      <c r="D83" s="96"/>
      <c r="E83" s="96"/>
      <c r="F83" s="96"/>
      <c r="G83" s="96"/>
      <c r="H83" s="96"/>
      <c r="I83" s="93"/>
      <c r="J83" s="94"/>
      <c r="K83" s="314">
        <v>0.05</v>
      </c>
      <c r="L83" s="856">
        <f>N77*K83</f>
        <v>994.10141366601238</v>
      </c>
      <c r="M83" s="857"/>
      <c r="N83" s="57"/>
    </row>
    <row r="84" spans="1:14" ht="15" thickBot="1">
      <c r="B84" s="97" t="s">
        <v>1058</v>
      </c>
      <c r="C84" s="98"/>
      <c r="D84" s="98"/>
      <c r="E84" s="98"/>
      <c r="F84" s="98"/>
      <c r="G84" s="98"/>
      <c r="H84" s="98"/>
      <c r="I84" s="99"/>
      <c r="J84" s="100"/>
      <c r="K84" s="315">
        <v>0.05</v>
      </c>
      <c r="L84" s="858">
        <f>N77*K84</f>
        <v>994.10141366601238</v>
      </c>
      <c r="M84" s="859"/>
      <c r="N84" s="57"/>
    </row>
    <row r="85" spans="1:14" ht="15" thickBot="1">
      <c r="B85" s="821" t="s">
        <v>1037</v>
      </c>
      <c r="C85" s="822"/>
      <c r="D85" s="822"/>
      <c r="E85" s="822"/>
      <c r="F85" s="822"/>
      <c r="G85" s="822"/>
      <c r="H85" s="822"/>
      <c r="I85" s="822"/>
      <c r="J85" s="822"/>
      <c r="K85" s="822"/>
      <c r="L85" s="822"/>
      <c r="M85" s="823"/>
      <c r="N85" s="58">
        <f>L82+L83+L84</f>
        <v>5964.6084819960743</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25846.636755316322</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986" t="s">
        <v>1028</v>
      </c>
      <c r="D30" s="987"/>
      <c r="E30" s="987"/>
      <c r="F30" s="987"/>
      <c r="G30" s="987"/>
      <c r="H30" s="987"/>
      <c r="I30" s="987"/>
      <c r="J30" s="464"/>
      <c r="K30" s="317"/>
      <c r="L30" s="797" t="s">
        <v>1029</v>
      </c>
      <c r="M30" s="798"/>
      <c r="N30" s="77" t="s">
        <v>1030</v>
      </c>
    </row>
    <row r="31" spans="1:14" ht="30" customHeight="1" thickBot="1">
      <c r="A31" t="s">
        <v>1929</v>
      </c>
      <c r="B31" s="86" t="s">
        <v>1216</v>
      </c>
      <c r="C31" s="988" t="s">
        <v>2243</v>
      </c>
      <c r="D31" s="989"/>
      <c r="E31" s="989"/>
      <c r="F31" s="989"/>
      <c r="G31" s="989"/>
      <c r="H31" s="989"/>
      <c r="I31" s="989"/>
      <c r="J31" s="989"/>
      <c r="K31" s="487"/>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N75*M41</f>
        <v>1915.0201952287498</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1915.0201952287498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62221</v>
      </c>
      <c r="N48" s="282">
        <f>K48*M48</f>
        <v>68443.100000000006</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6000</v>
      </c>
      <c r="N49" s="282">
        <f>K49*M49</f>
        <v>6899.9999999999991</v>
      </c>
    </row>
    <row r="50" spans="1:14">
      <c r="A50" s="169" t="s">
        <v>608</v>
      </c>
      <c r="B50" s="49" t="str">
        <f>VLOOKUP(A50,MATERIALES!A6:D373,3,FALSE)</f>
        <v>Mortero 1:3 De recubrimiento</v>
      </c>
      <c r="C50" s="435"/>
      <c r="D50" s="435"/>
      <c r="E50" s="435"/>
      <c r="F50" s="435"/>
      <c r="G50" s="435"/>
      <c r="H50" s="435"/>
      <c r="I50" s="435"/>
      <c r="J50" s="322" t="str">
        <f>VLOOKUP(A50,MATERIALES!A6:D642,2,FALSE)</f>
        <v>m3</v>
      </c>
      <c r="K50" s="407">
        <v>0.12</v>
      </c>
      <c r="L50" s="431"/>
      <c r="M50" s="412">
        <f>VLOOKUP(A50,MATERIALES!A6:D398,4,FALSE)</f>
        <v>480202</v>
      </c>
      <c r="N50" s="282">
        <f>K50*M50</f>
        <v>57624.24</v>
      </c>
    </row>
    <row r="51" spans="1:14">
      <c r="A51" s="169" t="s">
        <v>941</v>
      </c>
      <c r="B51" s="49" t="str">
        <f>VLOOKUP(A51,MATERIALES!A6:D373,3,FALSE)</f>
        <v xml:space="preserve">Formaleta (gaviones, juntas de bordillos, juntas de cunetas, muros, concretos clase D,E, F y G)
</v>
      </c>
      <c r="C51" s="435"/>
      <c r="D51" s="435"/>
      <c r="E51" s="435"/>
      <c r="F51" s="435"/>
      <c r="G51" s="435"/>
      <c r="H51" s="435"/>
      <c r="I51" s="435"/>
      <c r="J51" s="322" t="str">
        <f>VLOOKUP(A51,MATERIALES!A6:D643,2,FALSE)</f>
        <v>m2</v>
      </c>
      <c r="K51" s="407">
        <v>2</v>
      </c>
      <c r="L51" s="431"/>
      <c r="M51" s="412">
        <f>VLOOKUP(A51,MATERIALES!A6:D399,4,FALSE)</f>
        <v>8588</v>
      </c>
      <c r="N51" s="282">
        <f>K51*M51</f>
        <v>17176</v>
      </c>
    </row>
    <row r="52" spans="1:14" ht="15" thickBot="1">
      <c r="A52" t="s">
        <v>1005</v>
      </c>
      <c r="B52" s="49" t="str">
        <f>VLOOKUP(A52,MATERIALES!A7:D373,3,FALSE)</f>
        <v>Malla para gaviones (2M3)</v>
      </c>
      <c r="C52" s="320"/>
      <c r="D52" s="320"/>
      <c r="E52" s="320"/>
      <c r="F52" s="320"/>
      <c r="G52" s="320"/>
      <c r="H52" s="320"/>
      <c r="I52" s="320"/>
      <c r="J52" s="443" t="str">
        <f>VLOOKUP(A52,MATERIALES!A6:D644,2,FALSE)</f>
        <v>u</v>
      </c>
      <c r="K52" s="132">
        <v>0.5</v>
      </c>
      <c r="L52" s="335"/>
      <c r="M52" s="412">
        <f>VLOOKUP(A52,MATERIALES!A7:D400,4,FALSE)</f>
        <v>194000</v>
      </c>
      <c r="N52" s="282">
        <f>K52*M52</f>
        <v>97000</v>
      </c>
    </row>
    <row r="53" spans="1:14" ht="15" thickBot="1">
      <c r="B53" s="821" t="s">
        <v>1037</v>
      </c>
      <c r="C53" s="822"/>
      <c r="D53" s="822"/>
      <c r="E53" s="822"/>
      <c r="F53" s="822"/>
      <c r="G53" s="822"/>
      <c r="H53" s="822"/>
      <c r="I53" s="822"/>
      <c r="J53" s="822"/>
      <c r="K53" s="822"/>
      <c r="L53" s="822"/>
      <c r="M53" s="823"/>
      <c r="N53" s="404">
        <f>SUM(N48:N52)</f>
        <v>247143.34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1395</v>
      </c>
      <c r="B58" s="52" t="str">
        <f>VLOOKUP(A58,TRANSPORTE!A1:D117,3,FALSE)</f>
        <v>Transporte de piedra para gaviones</v>
      </c>
      <c r="C58" s="327"/>
      <c r="D58" s="327"/>
      <c r="E58" s="327"/>
      <c r="F58" s="327"/>
      <c r="G58" s="327"/>
      <c r="H58" s="321" t="s">
        <v>339</v>
      </c>
      <c r="I58" s="289">
        <v>1.1000000000000001</v>
      </c>
      <c r="J58" s="296">
        <v>1</v>
      </c>
      <c r="K58" s="289">
        <f>I58*J58</f>
        <v>1.1000000000000001</v>
      </c>
      <c r="L58" s="908">
        <f>VLOOKUP(A58,TRANSPORTE!A1:D117,4,FALSE)</f>
        <v>958</v>
      </c>
      <c r="M58" s="909"/>
      <c r="N58" s="297">
        <f>K58*L58</f>
        <v>1053.8000000000002</v>
      </c>
    </row>
    <row r="59" spans="1:14">
      <c r="B59" s="52"/>
      <c r="C59" s="53"/>
      <c r="D59" s="53"/>
      <c r="E59" s="53"/>
      <c r="F59" s="53"/>
      <c r="G59" s="53"/>
      <c r="H59" s="321"/>
      <c r="I59" s="289"/>
      <c r="J59" s="296"/>
      <c r="K59" s="289"/>
      <c r="L59" s="908"/>
      <c r="M59" s="909"/>
      <c r="N59" s="297"/>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319"/>
      <c r="C63" s="320"/>
      <c r="D63" s="320"/>
      <c r="E63" s="320"/>
      <c r="F63" s="320"/>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1053.8000000000002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8</v>
      </c>
      <c r="N69" s="405">
        <f>K69/M69</f>
        <v>25533.60260305</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8</v>
      </c>
      <c r="N70" s="405">
        <f>K70/M70</f>
        <v>12766.801301525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133"/>
    </row>
    <row r="75" spans="1:15" ht="15" thickBot="1">
      <c r="B75" s="910" t="s">
        <v>1037</v>
      </c>
      <c r="C75" s="864"/>
      <c r="D75" s="864"/>
      <c r="E75" s="864"/>
      <c r="F75" s="864"/>
      <c r="G75" s="864"/>
      <c r="H75" s="864"/>
      <c r="I75" s="864"/>
      <c r="J75" s="864"/>
      <c r="K75" s="864"/>
      <c r="L75" s="864"/>
      <c r="M75" s="865"/>
      <c r="N75" s="470">
        <f>SUM(N69:N74)</f>
        <v>38300.403904574996</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288412.56409980374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57682.51281996075</v>
      </c>
      <c r="M82" s="857"/>
      <c r="N82" s="57"/>
    </row>
    <row r="83" spans="1:14">
      <c r="B83" s="95" t="s">
        <v>1057</v>
      </c>
      <c r="C83" s="96"/>
      <c r="D83" s="96"/>
      <c r="E83" s="96"/>
      <c r="F83" s="96"/>
      <c r="G83" s="96"/>
      <c r="H83" s="96"/>
      <c r="I83" s="93"/>
      <c r="J83" s="94"/>
      <c r="K83" s="314">
        <v>0.05</v>
      </c>
      <c r="L83" s="856">
        <f>N77*K83</f>
        <v>14420.628204990187</v>
      </c>
      <c r="M83" s="857"/>
      <c r="N83" s="57"/>
    </row>
    <row r="84" spans="1:14" ht="15" thickBot="1">
      <c r="B84" s="97" t="s">
        <v>1058</v>
      </c>
      <c r="C84" s="98"/>
      <c r="D84" s="98"/>
      <c r="E84" s="98"/>
      <c r="F84" s="98"/>
      <c r="G84" s="98"/>
      <c r="H84" s="98"/>
      <c r="I84" s="99"/>
      <c r="J84" s="100"/>
      <c r="K84" s="315">
        <v>0.05</v>
      </c>
      <c r="L84" s="858">
        <f>N77*K84</f>
        <v>14420.628204990187</v>
      </c>
      <c r="M84" s="859"/>
      <c r="N84" s="57"/>
    </row>
    <row r="85" spans="1:14" ht="15" thickBot="1">
      <c r="B85" s="821" t="s">
        <v>1037</v>
      </c>
      <c r="C85" s="822"/>
      <c r="D85" s="822"/>
      <c r="E85" s="822"/>
      <c r="F85" s="822"/>
      <c r="G85" s="822"/>
      <c r="H85" s="822"/>
      <c r="I85" s="822"/>
      <c r="J85" s="822"/>
      <c r="K85" s="822"/>
      <c r="L85" s="822"/>
      <c r="M85" s="823"/>
      <c r="N85" s="58">
        <f>L82+L83+L84</f>
        <v>86523.769229941128</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374936.33332974487</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986" t="s">
        <v>1028</v>
      </c>
      <c r="D30" s="987"/>
      <c r="E30" s="987"/>
      <c r="F30" s="987"/>
      <c r="G30" s="987"/>
      <c r="H30" s="987"/>
      <c r="I30" s="987"/>
      <c r="J30" s="464"/>
      <c r="K30" s="317"/>
      <c r="L30" s="797" t="s">
        <v>1029</v>
      </c>
      <c r="M30" s="798"/>
      <c r="N30" s="77" t="s">
        <v>1030</v>
      </c>
    </row>
    <row r="31" spans="1:14" ht="27" customHeight="1" thickBot="1">
      <c r="A31" t="s">
        <v>1929</v>
      </c>
      <c r="B31" s="86" t="s">
        <v>1217</v>
      </c>
      <c r="C31" s="988" t="s">
        <v>2244</v>
      </c>
      <c r="D31" s="989"/>
      <c r="E31" s="989"/>
      <c r="F31" s="989"/>
      <c r="G31" s="989"/>
      <c r="H31" s="989"/>
      <c r="I31" s="989"/>
      <c r="J31" s="989"/>
      <c r="K31" s="487"/>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N75*M41</f>
        <v>1915.0201952287498</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1915.0201952287498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62221</v>
      </c>
      <c r="N48" s="282">
        <f>K48*M48</f>
        <v>68443.100000000006</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6000</v>
      </c>
      <c r="N49" s="282">
        <f>K49*M49</f>
        <v>6899.9999999999991</v>
      </c>
    </row>
    <row r="50" spans="1:14">
      <c r="A50" s="169" t="s">
        <v>608</v>
      </c>
      <c r="B50" s="49" t="str">
        <f>VLOOKUP(A50,MATERIALES!A6:D373,3,FALSE)</f>
        <v>Mortero 1:3 De recubrimiento</v>
      </c>
      <c r="C50" s="435"/>
      <c r="D50" s="435"/>
      <c r="E50" s="435"/>
      <c r="F50" s="435"/>
      <c r="G50" s="435"/>
      <c r="H50" s="435"/>
      <c r="I50" s="435"/>
      <c r="J50" s="322" t="str">
        <f>VLOOKUP(A50,MATERIALES!A6:D642,2,FALSE)</f>
        <v>m3</v>
      </c>
      <c r="K50" s="407">
        <v>0.12</v>
      </c>
      <c r="L50" s="431"/>
      <c r="M50" s="412">
        <f>VLOOKUP(A50,MATERIALES!A6:D398,4,FALSE)</f>
        <v>480202</v>
      </c>
      <c r="N50" s="282">
        <f>K50*M50</f>
        <v>57624.24</v>
      </c>
    </row>
    <row r="51" spans="1:14">
      <c r="A51" s="169" t="s">
        <v>941</v>
      </c>
      <c r="B51" s="49" t="str">
        <f>VLOOKUP(A51,MATERIALES!A6:D373,3,FALSE)</f>
        <v xml:space="preserve">Formaleta (gaviones, juntas de bordillos, juntas de cunetas, muros, concretos clase D,E, F y G)
</v>
      </c>
      <c r="C51" s="435"/>
      <c r="D51" s="435"/>
      <c r="E51" s="435"/>
      <c r="F51" s="435"/>
      <c r="G51" s="435"/>
      <c r="H51" s="435"/>
      <c r="I51" s="435"/>
      <c r="J51" s="322" t="str">
        <f>VLOOKUP(A51,MATERIALES!A6:D643,2,FALSE)</f>
        <v>m2</v>
      </c>
      <c r="K51" s="407">
        <v>2</v>
      </c>
      <c r="L51" s="431"/>
      <c r="M51" s="412">
        <f>VLOOKUP(A51,MATERIALES!A6:D399,4,FALSE)</f>
        <v>8588</v>
      </c>
      <c r="N51" s="282">
        <f>K51*M51</f>
        <v>17176</v>
      </c>
    </row>
    <row r="52" spans="1:14" ht="15" thickBot="1">
      <c r="A52" t="s">
        <v>1009</v>
      </c>
      <c r="B52" s="49" t="str">
        <f>VLOOKUP(A52,MATERIALES!A7:D373,3,FALSE)</f>
        <v>Malla Ciclónica Para Gaviones Galvanizada Aleación Zn-5A1-Mm Cal 12 (2M3)</v>
      </c>
      <c r="C52" s="320"/>
      <c r="D52" s="320"/>
      <c r="E52" s="320"/>
      <c r="F52" s="320"/>
      <c r="G52" s="320"/>
      <c r="H52" s="320"/>
      <c r="I52" s="320"/>
      <c r="J52" s="443" t="str">
        <f>VLOOKUP(A52,MATERIALES!A6:D644,2,FALSE)</f>
        <v>u</v>
      </c>
      <c r="K52" s="132">
        <v>0.5</v>
      </c>
      <c r="L52" s="335"/>
      <c r="M52" s="412">
        <f>VLOOKUP(A52,MATERIALES!A7:D400,4,FALSE)</f>
        <v>145180</v>
      </c>
      <c r="N52" s="282">
        <f>K52*M52</f>
        <v>72590</v>
      </c>
    </row>
    <row r="53" spans="1:14" ht="15" thickBot="1">
      <c r="B53" s="821" t="s">
        <v>1037</v>
      </c>
      <c r="C53" s="822"/>
      <c r="D53" s="822"/>
      <c r="E53" s="822"/>
      <c r="F53" s="822"/>
      <c r="G53" s="822"/>
      <c r="H53" s="822"/>
      <c r="I53" s="822"/>
      <c r="J53" s="822"/>
      <c r="K53" s="822"/>
      <c r="L53" s="822"/>
      <c r="M53" s="823"/>
      <c r="N53" s="404">
        <f>SUM(N48:N52)</f>
        <v>222733.34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1395</v>
      </c>
      <c r="B58" s="52" t="str">
        <f>VLOOKUP(A58,TRANSPORTE!A1:D117,3,FALSE)</f>
        <v>Transporte de piedra para gaviones</v>
      </c>
      <c r="C58" s="327"/>
      <c r="D58" s="327"/>
      <c r="E58" s="327"/>
      <c r="F58" s="327"/>
      <c r="G58" s="327"/>
      <c r="H58" s="321" t="s">
        <v>339</v>
      </c>
      <c r="I58" s="289">
        <v>1.1000000000000001</v>
      </c>
      <c r="J58" s="296">
        <v>1</v>
      </c>
      <c r="K58" s="289">
        <f>I58*J58</f>
        <v>1.1000000000000001</v>
      </c>
      <c r="L58" s="908">
        <f>VLOOKUP(A58,TRANSPORTE!A1:D117,4,FALSE)</f>
        <v>958</v>
      </c>
      <c r="M58" s="909"/>
      <c r="N58" s="297">
        <f>K58*L58</f>
        <v>1053.8000000000002</v>
      </c>
    </row>
    <row r="59" spans="1:14">
      <c r="B59" s="52"/>
      <c r="C59" s="53"/>
      <c r="D59" s="53"/>
      <c r="E59" s="53"/>
      <c r="F59" s="53"/>
      <c r="G59" s="53"/>
      <c r="H59" s="321"/>
      <c r="I59" s="289"/>
      <c r="J59" s="296"/>
      <c r="K59" s="289"/>
      <c r="L59" s="908"/>
      <c r="M59" s="909"/>
      <c r="N59" s="297"/>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1053.8000000000002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8</v>
      </c>
      <c r="N69" s="405">
        <f>K69/M69</f>
        <v>25533.60260305</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8</v>
      </c>
      <c r="N70" s="405">
        <f>K70/M70</f>
        <v>12766.801301525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51"/>
    </row>
    <row r="75" spans="1:15" ht="15" thickBot="1">
      <c r="B75" s="910" t="s">
        <v>1037</v>
      </c>
      <c r="C75" s="864"/>
      <c r="D75" s="864"/>
      <c r="E75" s="864"/>
      <c r="F75" s="864"/>
      <c r="G75" s="864"/>
      <c r="H75" s="864"/>
      <c r="I75" s="864"/>
      <c r="J75" s="864"/>
      <c r="K75" s="864"/>
      <c r="L75" s="864"/>
      <c r="M75" s="865"/>
      <c r="N75" s="311">
        <f>SUM(N69:N74)</f>
        <v>38300.403904574996</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264002.56409980374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52800.51281996075</v>
      </c>
      <c r="M82" s="857"/>
      <c r="N82" s="57"/>
    </row>
    <row r="83" spans="1:14">
      <c r="B83" s="95" t="s">
        <v>1057</v>
      </c>
      <c r="C83" s="96"/>
      <c r="D83" s="96"/>
      <c r="E83" s="96"/>
      <c r="F83" s="96"/>
      <c r="G83" s="96"/>
      <c r="H83" s="96"/>
      <c r="I83" s="93"/>
      <c r="J83" s="94"/>
      <c r="K83" s="314">
        <v>0.05</v>
      </c>
      <c r="L83" s="856">
        <f>N77*K83</f>
        <v>13200.128204990187</v>
      </c>
      <c r="M83" s="857"/>
      <c r="N83" s="57"/>
    </row>
    <row r="84" spans="1:14" ht="15" thickBot="1">
      <c r="B84" s="97" t="s">
        <v>1058</v>
      </c>
      <c r="C84" s="98"/>
      <c r="D84" s="98"/>
      <c r="E84" s="98"/>
      <c r="F84" s="98"/>
      <c r="G84" s="98"/>
      <c r="H84" s="98"/>
      <c r="I84" s="99"/>
      <c r="J84" s="100"/>
      <c r="K84" s="315">
        <v>0.05</v>
      </c>
      <c r="L84" s="858">
        <f>N77*K84</f>
        <v>13200.128204990187</v>
      </c>
      <c r="M84" s="859"/>
      <c r="N84" s="57"/>
    </row>
    <row r="85" spans="1:14" ht="15" thickBot="1">
      <c r="B85" s="821" t="s">
        <v>1037</v>
      </c>
      <c r="C85" s="822"/>
      <c r="D85" s="822"/>
      <c r="E85" s="822"/>
      <c r="F85" s="822"/>
      <c r="G85" s="822"/>
      <c r="H85" s="822"/>
      <c r="I85" s="822"/>
      <c r="J85" s="822"/>
      <c r="K85" s="822"/>
      <c r="L85" s="822"/>
      <c r="M85" s="823"/>
      <c r="N85" s="58">
        <f>L82+L83+L84</f>
        <v>79200.769229941128</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343203.33332974487</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986" t="s">
        <v>1028</v>
      </c>
      <c r="D30" s="987"/>
      <c r="E30" s="987"/>
      <c r="F30" s="987"/>
      <c r="G30" s="987"/>
      <c r="H30" s="987"/>
      <c r="I30" s="987"/>
      <c r="J30" s="464"/>
      <c r="K30" s="317"/>
      <c r="L30" s="797" t="s">
        <v>1029</v>
      </c>
      <c r="M30" s="798"/>
      <c r="N30" s="77" t="s">
        <v>1030</v>
      </c>
    </row>
    <row r="31" spans="1:14" ht="27" customHeight="1" thickBot="1">
      <c r="A31" t="s">
        <v>1929</v>
      </c>
      <c r="B31" s="86" t="s">
        <v>1764</v>
      </c>
      <c r="C31" s="988" t="s">
        <v>2245</v>
      </c>
      <c r="D31" s="989"/>
      <c r="E31" s="989"/>
      <c r="F31" s="989"/>
      <c r="G31" s="989"/>
      <c r="H31" s="989"/>
      <c r="I31" s="989"/>
      <c r="J31" s="989"/>
      <c r="K31" s="487"/>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N75*M41</f>
        <v>1915.0201952287498</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1915.0201952287498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62221</v>
      </c>
      <c r="N48" s="282">
        <f>K48*M48</f>
        <v>68443.100000000006</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6000</v>
      </c>
      <c r="N49" s="282">
        <f>K49*M49</f>
        <v>6899.9999999999991</v>
      </c>
    </row>
    <row r="50" spans="1:14">
      <c r="A50" s="169" t="s">
        <v>608</v>
      </c>
      <c r="B50" s="49" t="str">
        <f>VLOOKUP(A50,MATERIALES!A6:D373,3,FALSE)</f>
        <v>Mortero 1:3 De recubrimiento</v>
      </c>
      <c r="C50" s="435"/>
      <c r="D50" s="435"/>
      <c r="E50" s="435"/>
      <c r="F50" s="435"/>
      <c r="G50" s="435"/>
      <c r="H50" s="435"/>
      <c r="I50" s="435"/>
      <c r="J50" s="322" t="str">
        <f>VLOOKUP(A50,MATERIALES!A6:D642,2,FALSE)</f>
        <v>m3</v>
      </c>
      <c r="K50" s="407">
        <v>0.12</v>
      </c>
      <c r="L50" s="431"/>
      <c r="M50" s="412">
        <f>VLOOKUP(A50,MATERIALES!A6:D398,4,FALSE)</f>
        <v>480202</v>
      </c>
      <c r="N50" s="282">
        <f>K50*M50</f>
        <v>57624.24</v>
      </c>
    </row>
    <row r="51" spans="1:14">
      <c r="A51" s="169" t="s">
        <v>941</v>
      </c>
      <c r="B51" s="49" t="str">
        <f>VLOOKUP(A51,MATERIALES!A6:D373,3,FALSE)</f>
        <v xml:space="preserve">Formaleta (gaviones, juntas de bordillos, juntas de cunetas, muros, concretos clase D,E, F y G)
</v>
      </c>
      <c r="C51" s="435"/>
      <c r="D51" s="435"/>
      <c r="E51" s="435"/>
      <c r="F51" s="435"/>
      <c r="G51" s="435"/>
      <c r="H51" s="435"/>
      <c r="I51" s="435"/>
      <c r="J51" s="322" t="str">
        <f>VLOOKUP(A51,MATERIALES!A6:D643,2,FALSE)</f>
        <v>m2</v>
      </c>
      <c r="K51" s="407">
        <v>2</v>
      </c>
      <c r="L51" s="431"/>
      <c r="M51" s="412">
        <f>VLOOKUP(A51,MATERIALES!A6:D399,4,FALSE)</f>
        <v>8588</v>
      </c>
      <c r="N51" s="282">
        <f>K51*M51</f>
        <v>17176</v>
      </c>
    </row>
    <row r="52" spans="1:14" ht="15" thickBot="1">
      <c r="A52" t="s">
        <v>1011</v>
      </c>
      <c r="B52" s="49" t="str">
        <f>VLOOKUP(A52,MATERIALES!A7:D373,3,FALSE)</f>
        <v>Malla Ciclónica Para Gaviones Galvanizada Y Plastificada Con Pvc Cal 12 (2M3)</v>
      </c>
      <c r="C52" s="320"/>
      <c r="D52" s="320"/>
      <c r="E52" s="320"/>
      <c r="F52" s="320"/>
      <c r="G52" s="320"/>
      <c r="H52" s="320"/>
      <c r="I52" s="320"/>
      <c r="J52" s="443" t="str">
        <f>VLOOKUP(A52,MATERIALES!A6:D644,2,FALSE)</f>
        <v>u</v>
      </c>
      <c r="K52" s="132">
        <v>0.5</v>
      </c>
      <c r="L52" s="335"/>
      <c r="M52" s="412">
        <f>VLOOKUP(A52,MATERIALES!A7:D400,4,FALSE)</f>
        <v>166351</v>
      </c>
      <c r="N52" s="282">
        <f>K52*M52</f>
        <v>83175.5</v>
      </c>
    </row>
    <row r="53" spans="1:14" ht="15" thickBot="1">
      <c r="B53" s="821" t="s">
        <v>1037</v>
      </c>
      <c r="C53" s="822"/>
      <c r="D53" s="822"/>
      <c r="E53" s="822"/>
      <c r="F53" s="822"/>
      <c r="G53" s="822"/>
      <c r="H53" s="822"/>
      <c r="I53" s="822"/>
      <c r="J53" s="822"/>
      <c r="K53" s="822"/>
      <c r="L53" s="822"/>
      <c r="M53" s="823"/>
      <c r="N53" s="404">
        <f>SUM(N48:N52)</f>
        <v>233318.84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1395</v>
      </c>
      <c r="B58" s="52" t="str">
        <f>VLOOKUP(A58,TRANSPORTE!A1:D117,3,FALSE)</f>
        <v>Transporte de piedra para gaviones</v>
      </c>
      <c r="C58" s="327"/>
      <c r="D58" s="327"/>
      <c r="E58" s="327"/>
      <c r="F58" s="327"/>
      <c r="G58" s="327"/>
      <c r="H58" s="321" t="s">
        <v>339</v>
      </c>
      <c r="I58" s="289">
        <v>1.1000000000000001</v>
      </c>
      <c r="J58" s="296">
        <v>1</v>
      </c>
      <c r="K58" s="289">
        <f>I58*J58</f>
        <v>1.1000000000000001</v>
      </c>
      <c r="L58" s="908">
        <f>VLOOKUP(A58,TRANSPORTE!A1:D117,4,FALSE)</f>
        <v>958</v>
      </c>
      <c r="M58" s="909"/>
      <c r="N58" s="297">
        <f>K58*L58</f>
        <v>1053.8000000000002</v>
      </c>
    </row>
    <row r="59" spans="1:14">
      <c r="B59" s="52"/>
      <c r="C59" s="53"/>
      <c r="D59" s="53"/>
      <c r="E59" s="53"/>
      <c r="F59" s="53"/>
      <c r="G59" s="53"/>
      <c r="H59" s="321"/>
      <c r="I59" s="289"/>
      <c r="J59" s="296"/>
      <c r="K59" s="289"/>
      <c r="L59" s="908"/>
      <c r="M59" s="909"/>
      <c r="N59" s="297"/>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1053.8000000000002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975"/>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8</v>
      </c>
      <c r="N69" s="405">
        <f>K69/M69</f>
        <v>25533.60260305</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8</v>
      </c>
      <c r="N70" s="405">
        <f>K70/M70</f>
        <v>12766.801301525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133"/>
    </row>
    <row r="75" spans="1:15" ht="15" thickBot="1">
      <c r="B75" s="910" t="s">
        <v>1037</v>
      </c>
      <c r="C75" s="864"/>
      <c r="D75" s="864"/>
      <c r="E75" s="864"/>
      <c r="F75" s="864"/>
      <c r="G75" s="864"/>
      <c r="H75" s="864"/>
      <c r="I75" s="864"/>
      <c r="J75" s="864"/>
      <c r="K75" s="864"/>
      <c r="L75" s="864"/>
      <c r="M75" s="865"/>
      <c r="N75" s="470">
        <f>SUM(N69:N74)</f>
        <v>38300.403904574996</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274588.06409980374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54917.612819960748</v>
      </c>
      <c r="M82" s="857"/>
      <c r="N82" s="57"/>
    </row>
    <row r="83" spans="1:14">
      <c r="B83" s="95" t="s">
        <v>1057</v>
      </c>
      <c r="C83" s="96"/>
      <c r="D83" s="96"/>
      <c r="E83" s="96"/>
      <c r="F83" s="96"/>
      <c r="G83" s="96"/>
      <c r="H83" s="96"/>
      <c r="I83" s="93"/>
      <c r="J83" s="94"/>
      <c r="K83" s="314">
        <v>0.05</v>
      </c>
      <c r="L83" s="856">
        <f>N77*K83</f>
        <v>13729.403204990187</v>
      </c>
      <c r="M83" s="857"/>
      <c r="N83" s="57"/>
    </row>
    <row r="84" spans="1:14" ht="15" thickBot="1">
      <c r="B84" s="97" t="s">
        <v>1058</v>
      </c>
      <c r="C84" s="98"/>
      <c r="D84" s="98"/>
      <c r="E84" s="98"/>
      <c r="F84" s="98"/>
      <c r="G84" s="98"/>
      <c r="H84" s="98"/>
      <c r="I84" s="99"/>
      <c r="J84" s="100"/>
      <c r="K84" s="315">
        <v>0.05</v>
      </c>
      <c r="L84" s="858">
        <f>N77*K84</f>
        <v>13729.403204990187</v>
      </c>
      <c r="M84" s="859"/>
      <c r="N84" s="57"/>
    </row>
    <row r="85" spans="1:14" ht="15" thickBot="1">
      <c r="B85" s="821" t="s">
        <v>1037</v>
      </c>
      <c r="C85" s="822"/>
      <c r="D85" s="822"/>
      <c r="E85" s="822"/>
      <c r="F85" s="822"/>
      <c r="G85" s="822"/>
      <c r="H85" s="822"/>
      <c r="I85" s="822"/>
      <c r="J85" s="822"/>
      <c r="K85" s="822"/>
      <c r="L85" s="822"/>
      <c r="M85" s="823"/>
      <c r="N85" s="58">
        <f>L82+L83+L84</f>
        <v>82376.419229941122</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356964.48332974489</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986" t="s">
        <v>1028</v>
      </c>
      <c r="D30" s="987"/>
      <c r="E30" s="987"/>
      <c r="F30" s="987"/>
      <c r="G30" s="987"/>
      <c r="H30" s="987"/>
      <c r="I30" s="987"/>
      <c r="J30" s="464"/>
      <c r="K30" s="317"/>
      <c r="L30" s="797" t="s">
        <v>1029</v>
      </c>
      <c r="M30" s="798"/>
      <c r="N30" s="77" t="s">
        <v>1030</v>
      </c>
    </row>
    <row r="31" spans="1:14" ht="28.5" customHeight="1" thickBot="1">
      <c r="A31" t="s">
        <v>1929</v>
      </c>
      <c r="B31" s="86" t="s">
        <v>1765</v>
      </c>
      <c r="C31" s="988" t="s">
        <v>2246</v>
      </c>
      <c r="D31" s="989"/>
      <c r="E31" s="989"/>
      <c r="F31" s="989"/>
      <c r="G31" s="989"/>
      <c r="H31" s="989"/>
      <c r="I31" s="989"/>
      <c r="J31" s="989"/>
      <c r="K31" s="487"/>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N75*M41</f>
        <v>1915.0201952287498</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1915.0201952287498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62221</v>
      </c>
      <c r="N48" s="282">
        <f>K48*M48</f>
        <v>68443.100000000006</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6000</v>
      </c>
      <c r="N49" s="282">
        <f>K49*M49</f>
        <v>6899.9999999999991</v>
      </c>
    </row>
    <row r="50" spans="1:14">
      <c r="A50" s="169" t="s">
        <v>608</v>
      </c>
      <c r="B50" s="49" t="str">
        <f>VLOOKUP(A50,MATERIALES!A6:D373,3,FALSE)</f>
        <v>Mortero 1:3 De recubrimiento</v>
      </c>
      <c r="C50" s="435"/>
      <c r="D50" s="435"/>
      <c r="E50" s="435"/>
      <c r="F50" s="435"/>
      <c r="G50" s="435"/>
      <c r="H50" s="435"/>
      <c r="I50" s="435"/>
      <c r="J50" s="322" t="str">
        <f>VLOOKUP(A50,MATERIALES!A6:D642,2,FALSE)</f>
        <v>m3</v>
      </c>
      <c r="K50" s="407">
        <v>0.12</v>
      </c>
      <c r="L50" s="431"/>
      <c r="M50" s="412">
        <f>VLOOKUP(A50,MATERIALES!A6:D398,4,FALSE)</f>
        <v>480202</v>
      </c>
      <c r="N50" s="282">
        <f>K50*M50</f>
        <v>57624.24</v>
      </c>
    </row>
    <row r="51" spans="1:14">
      <c r="A51" s="169" t="s">
        <v>941</v>
      </c>
      <c r="B51" s="49" t="str">
        <f>VLOOKUP(A51,MATERIALES!A6:D373,3,FALSE)</f>
        <v xml:space="preserve">Formaleta (gaviones, juntas de bordillos, juntas de cunetas, muros, concretos clase D,E, F y G)
</v>
      </c>
      <c r="C51" s="435"/>
      <c r="D51" s="435"/>
      <c r="E51" s="435"/>
      <c r="F51" s="435"/>
      <c r="G51" s="435"/>
      <c r="H51" s="435"/>
      <c r="I51" s="435"/>
      <c r="J51" s="322" t="str">
        <f>VLOOKUP(A51,MATERIALES!A6:D643,2,FALSE)</f>
        <v>m2</v>
      </c>
      <c r="K51" s="407">
        <v>2</v>
      </c>
      <c r="L51" s="431"/>
      <c r="M51" s="412">
        <f>VLOOKUP(A51,MATERIALES!A6:D399,4,FALSE)</f>
        <v>8588</v>
      </c>
      <c r="N51" s="282">
        <f>K51*M51</f>
        <v>17176</v>
      </c>
    </row>
    <row r="52" spans="1:14" ht="15" thickBot="1">
      <c r="A52" t="s">
        <v>1013</v>
      </c>
      <c r="B52" s="49" t="str">
        <f>VLOOKUP(A52,MATERIALES!A7:D373,3,FALSE)</f>
        <v>Malla Ciclónica Para Gaviones Galvanizada Aleación Zn-5A1-Mm Y Plastificada Pvc Cal 12 (2M3)</v>
      </c>
      <c r="C52" s="320"/>
      <c r="D52" s="320"/>
      <c r="E52" s="320"/>
      <c r="F52" s="320"/>
      <c r="G52" s="320"/>
      <c r="H52" s="320"/>
      <c r="I52" s="320"/>
      <c r="J52" s="443" t="str">
        <f>VLOOKUP(A52,MATERIALES!A6:D644,2,FALSE)</f>
        <v>u</v>
      </c>
      <c r="K52" s="132">
        <v>0.5</v>
      </c>
      <c r="L52" s="335"/>
      <c r="M52" s="412">
        <f>VLOOKUP(A52,MATERIALES!A7:D400,4,FALSE)</f>
        <v>171474</v>
      </c>
      <c r="N52" s="282">
        <f>K52*M52</f>
        <v>85737</v>
      </c>
    </row>
    <row r="53" spans="1:14" ht="15" thickBot="1">
      <c r="B53" s="821" t="s">
        <v>1037</v>
      </c>
      <c r="C53" s="822"/>
      <c r="D53" s="822"/>
      <c r="E53" s="822"/>
      <c r="F53" s="822"/>
      <c r="G53" s="822"/>
      <c r="H53" s="822"/>
      <c r="I53" s="822"/>
      <c r="J53" s="822"/>
      <c r="K53" s="822"/>
      <c r="L53" s="822"/>
      <c r="M53" s="823"/>
      <c r="N53" s="404">
        <f>SUM(N48:N52)</f>
        <v>235880.34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1395</v>
      </c>
      <c r="B58" s="52" t="str">
        <f>VLOOKUP(A58,TRANSPORTE!A1:D117,3,FALSE)</f>
        <v>Transporte de piedra para gaviones</v>
      </c>
      <c r="C58" s="327"/>
      <c r="D58" s="327"/>
      <c r="E58" s="327"/>
      <c r="F58" s="327"/>
      <c r="G58" s="327"/>
      <c r="H58" s="321" t="s">
        <v>339</v>
      </c>
      <c r="I58" s="289">
        <v>1.1000000000000001</v>
      </c>
      <c r="J58" s="296">
        <v>1</v>
      </c>
      <c r="K58" s="289">
        <f>I58*J58</f>
        <v>1.1000000000000001</v>
      </c>
      <c r="L58" s="908">
        <f>VLOOKUP(A58,TRANSPORTE!A1:D117,4,FALSE)</f>
        <v>958</v>
      </c>
      <c r="M58" s="909"/>
      <c r="N58" s="297">
        <f>K58*L58</f>
        <v>1053.8000000000002</v>
      </c>
    </row>
    <row r="59" spans="1:14">
      <c r="B59" s="52"/>
      <c r="C59" s="53"/>
      <c r="D59" s="53"/>
      <c r="E59" s="53"/>
      <c r="F59" s="53"/>
      <c r="G59" s="53"/>
      <c r="H59" s="321"/>
      <c r="I59" s="289"/>
      <c r="J59" s="296"/>
      <c r="K59" s="289"/>
      <c r="L59" s="908"/>
      <c r="M59" s="909"/>
      <c r="N59" s="297"/>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1053.8000000000002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975"/>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8</v>
      </c>
      <c r="N69" s="405">
        <f>K69/M69</f>
        <v>25533.60260305</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8</v>
      </c>
      <c r="N70" s="405">
        <f>K70/M70</f>
        <v>12766.801301525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133"/>
    </row>
    <row r="75" spans="1:15" ht="15" thickBot="1">
      <c r="B75" s="910" t="s">
        <v>1037</v>
      </c>
      <c r="C75" s="864"/>
      <c r="D75" s="864"/>
      <c r="E75" s="864"/>
      <c r="F75" s="864"/>
      <c r="G75" s="864"/>
      <c r="H75" s="864"/>
      <c r="I75" s="864"/>
      <c r="J75" s="864"/>
      <c r="K75" s="864"/>
      <c r="L75" s="864"/>
      <c r="M75" s="865"/>
      <c r="N75" s="470">
        <f>SUM(N69:N74)</f>
        <v>38300.403904574996</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277149.56409980374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55429.912819960751</v>
      </c>
      <c r="M82" s="857"/>
      <c r="N82" s="57"/>
    </row>
    <row r="83" spans="1:14">
      <c r="B83" s="95" t="s">
        <v>1057</v>
      </c>
      <c r="C83" s="96"/>
      <c r="D83" s="96"/>
      <c r="E83" s="96"/>
      <c r="F83" s="96"/>
      <c r="G83" s="96"/>
      <c r="H83" s="96"/>
      <c r="I83" s="93"/>
      <c r="J83" s="94"/>
      <c r="K83" s="314">
        <v>0.05</v>
      </c>
      <c r="L83" s="856">
        <f>N77*K83</f>
        <v>13857.478204990188</v>
      </c>
      <c r="M83" s="857"/>
      <c r="N83" s="57"/>
    </row>
    <row r="84" spans="1:14" ht="15" thickBot="1">
      <c r="B84" s="97" t="s">
        <v>1058</v>
      </c>
      <c r="C84" s="98"/>
      <c r="D84" s="98"/>
      <c r="E84" s="98"/>
      <c r="F84" s="98"/>
      <c r="G84" s="98"/>
      <c r="H84" s="98"/>
      <c r="I84" s="99"/>
      <c r="J84" s="100"/>
      <c r="K84" s="315">
        <v>0.05</v>
      </c>
      <c r="L84" s="858">
        <f>N77*K84</f>
        <v>13857.478204990188</v>
      </c>
      <c r="M84" s="859"/>
      <c r="N84" s="57"/>
    </row>
    <row r="85" spans="1:14" ht="15" thickBot="1">
      <c r="B85" s="821" t="s">
        <v>1037</v>
      </c>
      <c r="C85" s="822"/>
      <c r="D85" s="822"/>
      <c r="E85" s="822"/>
      <c r="F85" s="822"/>
      <c r="G85" s="822"/>
      <c r="H85" s="822"/>
      <c r="I85" s="822"/>
      <c r="J85" s="822"/>
      <c r="K85" s="822"/>
      <c r="L85" s="822"/>
      <c r="M85" s="823"/>
      <c r="N85" s="58">
        <f>L82+L83+L84</f>
        <v>83144.86922994112</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360294.43332974485</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1766</v>
      </c>
      <c r="C31" s="87" t="s">
        <v>2247</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257</v>
      </c>
      <c r="B36" s="870" t="str">
        <f>VLOOKUP(A36,EQUIPOS!A6:D154,3,FALSE)</f>
        <v>Mezcladora de concreto 1 bulto</v>
      </c>
      <c r="C36" s="871"/>
      <c r="D36" s="871"/>
      <c r="E36" s="871"/>
      <c r="F36" s="871"/>
      <c r="G36" s="871"/>
      <c r="H36" s="872"/>
      <c r="I36" s="277"/>
      <c r="J36" s="278"/>
      <c r="K36" s="279">
        <f>VLOOKUP(A36,EQUIPOS!A6:D163,4,FALSE)</f>
        <v>9615.3150000000005</v>
      </c>
      <c r="L36" s="280"/>
      <c r="M36" s="346">
        <v>1</v>
      </c>
      <c r="N36" s="282">
        <f>K36*M36</f>
        <v>9615.3150000000005</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3191.7003253812504</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12807.015325381251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824</v>
      </c>
      <c r="B48" s="49" t="str">
        <f>VLOOKUP(A48,MATERIALES!A5:D373,3,FALSE)</f>
        <v>Agregado para concreto hidráulico</v>
      </c>
      <c r="C48" s="291"/>
      <c r="D48" s="291"/>
      <c r="E48" s="291"/>
      <c r="F48" s="291"/>
      <c r="G48" s="291"/>
      <c r="H48" s="291"/>
      <c r="I48" s="291"/>
      <c r="J48" s="321" t="str">
        <f>VLOOKUP(A48,MATERIALES!A4:D640,2,FALSE)</f>
        <v>m3</v>
      </c>
      <c r="K48" s="292">
        <v>0.504</v>
      </c>
      <c r="L48" s="277"/>
      <c r="M48" s="412">
        <f>VLOOKUP(A48,MATERIALES!A5:D396,4,FALSE)</f>
        <v>78941</v>
      </c>
      <c r="N48" s="282">
        <f t="shared" ref="N48:N53" si="0">K48*M48</f>
        <v>39786.264000000003</v>
      </c>
    </row>
    <row r="49" spans="1:14">
      <c r="A49" s="169" t="s">
        <v>941</v>
      </c>
      <c r="B49" s="49" t="str">
        <f>VLOOKUP(A49,MATERIALES!A6:D373,3,FALSE)</f>
        <v xml:space="preserve">Formaleta (gaviones, juntas de bordillos, juntas de cunetas, muros, concretos clase D,E, F y G)
</v>
      </c>
      <c r="C49" s="435"/>
      <c r="D49" s="435"/>
      <c r="E49" s="435"/>
      <c r="F49" s="435"/>
      <c r="G49" s="435"/>
      <c r="H49" s="435"/>
      <c r="I49" s="435"/>
      <c r="J49" s="322" t="str">
        <f>VLOOKUP(A49,MATERIALES!A5:D641,2,FALSE)</f>
        <v>m2</v>
      </c>
      <c r="K49" s="407">
        <v>2</v>
      </c>
      <c r="L49" s="431"/>
      <c r="M49" s="412">
        <f>VLOOKUP(A49,MATERIALES!A6:D397,4,FALSE)</f>
        <v>8588</v>
      </c>
      <c r="N49" s="282">
        <f t="shared" si="0"/>
        <v>17176</v>
      </c>
    </row>
    <row r="50" spans="1:14">
      <c r="A50" s="169" t="s">
        <v>845</v>
      </c>
      <c r="B50" s="49" t="str">
        <f>VLOOKUP(A50,MATERIALES!A6:D373,3,FALSE)</f>
        <v>Agua</v>
      </c>
      <c r="C50" s="435"/>
      <c r="D50" s="435"/>
      <c r="E50" s="435"/>
      <c r="F50" s="435"/>
      <c r="G50" s="435"/>
      <c r="H50" s="435"/>
      <c r="I50" s="435"/>
      <c r="J50" s="322" t="str">
        <f>VLOOKUP(A50,MATERIALES!A6:D642,2,FALSE)</f>
        <v>lt</v>
      </c>
      <c r="K50" s="407">
        <v>111</v>
      </c>
      <c r="L50" s="431"/>
      <c r="M50" s="412">
        <f>VLOOKUP(A50,MATERIALES!A6:D398,4,FALSE)</f>
        <v>70</v>
      </c>
      <c r="N50" s="282">
        <f t="shared" si="0"/>
        <v>7770</v>
      </c>
    </row>
    <row r="51" spans="1:14">
      <c r="A51" s="169" t="s">
        <v>625</v>
      </c>
      <c r="B51" s="49" t="str">
        <f>VLOOKUP(A51,MATERIALES!A6:D373,3,FALSE)</f>
        <v xml:space="preserve">Piedra para concreto ciclópeo (rajón o canto rodado)
</v>
      </c>
      <c r="C51" s="435"/>
      <c r="D51" s="435"/>
      <c r="E51" s="435"/>
      <c r="F51" s="435"/>
      <c r="G51" s="435"/>
      <c r="H51" s="435"/>
      <c r="I51" s="435"/>
      <c r="J51" s="322" t="str">
        <f>VLOOKUP(A51,MATERIALES!A6:D643,2,FALSE)</f>
        <v>m3</v>
      </c>
      <c r="K51" s="407">
        <v>0.4</v>
      </c>
      <c r="L51" s="431"/>
      <c r="M51" s="412">
        <f>VLOOKUP(A51,MATERIALES!A6:D399,4,FALSE)</f>
        <v>59070</v>
      </c>
      <c r="N51" s="282">
        <f t="shared" si="0"/>
        <v>23628</v>
      </c>
    </row>
    <row r="52" spans="1:14">
      <c r="A52" t="s">
        <v>873</v>
      </c>
      <c r="B52" s="330" t="str">
        <f>VLOOKUP(A52,MATERIALES!A7:D373,3,FALSE)</f>
        <v>Arena lavada</v>
      </c>
      <c r="C52" s="53"/>
      <c r="D52" s="53"/>
      <c r="E52" s="53"/>
      <c r="F52" s="53"/>
      <c r="G52" s="53"/>
      <c r="H52" s="53"/>
      <c r="I52" s="53"/>
      <c r="J52" s="322" t="str">
        <f>VLOOKUP(A52,MATERIALES!A6:D644,2,FALSE)</f>
        <v>m3</v>
      </c>
      <c r="K52" s="175">
        <v>0.378</v>
      </c>
      <c r="L52" s="328"/>
      <c r="M52" s="436">
        <f>VLOOKUP(A52,MATERIALES!A7:D400,4,FALSE)</f>
        <v>59967</v>
      </c>
      <c r="N52" s="283">
        <f t="shared" si="0"/>
        <v>22667.526000000002</v>
      </c>
    </row>
    <row r="53" spans="1:14">
      <c r="A53" t="s">
        <v>875</v>
      </c>
      <c r="B53" s="174" t="str">
        <f>VLOOKUP(A53,MATERIALES!A8:D373,3,FALSE)</f>
        <v xml:space="preserve">Cemento gris
</v>
      </c>
      <c r="C53" s="327"/>
      <c r="D53" s="327"/>
      <c r="E53" s="327"/>
      <c r="F53" s="327"/>
      <c r="G53" s="327"/>
      <c r="H53" s="327"/>
      <c r="I53" s="327"/>
      <c r="J53" s="322" t="str">
        <f>VLOOKUP(A53,MATERIALES!A7:D645,2,FALSE)</f>
        <v>kg</v>
      </c>
      <c r="K53" s="50">
        <v>156</v>
      </c>
      <c r="L53" s="328"/>
      <c r="M53" s="436">
        <f>VLOOKUP(A53,MATERIALES!A8:D401,4,FALSE)</f>
        <v>480</v>
      </c>
      <c r="N53" s="283">
        <f t="shared" si="0"/>
        <v>74880</v>
      </c>
    </row>
    <row r="54" spans="1:14">
      <c r="B54" s="330"/>
      <c r="C54" s="327"/>
      <c r="D54" s="327"/>
      <c r="E54" s="327"/>
      <c r="F54" s="327"/>
      <c r="G54" s="327"/>
      <c r="H54" s="327"/>
      <c r="I54" s="327"/>
      <c r="J54" s="321"/>
      <c r="K54" s="50"/>
      <c r="L54" s="328"/>
      <c r="M54" s="436"/>
      <c r="N54" s="283"/>
    </row>
    <row r="55" spans="1:14" ht="15" thickBot="1">
      <c r="B55" s="910" t="s">
        <v>1037</v>
      </c>
      <c r="C55" s="864"/>
      <c r="D55" s="864"/>
      <c r="E55" s="864"/>
      <c r="F55" s="864"/>
      <c r="G55" s="864"/>
      <c r="H55" s="864"/>
      <c r="I55" s="864"/>
      <c r="J55" s="864"/>
      <c r="K55" s="864"/>
      <c r="L55" s="864"/>
      <c r="M55" s="865"/>
      <c r="N55" s="110">
        <f>SUM(N48:N54)</f>
        <v>185907.78999999998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1395</v>
      </c>
      <c r="B60" s="52" t="str">
        <f>VLOOKUP(A60,TRANSPORTE!A1:D117,3,FALSE)</f>
        <v>Transporte de piedra para gaviones</v>
      </c>
      <c r="C60" s="327"/>
      <c r="D60" s="327"/>
      <c r="E60" s="327"/>
      <c r="F60" s="327"/>
      <c r="G60" s="327"/>
      <c r="H60" s="321" t="s">
        <v>339</v>
      </c>
      <c r="I60" s="289">
        <v>0.4</v>
      </c>
      <c r="J60" s="296">
        <v>1</v>
      </c>
      <c r="K60" s="289">
        <f>I60*J60</f>
        <v>0.4</v>
      </c>
      <c r="L60" s="908">
        <f>VLOOKUP(A60,TRANSPORTE!A1:D117,4,FALSE)</f>
        <v>958</v>
      </c>
      <c r="M60" s="909"/>
      <c r="N60" s="297">
        <f>K60*L60</f>
        <v>383.20000000000005</v>
      </c>
    </row>
    <row r="61" spans="1:14">
      <c r="A61" t="s">
        <v>1313</v>
      </c>
      <c r="B61" s="52" t="str">
        <f>VLOOKUP(A61,TRANSPORTE!A1:D117,3,FALSE)</f>
        <v>Transporte de arena</v>
      </c>
      <c r="C61" s="53"/>
      <c r="D61" s="53"/>
      <c r="E61" s="53"/>
      <c r="F61" s="53"/>
      <c r="G61" s="53"/>
      <c r="H61" s="321" t="s">
        <v>339</v>
      </c>
      <c r="I61" s="289">
        <v>0.378</v>
      </c>
      <c r="J61" s="296">
        <v>1</v>
      </c>
      <c r="K61" s="289">
        <f>I61*J61</f>
        <v>0.378</v>
      </c>
      <c r="L61" s="908">
        <f>VLOOKUP(A61,TRANSPORTE!A1:D117,4,FALSE)</f>
        <v>958</v>
      </c>
      <c r="M61" s="909"/>
      <c r="N61" s="297">
        <f t="shared" ref="N61:N62" si="1">K61*L61</f>
        <v>362.12400000000002</v>
      </c>
    </row>
    <row r="62" spans="1:14">
      <c r="A62" t="s">
        <v>1365</v>
      </c>
      <c r="B62" s="52" t="str">
        <f>VLOOKUP(A62,TRANSPORTE!A1:D117,3,FALSE)</f>
        <v>Transporte de material triturado</v>
      </c>
      <c r="C62" s="53"/>
      <c r="D62" s="53"/>
      <c r="E62" s="53"/>
      <c r="F62" s="53"/>
      <c r="G62" s="53"/>
      <c r="H62" s="321" t="s">
        <v>339</v>
      </c>
      <c r="I62" s="289">
        <v>0.504</v>
      </c>
      <c r="J62" s="296">
        <v>1</v>
      </c>
      <c r="K62" s="289">
        <f>I62*J62</f>
        <v>0.504</v>
      </c>
      <c r="L62" s="908">
        <f>VLOOKUP(A62,TRANSPORTE!A1:D117,4,FALSE)</f>
        <v>958</v>
      </c>
      <c r="M62" s="909"/>
      <c r="N62" s="297">
        <f t="shared" si="1"/>
        <v>482.83199999999999</v>
      </c>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1228.1559999999999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70" t="s">
        <v>19</v>
      </c>
      <c r="B71" s="55" t="str">
        <f>VLOOKUP(A71,'MANO DE OBRA'!A8:D68,3,FALSE)</f>
        <v>Obrero (8)</v>
      </c>
      <c r="C71" s="53"/>
      <c r="D71" s="53"/>
      <c r="E71" s="53"/>
      <c r="F71" s="53"/>
      <c r="G71" s="53"/>
      <c r="H71" s="53"/>
      <c r="I71" s="302">
        <f>K71/J71*100</f>
        <v>220831.15764799999</v>
      </c>
      <c r="J71" s="303">
        <v>185</v>
      </c>
      <c r="K71" s="304">
        <f>VLOOKUP(A71,'MANO DE OBRA'!A8:D99,4,FALSE)</f>
        <v>408537.6416488</v>
      </c>
      <c r="L71" s="56"/>
      <c r="M71" s="444">
        <v>8</v>
      </c>
      <c r="N71" s="405">
        <f>K71/M71</f>
        <v>51067.205206099999</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8</v>
      </c>
      <c r="N72" s="405">
        <f>K72/M72</f>
        <v>12766.801301525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63834.006507625003</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263776.96783300623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52755.393566601248</v>
      </c>
      <c r="M84" s="857"/>
      <c r="N84" s="57"/>
    </row>
    <row r="85" spans="1:14">
      <c r="B85" s="95" t="s">
        <v>1057</v>
      </c>
      <c r="C85" s="96"/>
      <c r="D85" s="96"/>
      <c r="E85" s="96"/>
      <c r="F85" s="96"/>
      <c r="G85" s="96"/>
      <c r="H85" s="96"/>
      <c r="I85" s="93"/>
      <c r="J85" s="94"/>
      <c r="K85" s="314">
        <v>0.05</v>
      </c>
      <c r="L85" s="856">
        <f>N79*K85</f>
        <v>13188.848391650312</v>
      </c>
      <c r="M85" s="857"/>
      <c r="N85" s="57"/>
    </row>
    <row r="86" spans="1:14" ht="15" thickBot="1">
      <c r="B86" s="97" t="s">
        <v>1058</v>
      </c>
      <c r="C86" s="98"/>
      <c r="D86" s="98"/>
      <c r="E86" s="98"/>
      <c r="F86" s="98"/>
      <c r="G86" s="98"/>
      <c r="H86" s="98"/>
      <c r="I86" s="99"/>
      <c r="J86" s="100"/>
      <c r="K86" s="315">
        <v>0.05</v>
      </c>
      <c r="L86" s="858">
        <f>N79*K86</f>
        <v>13188.848391650312</v>
      </c>
      <c r="M86" s="859"/>
      <c r="N86" s="57"/>
    </row>
    <row r="87" spans="1:14" ht="15" thickBot="1">
      <c r="B87" s="821" t="s">
        <v>1037</v>
      </c>
      <c r="C87" s="822"/>
      <c r="D87" s="822"/>
      <c r="E87" s="822"/>
      <c r="F87" s="822"/>
      <c r="G87" s="822"/>
      <c r="H87" s="822"/>
      <c r="I87" s="822"/>
      <c r="J87" s="822"/>
      <c r="K87" s="822"/>
      <c r="L87" s="822"/>
      <c r="M87" s="823"/>
      <c r="N87" s="58">
        <f>L84+L85+L86</f>
        <v>79133.090349901875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342910.05818290811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4.4"/>
  <cols>
    <col min="1" max="1" width="10.33203125" bestFit="1" customWidth="1"/>
    <col min="2" max="2" width="16.664062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1218</v>
      </c>
      <c r="C31" s="87" t="s">
        <v>2248</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1276.6801301525002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1276.6801301525002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877</v>
      </c>
      <c r="B48" s="49" t="str">
        <f>VLOOKUP(A48,MATERIALES!A5:D373,3,FALSE)</f>
        <v>Cemento Asfaltico 60-70</v>
      </c>
      <c r="C48" s="291"/>
      <c r="D48" s="291"/>
      <c r="E48" s="291"/>
      <c r="F48" s="291"/>
      <c r="G48" s="291"/>
      <c r="H48" s="291"/>
      <c r="I48" s="291"/>
      <c r="J48" s="321" t="str">
        <f>VLOOKUP(A48,MATERIALES!A4:D640,2,FALSE)</f>
        <v>kg</v>
      </c>
      <c r="K48" s="292">
        <v>0.5</v>
      </c>
      <c r="L48" s="277"/>
      <c r="M48" s="412">
        <f>VLOOKUP(A48,MATERIALES!A5:D396,4,FALSE)</f>
        <v>2093</v>
      </c>
      <c r="N48" s="282">
        <f>K48*M48</f>
        <v>1046.5</v>
      </c>
    </row>
    <row r="49" spans="1:14">
      <c r="A49" s="169" t="s">
        <v>905</v>
      </c>
      <c r="B49" s="49" t="str">
        <f>VLOOKUP(A49,MATERIALES!A6:D373,3,FALSE)</f>
        <v>Concreto Resistencia  14 (Mpa)</v>
      </c>
      <c r="C49" s="435"/>
      <c r="D49" s="435"/>
      <c r="E49" s="435"/>
      <c r="F49" s="435"/>
      <c r="G49" s="435"/>
      <c r="H49" s="435"/>
      <c r="I49" s="435"/>
      <c r="J49" s="322" t="str">
        <f>VLOOKUP(A49,MATERIALES!A5:D641,2,FALSE)</f>
        <v>m3</v>
      </c>
      <c r="K49" s="407">
        <v>1.01</v>
      </c>
      <c r="L49" s="431"/>
      <c r="M49" s="412">
        <f>VLOOKUP(A49,MATERIALES!A6:D397,4,FALSE)</f>
        <v>485636</v>
      </c>
      <c r="N49" s="282">
        <f>K49*M49</f>
        <v>490492.36</v>
      </c>
    </row>
    <row r="50" spans="1:14">
      <c r="A50" s="169"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0.3</v>
      </c>
      <c r="L50" s="431"/>
      <c r="M50" s="412">
        <f>VLOOKUP(A50,MATERIALES!A6:D398,4,FALSE)</f>
        <v>8588</v>
      </c>
      <c r="N50" s="282">
        <f>K50*M50</f>
        <v>2576.4</v>
      </c>
    </row>
    <row r="51" spans="1:14">
      <c r="A51" s="169"/>
      <c r="B51" s="330"/>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330"/>
      <c r="C53" s="327"/>
      <c r="D53" s="327"/>
      <c r="E53" s="327"/>
      <c r="F53" s="327"/>
      <c r="G53" s="327"/>
      <c r="H53" s="327"/>
      <c r="I53" s="327"/>
      <c r="J53" s="321"/>
      <c r="K53" s="50"/>
      <c r="L53" s="328"/>
      <c r="M53" s="436"/>
      <c r="N53" s="283"/>
    </row>
    <row r="54" spans="1:14">
      <c r="B54" s="330"/>
      <c r="C54" s="327"/>
      <c r="D54" s="327"/>
      <c r="E54" s="327"/>
      <c r="F54" s="327"/>
      <c r="G54" s="327"/>
      <c r="H54" s="327"/>
      <c r="I54" s="327"/>
      <c r="J54" s="321"/>
      <c r="K54" s="50"/>
      <c r="L54" s="328"/>
      <c r="M54" s="436"/>
      <c r="N54" s="283"/>
    </row>
    <row r="55" spans="1:14" ht="15" thickBot="1">
      <c r="B55" s="910" t="s">
        <v>1037</v>
      </c>
      <c r="C55" s="864"/>
      <c r="D55" s="864"/>
      <c r="E55" s="864"/>
      <c r="F55" s="864"/>
      <c r="G55" s="864"/>
      <c r="H55" s="864"/>
      <c r="I55" s="864"/>
      <c r="J55" s="864"/>
      <c r="K55" s="864"/>
      <c r="L55" s="864"/>
      <c r="M55" s="865"/>
      <c r="N55" s="110">
        <f>SUM(N48:N54)</f>
        <v>494115.26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1323</v>
      </c>
      <c r="B60" s="52" t="str">
        <f>VLOOKUP(A60,TRANSPORTE!A1:D117,3,FALSE)</f>
        <v>Transporte de concreto</v>
      </c>
      <c r="C60" s="327"/>
      <c r="D60" s="327"/>
      <c r="E60" s="327"/>
      <c r="F60" s="327"/>
      <c r="G60" s="327"/>
      <c r="H60" s="321" t="s">
        <v>339</v>
      </c>
      <c r="I60" s="289">
        <v>1.01</v>
      </c>
      <c r="J60" s="296">
        <v>1</v>
      </c>
      <c r="K60" s="289">
        <f>I60*J60</f>
        <v>1.01</v>
      </c>
      <c r="L60" s="908">
        <f>VLOOKUP(A60,TRANSPORTE!A1:D117,4,FALSE)</f>
        <v>958</v>
      </c>
      <c r="M60" s="909"/>
      <c r="N60" s="297">
        <f>K60*L60</f>
        <v>967.58</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319"/>
      <c r="C65" s="320"/>
      <c r="D65" s="320"/>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967.58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70"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10</v>
      </c>
      <c r="N71" s="405">
        <f>K71/M71</f>
        <v>15320.161561829998</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10</v>
      </c>
      <c r="N72" s="405">
        <f>K72/M72</f>
        <v>10213.44104122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25533.60260305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521893.12273320253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104378.62454664051</v>
      </c>
      <c r="M84" s="857"/>
      <c r="N84" s="57"/>
    </row>
    <row r="85" spans="1:14">
      <c r="B85" s="95" t="s">
        <v>1057</v>
      </c>
      <c r="C85" s="96"/>
      <c r="D85" s="96"/>
      <c r="E85" s="96"/>
      <c r="F85" s="96"/>
      <c r="G85" s="96"/>
      <c r="H85" s="96"/>
      <c r="I85" s="93"/>
      <c r="J85" s="94"/>
      <c r="K85" s="314">
        <v>0.05</v>
      </c>
      <c r="L85" s="856">
        <f>N79*K85</f>
        <v>26094.656136660127</v>
      </c>
      <c r="M85" s="857"/>
      <c r="N85" s="57"/>
    </row>
    <row r="86" spans="1:14" ht="15" thickBot="1">
      <c r="B86" s="97" t="s">
        <v>1058</v>
      </c>
      <c r="C86" s="98"/>
      <c r="D86" s="98"/>
      <c r="E86" s="98"/>
      <c r="F86" s="98"/>
      <c r="G86" s="98"/>
      <c r="H86" s="98"/>
      <c r="I86" s="99"/>
      <c r="J86" s="100"/>
      <c r="K86" s="315">
        <v>0.05</v>
      </c>
      <c r="L86" s="858">
        <f>N79*K86</f>
        <v>26094.656136660127</v>
      </c>
      <c r="M86" s="859"/>
      <c r="N86" s="57"/>
    </row>
    <row r="87" spans="1:14" ht="15" thickBot="1">
      <c r="B87" s="821" t="s">
        <v>1037</v>
      </c>
      <c r="C87" s="822"/>
      <c r="D87" s="822"/>
      <c r="E87" s="822"/>
      <c r="F87" s="822"/>
      <c r="G87" s="822"/>
      <c r="H87" s="822"/>
      <c r="I87" s="822"/>
      <c r="J87" s="822"/>
      <c r="K87" s="822"/>
      <c r="L87" s="822"/>
      <c r="M87" s="823"/>
      <c r="N87" s="58">
        <f>L84+L85+L86</f>
        <v>156567.93681996077</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678461.05955316336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4.4"/>
  <cols>
    <col min="1" max="1" width="9.109375" bestFit="1" customWidth="1"/>
    <col min="2" max="2" width="17.33203125" customWidth="1"/>
    <col min="6" max="6" width="15.33203125" customWidth="1"/>
    <col min="9" max="9" width="13.109375" bestFit="1" customWidth="1"/>
    <col min="10" max="10" width="16.88671875" customWidth="1"/>
    <col min="11" max="11" width="18.5546875" customWidth="1"/>
    <col min="13" max="13" width="13.44140625" customWidth="1"/>
    <col min="14" max="14" width="17.44140625" customWidth="1"/>
    <col min="15" max="15" width="12" bestFit="1" customWidth="1"/>
  </cols>
  <sheetData>
    <row r="1" spans="2:14" ht="27.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29.25" customHeight="1" thickBot="1">
      <c r="A31" t="s">
        <v>1929</v>
      </c>
      <c r="B31" s="86" t="s">
        <v>1219</v>
      </c>
      <c r="C31" s="963" t="s">
        <v>2249</v>
      </c>
      <c r="D31" s="964"/>
      <c r="E31" s="964"/>
      <c r="F31" s="964"/>
      <c r="G31" s="964"/>
      <c r="H31" s="964"/>
      <c r="I31" s="964"/>
      <c r="J31" s="990"/>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68.08960694146667</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68.08960694146667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877</v>
      </c>
      <c r="B48" s="49" t="str">
        <f>VLOOKUP(A48,MATERIALES!A5:D373,3,FALSE)</f>
        <v>Cemento Asfaltico 60-70</v>
      </c>
      <c r="C48" s="291"/>
      <c r="D48" s="291"/>
      <c r="E48" s="291"/>
      <c r="F48" s="291"/>
      <c r="G48" s="291"/>
      <c r="H48" s="291"/>
      <c r="I48" s="291"/>
      <c r="J48" s="321" t="str">
        <f>VLOOKUP(A48,MATERIALES!A4:D640,2,FALSE)</f>
        <v>kg</v>
      </c>
      <c r="K48" s="292">
        <v>0.05</v>
      </c>
      <c r="L48" s="277"/>
      <c r="M48" s="412">
        <f>VLOOKUP(A48,MATERIALES!A5:D396,4,FALSE)</f>
        <v>2093</v>
      </c>
      <c r="N48" s="282">
        <f>K48*M48</f>
        <v>104.65</v>
      </c>
    </row>
    <row r="49" spans="1:14">
      <c r="A49" s="169" t="s">
        <v>433</v>
      </c>
      <c r="B49" s="49" t="str">
        <f>VLOOKUP(A49,MATERIALES!A6:D373,3,FALSE)</f>
        <v xml:space="preserve">Cuneta prefabricada de concreto tipo V de (0,8*0,3*0,22)
</v>
      </c>
      <c r="C49" s="435"/>
      <c r="D49" s="435"/>
      <c r="E49" s="435"/>
      <c r="F49" s="435"/>
      <c r="G49" s="435"/>
      <c r="H49" s="435"/>
      <c r="I49" s="435"/>
      <c r="J49" s="322" t="str">
        <f>VLOOKUP(A49,MATERIALES!A5:D641,2,FALSE)</f>
        <v>m</v>
      </c>
      <c r="K49" s="407">
        <v>1</v>
      </c>
      <c r="L49" s="431"/>
      <c r="M49" s="412">
        <f>VLOOKUP(A49,MATERIALES!A6:D397,4,FALSE)</f>
        <v>57320</v>
      </c>
      <c r="N49" s="282">
        <f>K49*M49</f>
        <v>57320</v>
      </c>
    </row>
    <row r="50" spans="1:14">
      <c r="A50" s="169"/>
      <c r="B50" s="49"/>
      <c r="C50" s="435"/>
      <c r="D50" s="435"/>
      <c r="E50" s="435"/>
      <c r="F50" s="435"/>
      <c r="G50" s="435"/>
      <c r="H50" s="435"/>
      <c r="I50" s="435"/>
      <c r="J50" s="321"/>
      <c r="K50" s="407"/>
      <c r="L50" s="431"/>
      <c r="M50" s="412"/>
      <c r="N50" s="282"/>
    </row>
    <row r="51" spans="1:14">
      <c r="A51" s="169"/>
      <c r="B51" s="330"/>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330"/>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57424.65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70"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150</v>
      </c>
      <c r="N71" s="405">
        <f>K71/M71</f>
        <v>680.89606941466661</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150</v>
      </c>
      <c r="N72" s="405">
        <f>K72/M72</f>
        <v>680.89606941466661</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1361.7921388293332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58854.531745770801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11770.90634915416</v>
      </c>
      <c r="M84" s="857"/>
      <c r="N84" s="57"/>
    </row>
    <row r="85" spans="1:14">
      <c r="B85" s="95" t="s">
        <v>1057</v>
      </c>
      <c r="C85" s="96"/>
      <c r="D85" s="96"/>
      <c r="E85" s="96"/>
      <c r="F85" s="96"/>
      <c r="G85" s="96"/>
      <c r="H85" s="96"/>
      <c r="I85" s="93"/>
      <c r="J85" s="94"/>
      <c r="K85" s="314">
        <v>0.05</v>
      </c>
      <c r="L85" s="856">
        <f>N79*K85</f>
        <v>2942.72658728854</v>
      </c>
      <c r="M85" s="857"/>
      <c r="N85" s="57"/>
    </row>
    <row r="86" spans="1:14" ht="15" thickBot="1">
      <c r="B86" s="97" t="s">
        <v>1058</v>
      </c>
      <c r="C86" s="98"/>
      <c r="D86" s="98"/>
      <c r="E86" s="98"/>
      <c r="F86" s="98"/>
      <c r="G86" s="98"/>
      <c r="H86" s="98"/>
      <c r="I86" s="99"/>
      <c r="J86" s="100"/>
      <c r="K86" s="315">
        <v>0.05</v>
      </c>
      <c r="L86" s="858">
        <f>N79*K86</f>
        <v>2942.72658728854</v>
      </c>
      <c r="M86" s="859"/>
      <c r="N86" s="57"/>
    </row>
    <row r="87" spans="1:14" ht="15" thickBot="1">
      <c r="B87" s="821" t="s">
        <v>1037</v>
      </c>
      <c r="C87" s="822"/>
      <c r="D87" s="822"/>
      <c r="E87" s="822"/>
      <c r="F87" s="822"/>
      <c r="G87" s="822"/>
      <c r="H87" s="822"/>
      <c r="I87" s="822"/>
      <c r="J87" s="822"/>
      <c r="K87" s="822"/>
      <c r="L87" s="822"/>
      <c r="M87" s="823"/>
      <c r="N87" s="58">
        <f>L84+L85+L86</f>
        <v>17656.35952373124</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76510.891269502041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1767</v>
      </c>
      <c r="C31" s="963" t="s">
        <v>2250</v>
      </c>
      <c r="D31" s="964"/>
      <c r="E31" s="964"/>
      <c r="F31" s="964"/>
      <c r="G31" s="964"/>
      <c r="H31" s="964"/>
      <c r="I31" s="964"/>
      <c r="J31" s="990"/>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160</v>
      </c>
      <c r="B36" s="870" t="str">
        <f>VLOOKUP(A36,EQUIPOS!A6:D154,3,FALSE)</f>
        <v>COMPACTADOR MANUAL VIBRATORIO (RANA) con motor de 6 HP</v>
      </c>
      <c r="C36" s="871"/>
      <c r="D36" s="871"/>
      <c r="E36" s="871"/>
      <c r="F36" s="871"/>
      <c r="G36" s="871"/>
      <c r="H36" s="872"/>
      <c r="I36" s="277"/>
      <c r="J36" s="278"/>
      <c r="K36" s="279">
        <f>VLOOKUP(A36,EQUIPOS!A6:D163,4,FALSE)</f>
        <v>9284.3940000000002</v>
      </c>
      <c r="L36" s="280"/>
      <c r="M36" s="346">
        <v>1.25</v>
      </c>
      <c r="N36" s="282">
        <f>K36/M36</f>
        <v>7427.5151999999998</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N75*M41</f>
        <v>1787.3521822135001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9214.8673822135006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564</v>
      </c>
      <c r="B48" s="49" t="str">
        <f>VLOOKUP(A48,MATERIALES!A5:D373,3,FALSE)</f>
        <v xml:space="preserve">Material seleccionado para Relleno
</v>
      </c>
      <c r="C48" s="291"/>
      <c r="D48" s="291"/>
      <c r="E48" s="291"/>
      <c r="F48" s="291"/>
      <c r="G48" s="291"/>
      <c r="H48" s="291"/>
      <c r="I48" s="291"/>
      <c r="J48" s="321" t="str">
        <f>VLOOKUP(A48,MATERIALES!A4:D640,2,FALSE)</f>
        <v>m3</v>
      </c>
      <c r="K48" s="292">
        <v>0.5</v>
      </c>
      <c r="L48" s="277"/>
      <c r="M48" s="412">
        <f>VLOOKUP(A48,MATERIALES!A5:D396,4,FALSE)</f>
        <v>39000</v>
      </c>
      <c r="N48" s="282">
        <f>K48*M48</f>
        <v>19500</v>
      </c>
    </row>
    <row r="49" spans="1:14">
      <c r="A49" s="169" t="s">
        <v>877</v>
      </c>
      <c r="B49" s="49" t="str">
        <f>VLOOKUP(A49,MATERIALES!A6:D373,3,FALSE)</f>
        <v>Cemento Asfaltico 60-70</v>
      </c>
      <c r="C49" s="435"/>
      <c r="D49" s="435"/>
      <c r="E49" s="435"/>
      <c r="F49" s="435"/>
      <c r="G49" s="435"/>
      <c r="H49" s="435"/>
      <c r="I49" s="435"/>
      <c r="J49" s="322" t="str">
        <f>VLOOKUP(A49,MATERIALES!A5:D641,2,FALSE)</f>
        <v>kg</v>
      </c>
      <c r="K49" s="407">
        <v>0.5</v>
      </c>
      <c r="L49" s="431"/>
      <c r="M49" s="412">
        <f>VLOOKUP(A49,MATERIALES!A6:D397,4,FALSE)</f>
        <v>2093</v>
      </c>
      <c r="N49" s="282">
        <f>K49*M49</f>
        <v>1046.5</v>
      </c>
    </row>
    <row r="50" spans="1:14">
      <c r="A50" s="169" t="s">
        <v>905</v>
      </c>
      <c r="B50" s="49" t="str">
        <f>VLOOKUP(A50,MATERIALES!A6:D373,3,FALSE)</f>
        <v>Concreto Resistencia  14 (Mpa)</v>
      </c>
      <c r="C50" s="435"/>
      <c r="D50" s="435"/>
      <c r="E50" s="435"/>
      <c r="F50" s="435"/>
      <c r="G50" s="435"/>
      <c r="H50" s="435"/>
      <c r="I50" s="435"/>
      <c r="J50" s="322" t="str">
        <f>VLOOKUP(A50,MATERIALES!A6:D642,2,FALSE)</f>
        <v>m3</v>
      </c>
      <c r="K50" s="407">
        <v>1.01</v>
      </c>
      <c r="L50" s="431"/>
      <c r="M50" s="412">
        <f>VLOOKUP(A50,MATERIALES!A6:D398,4,FALSE)</f>
        <v>485636</v>
      </c>
      <c r="N50" s="282">
        <f>K50*M50</f>
        <v>490492.36</v>
      </c>
    </row>
    <row r="51" spans="1:14">
      <c r="A51" s="169" t="s">
        <v>941</v>
      </c>
      <c r="B51" s="49" t="str">
        <f>VLOOKUP(A51,MATERIALES!A6:D373,3,FALSE)</f>
        <v xml:space="preserve">Formaleta (gaviones, juntas de bordillos, juntas de cunetas, muros, concretos clase D,E, F y G)
</v>
      </c>
      <c r="C51" s="435"/>
      <c r="D51" s="435"/>
      <c r="E51" s="435"/>
      <c r="F51" s="435"/>
      <c r="G51" s="435"/>
      <c r="H51" s="435"/>
      <c r="I51" s="435"/>
      <c r="J51" s="322" t="str">
        <f>VLOOKUP(A51,MATERIALES!A6:D643,2,FALSE)</f>
        <v>m2</v>
      </c>
      <c r="K51" s="407">
        <v>0.3</v>
      </c>
      <c r="L51" s="431"/>
      <c r="M51" s="412">
        <f>VLOOKUP(A51,MATERIALES!A6:D399,4,FALSE)</f>
        <v>8588</v>
      </c>
      <c r="N51" s="282">
        <f>K51*M51</f>
        <v>2576.4</v>
      </c>
    </row>
    <row r="52" spans="1:14" ht="15" thickBot="1">
      <c r="B52" s="49"/>
      <c r="C52" s="320"/>
      <c r="D52" s="320"/>
      <c r="E52" s="320"/>
      <c r="F52" s="320"/>
      <c r="G52" s="320"/>
      <c r="H52" s="320"/>
      <c r="I52" s="320"/>
      <c r="J52" s="445"/>
      <c r="K52" s="132"/>
      <c r="L52" s="335"/>
      <c r="M52" s="412"/>
      <c r="N52" s="282"/>
    </row>
    <row r="53" spans="1:14" ht="15" thickBot="1">
      <c r="B53" s="821" t="s">
        <v>1037</v>
      </c>
      <c r="C53" s="822"/>
      <c r="D53" s="822"/>
      <c r="E53" s="822"/>
      <c r="F53" s="822"/>
      <c r="G53" s="822"/>
      <c r="H53" s="822"/>
      <c r="I53" s="822"/>
      <c r="J53" s="822"/>
      <c r="K53" s="822"/>
      <c r="L53" s="822"/>
      <c r="M53" s="823"/>
      <c r="N53" s="404">
        <f>SUM(N48:N52)</f>
        <v>513615.26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1323</v>
      </c>
      <c r="B58" s="52" t="str">
        <f>VLOOKUP(A58,TRANSPORTE!A1:D117,3,FALSE)</f>
        <v>Transporte de concreto</v>
      </c>
      <c r="C58" s="327"/>
      <c r="D58" s="327"/>
      <c r="E58" s="327"/>
      <c r="F58" s="327"/>
      <c r="G58" s="327"/>
      <c r="H58" s="321" t="s">
        <v>2105</v>
      </c>
      <c r="I58" s="289">
        <v>1.01</v>
      </c>
      <c r="J58" s="296">
        <v>1</v>
      </c>
      <c r="K58" s="289">
        <f>I58*J58</f>
        <v>1.01</v>
      </c>
      <c r="L58" s="908">
        <f>VLOOKUP(A58,TRANSPORTE!A1:D117,4,FALSE)</f>
        <v>958</v>
      </c>
      <c r="M58" s="909"/>
      <c r="N58" s="297">
        <f>K58*L58</f>
        <v>967.58</v>
      </c>
    </row>
    <row r="59" spans="1:14">
      <c r="A59" t="s">
        <v>1375</v>
      </c>
      <c r="B59" s="52" t="str">
        <f>VLOOKUP(A59,TRANSPORTE!A1:D117,3,FALSE)</f>
        <v>Transporte de material seleccionado para relleno</v>
      </c>
      <c r="C59" s="53"/>
      <c r="D59" s="53"/>
      <c r="E59" s="53"/>
      <c r="F59" s="53"/>
      <c r="G59" s="53"/>
      <c r="H59" s="321" t="s">
        <v>2105</v>
      </c>
      <c r="I59" s="289">
        <v>0.5</v>
      </c>
      <c r="J59" s="296">
        <v>1</v>
      </c>
      <c r="K59" s="289">
        <f>I59*J59</f>
        <v>0.5</v>
      </c>
      <c r="L59" s="908">
        <f>VLOOKUP(A59,TRANSPORTE!A1:D117,4,FALSE)</f>
        <v>958</v>
      </c>
      <c r="M59" s="909"/>
      <c r="N59" s="297">
        <f>K59*L59</f>
        <v>479</v>
      </c>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319"/>
      <c r="C63" s="320"/>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1446.58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s="170" t="s">
        <v>13</v>
      </c>
      <c r="B69" s="55" t="str">
        <f>VLOOKUP(A69,'MANO DE OBRA'!A8:D68,3,FALSE)</f>
        <v>Obrero (5)</v>
      </c>
      <c r="C69" s="53"/>
      <c r="D69" s="53"/>
      <c r="E69" s="53"/>
      <c r="F69" s="53"/>
      <c r="G69" s="53"/>
      <c r="H69" s="53"/>
      <c r="I69" s="302">
        <f>K69/J69*100</f>
        <v>138019.47352999999</v>
      </c>
      <c r="J69" s="303">
        <v>185</v>
      </c>
      <c r="K69" s="304">
        <f>VLOOKUP(A69,'MANO DE OBRA'!A8:D99,4,FALSE)</f>
        <v>255336.02603049998</v>
      </c>
      <c r="L69" s="56"/>
      <c r="M69" s="444">
        <v>10</v>
      </c>
      <c r="N69" s="405">
        <f>K69/M69</f>
        <v>25533.60260305</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10</v>
      </c>
      <c r="N70" s="405">
        <f>K70/M70</f>
        <v>10213.44104122</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133"/>
    </row>
    <row r="75" spans="1:15" ht="15" thickBot="1">
      <c r="B75" s="910" t="s">
        <v>1037</v>
      </c>
      <c r="C75" s="864"/>
      <c r="D75" s="864"/>
      <c r="E75" s="864"/>
      <c r="F75" s="864"/>
      <c r="G75" s="864"/>
      <c r="H75" s="864"/>
      <c r="I75" s="864"/>
      <c r="J75" s="864"/>
      <c r="K75" s="864"/>
      <c r="L75" s="864"/>
      <c r="M75" s="865"/>
      <c r="N75" s="470">
        <f>SUM(N69:N74)</f>
        <v>35747.043644270001</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560023.75102648349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112004.7502052967</v>
      </c>
      <c r="M82" s="857"/>
      <c r="N82" s="57"/>
    </row>
    <row r="83" spans="1:14">
      <c r="B83" s="95" t="s">
        <v>1057</v>
      </c>
      <c r="C83" s="96"/>
      <c r="D83" s="96"/>
      <c r="E83" s="96"/>
      <c r="F83" s="96"/>
      <c r="G83" s="96"/>
      <c r="H83" s="96"/>
      <c r="I83" s="93"/>
      <c r="J83" s="94"/>
      <c r="K83" s="314">
        <v>0.05</v>
      </c>
      <c r="L83" s="856">
        <f>N77*K83</f>
        <v>28001.187551324176</v>
      </c>
      <c r="M83" s="857"/>
      <c r="N83" s="57"/>
    </row>
    <row r="84" spans="1:14" ht="15" thickBot="1">
      <c r="B84" s="97" t="s">
        <v>1058</v>
      </c>
      <c r="C84" s="98"/>
      <c r="D84" s="98"/>
      <c r="E84" s="98"/>
      <c r="F84" s="98"/>
      <c r="G84" s="98"/>
      <c r="H84" s="98"/>
      <c r="I84" s="99"/>
      <c r="J84" s="100"/>
      <c r="K84" s="315">
        <v>0.05</v>
      </c>
      <c r="L84" s="858">
        <f>N77*K84</f>
        <v>28001.187551324176</v>
      </c>
      <c r="M84" s="859"/>
      <c r="N84" s="57"/>
    </row>
    <row r="85" spans="1:14" ht="15" thickBot="1">
      <c r="B85" s="821" t="s">
        <v>1037</v>
      </c>
      <c r="C85" s="822"/>
      <c r="D85" s="822"/>
      <c r="E85" s="822"/>
      <c r="F85" s="822"/>
      <c r="G85" s="822"/>
      <c r="H85" s="822"/>
      <c r="I85" s="822"/>
      <c r="J85" s="822"/>
      <c r="K85" s="822"/>
      <c r="L85" s="822"/>
      <c r="M85" s="823"/>
      <c r="N85" s="58">
        <f>L82+L83+L84</f>
        <v>168007.12530794504</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728030.87633442855</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7.6640625" customWidth="1"/>
    <col min="11" max="11" width="17.5546875" bestFit="1" customWidth="1"/>
    <col min="13" max="13" width="13.109375" bestFit="1"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31.5" customHeight="1" thickBot="1">
      <c r="A31" t="s">
        <v>1929</v>
      </c>
      <c r="B31" s="86" t="s">
        <v>1768</v>
      </c>
      <c r="C31" s="963" t="s">
        <v>2251</v>
      </c>
      <c r="D31" s="964"/>
      <c r="E31" s="964"/>
      <c r="F31" s="964"/>
      <c r="G31" s="964"/>
      <c r="H31" s="964"/>
      <c r="I31" s="964"/>
      <c r="J31" s="990"/>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160</v>
      </c>
      <c r="B36" s="870" t="str">
        <f>VLOOKUP(A36,EQUIPOS!A6:D154,3,FALSE)</f>
        <v>COMPACTADOR MANUAL VIBRATORIO (RANA) con motor de 6 HP</v>
      </c>
      <c r="C36" s="871"/>
      <c r="D36" s="871"/>
      <c r="E36" s="871"/>
      <c r="F36" s="871"/>
      <c r="G36" s="871"/>
      <c r="H36" s="872"/>
      <c r="I36" s="277"/>
      <c r="J36" s="278"/>
      <c r="K36" s="279">
        <f>VLOOKUP(A36,EQUIPOS!A6:D163,4,FALSE)</f>
        <v>9284.3940000000002</v>
      </c>
      <c r="L36" s="280"/>
      <c r="M36" s="346">
        <v>18.75</v>
      </c>
      <c r="N36" s="282">
        <f>K36/M36</f>
        <v>495.16768000000002</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N75*M41</f>
        <v>102.1344104122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597.30209041219996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564</v>
      </c>
      <c r="B48" s="49" t="str">
        <f>VLOOKUP(A48,MATERIALES!A5:D373,3,FALSE)</f>
        <v xml:space="preserve">Material seleccionado para Relleno
</v>
      </c>
      <c r="C48" s="291"/>
      <c r="D48" s="291"/>
      <c r="E48" s="291"/>
      <c r="F48" s="291"/>
      <c r="G48" s="291"/>
      <c r="H48" s="291"/>
      <c r="I48" s="291"/>
      <c r="J48" s="321" t="str">
        <f>VLOOKUP(A48,MATERIALES!A4:D640,2,FALSE)</f>
        <v>m3</v>
      </c>
      <c r="K48" s="292">
        <v>0.05</v>
      </c>
      <c r="L48" s="277"/>
      <c r="M48" s="412">
        <f>VLOOKUP(A48,MATERIALES!A5:D396,4,FALSE)</f>
        <v>39000</v>
      </c>
      <c r="N48" s="282">
        <f>K48*M48</f>
        <v>1950</v>
      </c>
    </row>
    <row r="49" spans="1:14">
      <c r="A49" s="169" t="s">
        <v>877</v>
      </c>
      <c r="B49" s="49" t="str">
        <f>VLOOKUP(A49,MATERIALES!A6:D373,3,FALSE)</f>
        <v>Cemento Asfaltico 60-70</v>
      </c>
      <c r="C49" s="435"/>
      <c r="D49" s="435"/>
      <c r="E49" s="435"/>
      <c r="F49" s="435"/>
      <c r="G49" s="435"/>
      <c r="H49" s="435"/>
      <c r="I49" s="435"/>
      <c r="J49" s="322" t="str">
        <f>VLOOKUP(A49,MATERIALES!A5:D641,2,FALSE)</f>
        <v>kg</v>
      </c>
      <c r="K49" s="407">
        <v>0.05</v>
      </c>
      <c r="L49" s="431"/>
      <c r="M49" s="412">
        <f>VLOOKUP(A49,MATERIALES!A6:D397,4,FALSE)</f>
        <v>2093</v>
      </c>
      <c r="N49" s="282">
        <f>K49*M49</f>
        <v>104.65</v>
      </c>
    </row>
    <row r="50" spans="1:14">
      <c r="A50" s="169" t="s">
        <v>433</v>
      </c>
      <c r="B50" s="49" t="str">
        <f>VLOOKUP(A50,MATERIALES!A6:D373,3,FALSE)</f>
        <v xml:space="preserve">Cuneta prefabricada de concreto tipo V de (0,8*0,3*0,22)
</v>
      </c>
      <c r="C50" s="435"/>
      <c r="D50" s="435"/>
      <c r="E50" s="435"/>
      <c r="F50" s="435"/>
      <c r="G50" s="435"/>
      <c r="H50" s="435"/>
      <c r="I50" s="435"/>
      <c r="J50" s="322" t="str">
        <f>VLOOKUP(A50,MATERIALES!A6:D642,2,FALSE)</f>
        <v>m</v>
      </c>
      <c r="K50" s="407">
        <v>1</v>
      </c>
      <c r="L50" s="431"/>
      <c r="M50" s="412">
        <f>VLOOKUP(A50,MATERIALES!A6:D398,4,FALSE)</f>
        <v>57320</v>
      </c>
      <c r="N50" s="282">
        <f>K50*M50</f>
        <v>57320</v>
      </c>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1" t="s">
        <v>1037</v>
      </c>
      <c r="C53" s="822"/>
      <c r="D53" s="822"/>
      <c r="E53" s="822"/>
      <c r="F53" s="822"/>
      <c r="G53" s="822"/>
      <c r="H53" s="822"/>
      <c r="I53" s="822"/>
      <c r="J53" s="822"/>
      <c r="K53" s="822"/>
      <c r="L53" s="822"/>
      <c r="M53" s="823"/>
      <c r="N53" s="404">
        <f>SUM(N48:N52)</f>
        <v>59374.65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1375</v>
      </c>
      <c r="B58" s="52" t="str">
        <f>VLOOKUP(A58,TRANSPORTE!A1:D117,3,FALSE)</f>
        <v>Transporte de material seleccionado para relleno</v>
      </c>
      <c r="C58" s="327"/>
      <c r="D58" s="327"/>
      <c r="E58" s="327"/>
      <c r="F58" s="327"/>
      <c r="G58" s="327"/>
      <c r="H58" s="321" t="s">
        <v>2105</v>
      </c>
      <c r="I58" s="289">
        <v>0.05</v>
      </c>
      <c r="J58" s="296">
        <v>1</v>
      </c>
      <c r="K58" s="289">
        <f>I58*J58</f>
        <v>0.05</v>
      </c>
      <c r="L58" s="908">
        <f>VLOOKUP(A58,TRANSPORTE!A1:D117,4,FALSE)</f>
        <v>958</v>
      </c>
      <c r="M58" s="909"/>
      <c r="N58" s="297">
        <f>K58*L58</f>
        <v>47.900000000000006</v>
      </c>
    </row>
    <row r="59" spans="1:14">
      <c r="B59" s="52"/>
      <c r="C59" s="53"/>
      <c r="D59" s="53"/>
      <c r="E59" s="53"/>
      <c r="F59" s="53"/>
      <c r="G59" s="53"/>
      <c r="H59" s="321"/>
      <c r="I59" s="289"/>
      <c r="J59" s="296"/>
      <c r="K59" s="289"/>
      <c r="L59" s="908"/>
      <c r="M59" s="909"/>
      <c r="N59" s="297"/>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47.900000000000006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150</v>
      </c>
      <c r="N69" s="405">
        <f>K69/M69</f>
        <v>1361.7921388293332</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150</v>
      </c>
      <c r="N70" s="405">
        <f>K70/M70</f>
        <v>680.89606941466661</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133"/>
    </row>
    <row r="75" spans="1:15" ht="15" thickBot="1">
      <c r="B75" s="910" t="s">
        <v>1037</v>
      </c>
      <c r="C75" s="864"/>
      <c r="D75" s="864"/>
      <c r="E75" s="864"/>
      <c r="F75" s="864"/>
      <c r="G75" s="864"/>
      <c r="H75" s="864"/>
      <c r="I75" s="864"/>
      <c r="J75" s="864"/>
      <c r="K75" s="864"/>
      <c r="L75" s="864"/>
      <c r="M75" s="865"/>
      <c r="N75" s="470">
        <f>SUM(N69:N74)</f>
        <v>2042.6882082439997</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62062.540298656204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12412.508059731241</v>
      </c>
      <c r="M82" s="857"/>
      <c r="N82" s="57"/>
    </row>
    <row r="83" spans="1:14">
      <c r="B83" s="95" t="s">
        <v>1057</v>
      </c>
      <c r="C83" s="96"/>
      <c r="D83" s="96"/>
      <c r="E83" s="96"/>
      <c r="F83" s="96"/>
      <c r="G83" s="96"/>
      <c r="H83" s="96"/>
      <c r="I83" s="93"/>
      <c r="J83" s="94"/>
      <c r="K83" s="314">
        <v>0.05</v>
      </c>
      <c r="L83" s="856">
        <f>N77*K83</f>
        <v>3103.1270149328102</v>
      </c>
      <c r="M83" s="857"/>
      <c r="N83" s="57"/>
    </row>
    <row r="84" spans="1:14" ht="15" thickBot="1">
      <c r="B84" s="97" t="s">
        <v>1058</v>
      </c>
      <c r="C84" s="98"/>
      <c r="D84" s="98"/>
      <c r="E84" s="98"/>
      <c r="F84" s="98"/>
      <c r="G84" s="98"/>
      <c r="H84" s="98"/>
      <c r="I84" s="99"/>
      <c r="J84" s="100"/>
      <c r="K84" s="315">
        <v>0.05</v>
      </c>
      <c r="L84" s="858">
        <f>N77*K84</f>
        <v>3103.1270149328102</v>
      </c>
      <c r="M84" s="859"/>
      <c r="N84" s="57"/>
    </row>
    <row r="85" spans="1:14" ht="15" thickBot="1">
      <c r="B85" s="821" t="s">
        <v>1037</v>
      </c>
      <c r="C85" s="822"/>
      <c r="D85" s="822"/>
      <c r="E85" s="822"/>
      <c r="F85" s="822"/>
      <c r="G85" s="822"/>
      <c r="H85" s="822"/>
      <c r="I85" s="822"/>
      <c r="J85" s="822"/>
      <c r="K85" s="822"/>
      <c r="L85" s="822"/>
      <c r="M85" s="823"/>
      <c r="N85" s="58">
        <f>L82+L83+L84</f>
        <v>18618.762089596861</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80681.302388253069</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1220</v>
      </c>
      <c r="C31" s="87" t="s">
        <v>2252</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N75*M41</f>
        <v>127.66801301525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127.66801301525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905</v>
      </c>
      <c r="B48" s="49" t="str">
        <f>VLOOKUP(A48,MATERIALES!A5:D373,3,FALSE)</f>
        <v>Concreto Resistencia  14 (Mpa)</v>
      </c>
      <c r="C48" s="291"/>
      <c r="D48" s="291"/>
      <c r="E48" s="291"/>
      <c r="F48" s="291"/>
      <c r="G48" s="291"/>
      <c r="H48" s="291"/>
      <c r="I48" s="278"/>
      <c r="J48" s="234" t="str">
        <f>VLOOKUP(A48,MATERIALES!A4:D640,2,FALSE)</f>
        <v>m3</v>
      </c>
      <c r="K48" s="292">
        <v>7.0000000000000007E-2</v>
      </c>
      <c r="L48" s="277"/>
      <c r="M48" s="412">
        <f>VLOOKUP(A48,MATERIALES!A5:D396,4,FALSE)</f>
        <v>485636</v>
      </c>
      <c r="N48" s="282">
        <f>K48*M48</f>
        <v>33994.520000000004</v>
      </c>
    </row>
    <row r="49" spans="1:14">
      <c r="A49" s="169" t="s">
        <v>941</v>
      </c>
      <c r="B49" s="49" t="str">
        <f>VLOOKUP(A49,MATERIALES!A6:D373,3,FALSE)</f>
        <v xml:space="preserve">Formaleta (gaviones, juntas de bordillos, juntas de cunetas, muros, concretos clase D,E, F y G)
</v>
      </c>
      <c r="C49" s="435"/>
      <c r="D49" s="435"/>
      <c r="E49" s="435"/>
      <c r="F49" s="435"/>
      <c r="G49" s="435"/>
      <c r="H49" s="435"/>
      <c r="I49" s="435"/>
      <c r="J49" s="321" t="str">
        <f>VLOOKUP(A49,MATERIALES!A5:D641,2,FALSE)</f>
        <v>m2</v>
      </c>
      <c r="K49" s="407">
        <v>0.3</v>
      </c>
      <c r="L49" s="431"/>
      <c r="M49" s="412">
        <f>VLOOKUP(A49,MATERIALES!A6:D397,4,FALSE)</f>
        <v>8588</v>
      </c>
      <c r="N49" s="282">
        <f>K49*M49</f>
        <v>2576.4</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1" t="s">
        <v>1037</v>
      </c>
      <c r="C53" s="822"/>
      <c r="D53" s="822"/>
      <c r="E53" s="822"/>
      <c r="F53" s="822"/>
      <c r="G53" s="822"/>
      <c r="H53" s="822"/>
      <c r="I53" s="822"/>
      <c r="J53" s="822"/>
      <c r="K53" s="822"/>
      <c r="L53" s="822"/>
      <c r="M53" s="823"/>
      <c r="N53" s="404">
        <f>SUM(N48:N52)</f>
        <v>36570.920000000006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1323</v>
      </c>
      <c r="B58" s="52" t="str">
        <f>VLOOKUP(A58,TRANSPORTE!A1:D117,3,FALSE)</f>
        <v>Transporte de concreto</v>
      </c>
      <c r="C58" s="327"/>
      <c r="D58" s="327"/>
      <c r="E58" s="327"/>
      <c r="F58" s="327"/>
      <c r="G58" s="327"/>
      <c r="H58" s="321" t="s">
        <v>2105</v>
      </c>
      <c r="I58" s="289">
        <v>7.0000000000000007E-2</v>
      </c>
      <c r="J58" s="296">
        <v>1</v>
      </c>
      <c r="K58" s="289">
        <f>I58*J58</f>
        <v>7.0000000000000007E-2</v>
      </c>
      <c r="L58" s="908">
        <f>VLOOKUP(A58,TRANSPORTE!A1:D117,4,FALSE)</f>
        <v>958</v>
      </c>
      <c r="M58" s="909"/>
      <c r="N58" s="297">
        <f>K58*L58</f>
        <v>67.06</v>
      </c>
    </row>
    <row r="59" spans="1:14">
      <c r="B59" s="52"/>
      <c r="C59" s="53"/>
      <c r="D59" s="53"/>
      <c r="E59" s="53"/>
      <c r="F59" s="53"/>
      <c r="G59" s="53"/>
      <c r="H59" s="321"/>
      <c r="I59" s="289"/>
      <c r="J59" s="296"/>
      <c r="K59" s="289"/>
      <c r="L59" s="908"/>
      <c r="M59" s="909"/>
      <c r="N59" s="297"/>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67.06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975"/>
      <c r="N68" s="104" t="s">
        <v>1035</v>
      </c>
    </row>
    <row r="69" spans="1:15">
      <c r="A69" s="170" t="s">
        <v>9</v>
      </c>
      <c r="B69" s="55" t="str">
        <f>VLOOKUP(A69,'MANO DE OBRA'!A8:D68,3,FALSE)</f>
        <v>Obrero (3)</v>
      </c>
      <c r="C69" s="53"/>
      <c r="D69" s="53"/>
      <c r="E69" s="53"/>
      <c r="F69" s="53"/>
      <c r="G69" s="53"/>
      <c r="H69" s="53"/>
      <c r="I69" s="302">
        <f>K69/J69*100</f>
        <v>82811.68411799999</v>
      </c>
      <c r="J69" s="303">
        <v>185</v>
      </c>
      <c r="K69" s="304">
        <f>VLOOKUP(A69,'MANO DE OBRA'!A8:D99,4,FALSE)</f>
        <v>153201.61561829998</v>
      </c>
      <c r="L69" s="56"/>
      <c r="M69" s="441">
        <v>100</v>
      </c>
      <c r="N69" s="405">
        <f>K69/M69</f>
        <v>1532.0161561829998</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100</v>
      </c>
      <c r="N70" s="405">
        <f>K70/M70</f>
        <v>1021.344104122</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133"/>
    </row>
    <row r="75" spans="1:15" ht="15" thickBot="1">
      <c r="B75" s="910" t="s">
        <v>1037</v>
      </c>
      <c r="C75" s="864"/>
      <c r="D75" s="864"/>
      <c r="E75" s="864"/>
      <c r="F75" s="864"/>
      <c r="G75" s="864"/>
      <c r="H75" s="864"/>
      <c r="I75" s="864"/>
      <c r="J75" s="864"/>
      <c r="K75" s="864"/>
      <c r="L75" s="864"/>
      <c r="M75" s="865"/>
      <c r="N75" s="470">
        <f>SUM(N69:N74)</f>
        <v>2553.3602603049999</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39319.008273320258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7863.801654664052</v>
      </c>
      <c r="M82" s="857"/>
      <c r="N82" s="57"/>
    </row>
    <row r="83" spans="1:14">
      <c r="B83" s="95" t="s">
        <v>1057</v>
      </c>
      <c r="C83" s="96"/>
      <c r="D83" s="96"/>
      <c r="E83" s="96"/>
      <c r="F83" s="96"/>
      <c r="G83" s="96"/>
      <c r="H83" s="96"/>
      <c r="I83" s="93"/>
      <c r="J83" s="94"/>
      <c r="K83" s="314">
        <v>0.05</v>
      </c>
      <c r="L83" s="856">
        <f>N77*K83</f>
        <v>1965.950413666013</v>
      </c>
      <c r="M83" s="857"/>
      <c r="N83" s="57"/>
    </row>
    <row r="84" spans="1:14" ht="15" thickBot="1">
      <c r="B84" s="97" t="s">
        <v>1058</v>
      </c>
      <c r="C84" s="98"/>
      <c r="D84" s="98"/>
      <c r="E84" s="98"/>
      <c r="F84" s="98"/>
      <c r="G84" s="98"/>
      <c r="H84" s="98"/>
      <c r="I84" s="99"/>
      <c r="J84" s="100"/>
      <c r="K84" s="315">
        <v>0.05</v>
      </c>
      <c r="L84" s="858">
        <f>N77*K84</f>
        <v>1965.950413666013</v>
      </c>
      <c r="M84" s="859"/>
      <c r="N84" s="57"/>
    </row>
    <row r="85" spans="1:14" ht="15" thickBot="1">
      <c r="B85" s="821" t="s">
        <v>1037</v>
      </c>
      <c r="C85" s="822"/>
      <c r="D85" s="822"/>
      <c r="E85" s="822"/>
      <c r="F85" s="822"/>
      <c r="G85" s="822"/>
      <c r="H85" s="822"/>
      <c r="I85" s="822"/>
      <c r="J85" s="822"/>
      <c r="K85" s="822"/>
      <c r="L85" s="822"/>
      <c r="M85" s="823"/>
      <c r="N85" s="58">
        <f>L82+L83+L84</f>
        <v>11795.702481996077</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51114.710755316337</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7" max="7" width="13.33203125" customWidth="1"/>
    <col min="9" max="9" width="13.5546875" customWidth="1"/>
    <col min="10" max="10" width="16.6640625" customWidth="1"/>
    <col min="11" max="11" width="17.5546875" bestFit="1" customWidth="1"/>
    <col min="13" max="13" width="13.109375"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1769</v>
      </c>
      <c r="C31" s="87" t="s">
        <v>2253</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N75*M41</f>
        <v>68.08960694146667</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68.08960694146667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402</v>
      </c>
      <c r="B48" s="49" t="str">
        <f>VLOOKUP(A48,MATERIALES!A5:D373,3,FALSE)</f>
        <v>Bordillo Prefabricado En Concreto Ref.A85 Ntc-4109, 0,20 X 0,35 X 0.80 M</v>
      </c>
      <c r="C48" s="291"/>
      <c r="D48" s="291"/>
      <c r="E48" s="291"/>
      <c r="F48" s="291"/>
      <c r="G48" s="291"/>
      <c r="H48" s="291"/>
      <c r="I48" s="278"/>
      <c r="J48" s="234" t="str">
        <f>VLOOKUP(A48,MATERIALES!A4:D640,2,FALSE)</f>
        <v>u</v>
      </c>
      <c r="K48" s="292">
        <v>1.25</v>
      </c>
      <c r="L48" s="277"/>
      <c r="M48" s="412">
        <f>VLOOKUP(A48,MATERIALES!A5:D396,4,FALSE)</f>
        <v>39500</v>
      </c>
      <c r="N48" s="282">
        <f>K48*M48</f>
        <v>49375</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1" t="s">
        <v>1037</v>
      </c>
      <c r="C53" s="822"/>
      <c r="D53" s="822"/>
      <c r="E53" s="822"/>
      <c r="F53" s="822"/>
      <c r="G53" s="822"/>
      <c r="H53" s="822"/>
      <c r="I53" s="822"/>
      <c r="J53" s="822"/>
      <c r="K53" s="822"/>
      <c r="L53" s="822"/>
      <c r="M53" s="823"/>
      <c r="N53" s="404">
        <f>SUM(N48:N52)</f>
        <v>49375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B58" s="52"/>
      <c r="C58" s="327"/>
      <c r="D58" s="327"/>
      <c r="E58" s="327"/>
      <c r="F58" s="327"/>
      <c r="G58" s="327"/>
      <c r="H58" s="321"/>
      <c r="I58" s="289"/>
      <c r="J58" s="296"/>
      <c r="K58" s="289"/>
      <c r="L58" s="908"/>
      <c r="M58" s="909"/>
      <c r="N58" s="297"/>
    </row>
    <row r="59" spans="1:14">
      <c r="B59" s="52"/>
      <c r="C59" s="53"/>
      <c r="D59" s="53"/>
      <c r="E59" s="53"/>
      <c r="F59" s="53"/>
      <c r="G59" s="53"/>
      <c r="H59" s="321"/>
      <c r="I59" s="289"/>
      <c r="J59" s="296"/>
      <c r="K59" s="289"/>
      <c r="L59" s="908"/>
      <c r="M59" s="909"/>
      <c r="N59" s="297"/>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975"/>
      <c r="N68" s="104" t="s">
        <v>1035</v>
      </c>
    </row>
    <row r="69" spans="1:15">
      <c r="A69" s="170" t="s">
        <v>7</v>
      </c>
      <c r="B69" s="55" t="str">
        <f>VLOOKUP(A69,'MANO DE OBRA'!A8:D68,3,FALSE)</f>
        <v>Obrero (2)</v>
      </c>
      <c r="C69" s="53"/>
      <c r="D69" s="53"/>
      <c r="E69" s="53"/>
      <c r="F69" s="53"/>
      <c r="G69" s="53"/>
      <c r="H69" s="53"/>
      <c r="I69" s="302">
        <f>K69/J69*100</f>
        <v>55207.789411999998</v>
      </c>
      <c r="J69" s="303">
        <v>185</v>
      </c>
      <c r="K69" s="304">
        <f>VLOOKUP(A69,'MANO DE OBRA'!A8:D99,4,FALSE)</f>
        <v>102134.4104122</v>
      </c>
      <c r="L69" s="56"/>
      <c r="M69" s="444">
        <v>150</v>
      </c>
      <c r="N69" s="405">
        <f>K69/M69</f>
        <v>680.89606941466661</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150</v>
      </c>
      <c r="N70" s="405">
        <f>K70/M70</f>
        <v>680.89606941466661</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51"/>
    </row>
    <row r="75" spans="1:15" ht="15" thickBot="1">
      <c r="B75" s="910" t="s">
        <v>1037</v>
      </c>
      <c r="C75" s="864"/>
      <c r="D75" s="864"/>
      <c r="E75" s="864"/>
      <c r="F75" s="864"/>
      <c r="G75" s="864"/>
      <c r="H75" s="864"/>
      <c r="I75" s="864"/>
      <c r="J75" s="864"/>
      <c r="K75" s="864"/>
      <c r="L75" s="864"/>
      <c r="M75" s="865"/>
      <c r="N75" s="311">
        <f>SUM(N69:N74)</f>
        <v>1361.7921388293332</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50804.881745770799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10160.97634915416</v>
      </c>
      <c r="M82" s="857"/>
      <c r="N82" s="57"/>
    </row>
    <row r="83" spans="1:14">
      <c r="B83" s="95" t="s">
        <v>1057</v>
      </c>
      <c r="C83" s="96"/>
      <c r="D83" s="96"/>
      <c r="E83" s="96"/>
      <c r="F83" s="96"/>
      <c r="G83" s="96"/>
      <c r="H83" s="96"/>
      <c r="I83" s="93"/>
      <c r="J83" s="94"/>
      <c r="K83" s="314">
        <v>0.05</v>
      </c>
      <c r="L83" s="856">
        <f>N77*K83</f>
        <v>2540.24408728854</v>
      </c>
      <c r="M83" s="857"/>
      <c r="N83" s="57"/>
    </row>
    <row r="84" spans="1:14" ht="15" thickBot="1">
      <c r="B84" s="97" t="s">
        <v>1058</v>
      </c>
      <c r="C84" s="98"/>
      <c r="D84" s="98"/>
      <c r="E84" s="98"/>
      <c r="F84" s="98"/>
      <c r="G84" s="98"/>
      <c r="H84" s="98"/>
      <c r="I84" s="99"/>
      <c r="J84" s="100"/>
      <c r="K84" s="315">
        <v>0.05</v>
      </c>
      <c r="L84" s="858">
        <f>N77*K84</f>
        <v>2540.24408728854</v>
      </c>
      <c r="M84" s="859"/>
      <c r="N84" s="57"/>
    </row>
    <row r="85" spans="1:14" ht="15" thickBot="1">
      <c r="B85" s="821" t="s">
        <v>1037</v>
      </c>
      <c r="C85" s="822"/>
      <c r="D85" s="822"/>
      <c r="E85" s="822"/>
      <c r="F85" s="822"/>
      <c r="G85" s="822"/>
      <c r="H85" s="822"/>
      <c r="I85" s="822"/>
      <c r="J85" s="822"/>
      <c r="K85" s="822"/>
      <c r="L85" s="822"/>
      <c r="M85" s="823"/>
      <c r="N85" s="58">
        <f>L82+L83+L84</f>
        <v>15241.46452373124</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66046.346269502043</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1770</v>
      </c>
      <c r="C31" s="87" t="s">
        <v>2254</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N75*M41</f>
        <v>153.2016156183</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153.2016156183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507</v>
      </c>
      <c r="B48" s="49" t="str">
        <f>VLOOKUP(A48,MATERIALES!A5:D373,3,FALSE)</f>
        <v>Mortero 1:3 Para Anillos</v>
      </c>
      <c r="C48" s="291"/>
      <c r="D48" s="291"/>
      <c r="E48" s="291"/>
      <c r="F48" s="291"/>
      <c r="G48" s="291"/>
      <c r="H48" s="291"/>
      <c r="I48" s="291"/>
      <c r="J48" s="321" t="str">
        <f>VLOOKUP(A48,MATERIALES!A4:D640,2,FALSE)</f>
        <v>m3</v>
      </c>
      <c r="K48" s="292">
        <v>2E-3</v>
      </c>
      <c r="L48" s="277"/>
      <c r="M48" s="412">
        <f>VLOOKUP(A48,MATERIALES!A5:D396,4,FALSE)</f>
        <v>482672</v>
      </c>
      <c r="N48" s="282">
        <f>K48*M48</f>
        <v>965.34400000000005</v>
      </c>
    </row>
    <row r="49" spans="1:14">
      <c r="A49" s="169" t="s">
        <v>905</v>
      </c>
      <c r="B49" s="49" t="str">
        <f>VLOOKUP(A49,MATERIALES!A6:D373,3,FALSE)</f>
        <v>Concreto Resistencia  14 (Mpa)</v>
      </c>
      <c r="C49" s="435"/>
      <c r="D49" s="435"/>
      <c r="E49" s="435"/>
      <c r="F49" s="435"/>
      <c r="G49" s="435"/>
      <c r="H49" s="435"/>
      <c r="I49" s="435"/>
      <c r="J49" s="322" t="str">
        <f>VLOOKUP(A49,MATERIALES!A5:D641,2,FALSE)</f>
        <v>m3</v>
      </c>
      <c r="K49" s="407">
        <v>7.0000000000000007E-2</v>
      </c>
      <c r="L49" s="431"/>
      <c r="M49" s="412">
        <f>VLOOKUP(A49,MATERIALES!A6:D397,4,FALSE)</f>
        <v>485636</v>
      </c>
      <c r="N49" s="282">
        <f>K49*M49</f>
        <v>33994.520000000004</v>
      </c>
    </row>
    <row r="50" spans="1:14">
      <c r="A50" s="169"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0.3</v>
      </c>
      <c r="L50" s="431"/>
      <c r="M50" s="412">
        <f>VLOOKUP(A50,MATERIALES!A6:D398,4,FALSE)</f>
        <v>8588</v>
      </c>
      <c r="N50" s="282">
        <f>K50*M50</f>
        <v>2576.4</v>
      </c>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1" t="s">
        <v>1037</v>
      </c>
      <c r="C53" s="822"/>
      <c r="D53" s="822"/>
      <c r="E53" s="822"/>
      <c r="F53" s="822"/>
      <c r="G53" s="822"/>
      <c r="H53" s="822"/>
      <c r="I53" s="822"/>
      <c r="J53" s="822"/>
      <c r="K53" s="822"/>
      <c r="L53" s="822"/>
      <c r="M53" s="823"/>
      <c r="N53" s="404">
        <f>SUM(N48:N52)</f>
        <v>37536.264000000003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1323</v>
      </c>
      <c r="B58" s="52" t="str">
        <f>VLOOKUP(A58,TRANSPORTE!A1:D117,3,FALSE)</f>
        <v>Transporte de concreto</v>
      </c>
      <c r="C58" s="327"/>
      <c r="D58" s="327"/>
      <c r="E58" s="327"/>
      <c r="F58" s="327"/>
      <c r="G58" s="327"/>
      <c r="H58" s="321" t="s">
        <v>2105</v>
      </c>
      <c r="I58" s="423">
        <v>7.2000000000000008E-2</v>
      </c>
      <c r="J58" s="296">
        <v>1</v>
      </c>
      <c r="K58" s="289">
        <f>I58*J58</f>
        <v>7.2000000000000008E-2</v>
      </c>
      <c r="L58" s="908">
        <f>VLOOKUP(A58,TRANSPORTE!A1:D117,4,FALSE)</f>
        <v>958</v>
      </c>
      <c r="M58" s="909"/>
      <c r="N58" s="297">
        <f>K58*L58</f>
        <v>68.976000000000013</v>
      </c>
    </row>
    <row r="59" spans="1:14">
      <c r="B59" s="52"/>
      <c r="C59" s="53"/>
      <c r="D59" s="53"/>
      <c r="E59" s="53"/>
      <c r="F59" s="53"/>
      <c r="G59" s="53"/>
      <c r="H59" s="321"/>
      <c r="I59" s="289"/>
      <c r="J59" s="296"/>
      <c r="K59" s="289"/>
      <c r="L59" s="908"/>
      <c r="M59" s="909"/>
      <c r="N59" s="297"/>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68.976000000000013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100</v>
      </c>
      <c r="N69" s="405">
        <f>K69/M69</f>
        <v>2042.688208244</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100</v>
      </c>
      <c r="N70" s="405">
        <f>K70/M70</f>
        <v>1021.344104122</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133"/>
    </row>
    <row r="75" spans="1:15" ht="15" thickBot="1">
      <c r="B75" s="910" t="s">
        <v>1037</v>
      </c>
      <c r="C75" s="864"/>
      <c r="D75" s="864"/>
      <c r="E75" s="864"/>
      <c r="F75" s="864"/>
      <c r="G75" s="864"/>
      <c r="H75" s="864"/>
      <c r="I75" s="864"/>
      <c r="J75" s="864"/>
      <c r="K75" s="864"/>
      <c r="L75" s="864"/>
      <c r="M75" s="865"/>
      <c r="N75" s="470">
        <f>SUM(N69:N74)</f>
        <v>3064.032312366</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40822.473927984305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8164.4947855968612</v>
      </c>
      <c r="M82" s="857"/>
      <c r="N82" s="57"/>
    </row>
    <row r="83" spans="1:14">
      <c r="B83" s="95" t="s">
        <v>1057</v>
      </c>
      <c r="C83" s="96"/>
      <c r="D83" s="96"/>
      <c r="E83" s="96"/>
      <c r="F83" s="96"/>
      <c r="G83" s="96"/>
      <c r="H83" s="96"/>
      <c r="I83" s="93"/>
      <c r="J83" s="94"/>
      <c r="K83" s="314">
        <v>0.05</v>
      </c>
      <c r="L83" s="856">
        <f>N77*K83</f>
        <v>2041.1236963992153</v>
      </c>
      <c r="M83" s="857"/>
      <c r="N83" s="57"/>
    </row>
    <row r="84" spans="1:14" ht="15" thickBot="1">
      <c r="B84" s="97" t="s">
        <v>1058</v>
      </c>
      <c r="C84" s="98"/>
      <c r="D84" s="98"/>
      <c r="E84" s="98"/>
      <c r="F84" s="98"/>
      <c r="G84" s="98"/>
      <c r="H84" s="98"/>
      <c r="I84" s="99"/>
      <c r="J84" s="100"/>
      <c r="K84" s="315">
        <v>0.05</v>
      </c>
      <c r="L84" s="858">
        <f>N77*K84</f>
        <v>2041.1236963992153</v>
      </c>
      <c r="M84" s="859"/>
      <c r="N84" s="57"/>
    </row>
    <row r="85" spans="1:14" ht="15" thickBot="1">
      <c r="B85" s="821" t="s">
        <v>1037</v>
      </c>
      <c r="C85" s="822"/>
      <c r="D85" s="822"/>
      <c r="E85" s="822"/>
      <c r="F85" s="822"/>
      <c r="G85" s="822"/>
      <c r="H85" s="822"/>
      <c r="I85" s="822"/>
      <c r="J85" s="822"/>
      <c r="K85" s="822"/>
      <c r="L85" s="822"/>
      <c r="M85" s="823"/>
      <c r="N85" s="58">
        <f>L82+L83+L84</f>
        <v>12246.742178395292</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53069.216106379594</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6.109375" customWidth="1"/>
    <col min="11" max="11" width="17.5546875" bestFit="1" customWidth="1"/>
    <col min="13" max="13" width="13.44140625" bestFit="1"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1771</v>
      </c>
      <c r="C31" s="87" t="s">
        <v>2255</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N75*M41</f>
        <v>85.112008676833341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85.112008676833341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507</v>
      </c>
      <c r="B48" s="49" t="str">
        <f>VLOOKUP(A48,MATERIALES!A5:D373,3,FALSE)</f>
        <v>Mortero 1:3 Para Anillos</v>
      </c>
      <c r="C48" s="291"/>
      <c r="D48" s="291"/>
      <c r="E48" s="291"/>
      <c r="F48" s="291"/>
      <c r="G48" s="291"/>
      <c r="H48" s="291"/>
      <c r="I48" s="291"/>
      <c r="J48" s="321" t="str">
        <f>VLOOKUP(A48,MATERIALES!A4:D640,2,FALSE)</f>
        <v>m3</v>
      </c>
      <c r="K48" s="292">
        <v>2E-3</v>
      </c>
      <c r="L48" s="277"/>
      <c r="M48" s="412">
        <f>VLOOKUP(A48,MATERIALES!A5:D396,4,FALSE)</f>
        <v>482672</v>
      </c>
      <c r="N48" s="282">
        <f>K48*M48</f>
        <v>965.34400000000005</v>
      </c>
    </row>
    <row r="49" spans="1:14">
      <c r="A49" s="169" t="s">
        <v>402</v>
      </c>
      <c r="B49" s="49" t="str">
        <f>VLOOKUP(A49,MATERIALES!A6:D373,3,FALSE)</f>
        <v>Bordillo Prefabricado En Concreto Ref.A85 Ntc-4109, 0,20 X 0,35 X 0.80 M</v>
      </c>
      <c r="C49" s="435"/>
      <c r="D49" s="435"/>
      <c r="E49" s="435"/>
      <c r="F49" s="435"/>
      <c r="G49" s="435"/>
      <c r="H49" s="435"/>
      <c r="I49" s="435"/>
      <c r="J49" s="322" t="str">
        <f>VLOOKUP(A49,MATERIALES!A5:D641,2,FALSE)</f>
        <v>u</v>
      </c>
      <c r="K49" s="407">
        <v>1.25</v>
      </c>
      <c r="L49" s="431"/>
      <c r="M49" s="412">
        <f>VLOOKUP(A49,MATERIALES!A6:D397,4,FALSE)</f>
        <v>39500</v>
      </c>
      <c r="N49" s="282">
        <f>K49*M49</f>
        <v>49375</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1" t="s">
        <v>1037</v>
      </c>
      <c r="C53" s="822"/>
      <c r="D53" s="822"/>
      <c r="E53" s="822"/>
      <c r="F53" s="822"/>
      <c r="G53" s="822"/>
      <c r="H53" s="822"/>
      <c r="I53" s="822"/>
      <c r="J53" s="822"/>
      <c r="K53" s="822"/>
      <c r="L53" s="822"/>
      <c r="M53" s="823"/>
      <c r="N53" s="404">
        <f>SUM(N48:N52)</f>
        <v>50340.343999999997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1323</v>
      </c>
      <c r="B58" s="52" t="str">
        <f>VLOOKUP(A58,TRANSPORTE!A1:D117,3,FALSE)</f>
        <v>Transporte de concreto</v>
      </c>
      <c r="C58" s="327"/>
      <c r="D58" s="327"/>
      <c r="E58" s="327"/>
      <c r="F58" s="327"/>
      <c r="G58" s="327"/>
      <c r="H58" s="321" t="s">
        <v>2105</v>
      </c>
      <c r="I58" s="423">
        <v>2E-3</v>
      </c>
      <c r="J58" s="296">
        <v>1</v>
      </c>
      <c r="K58" s="423">
        <f>I58*J58</f>
        <v>2E-3</v>
      </c>
      <c r="L58" s="908">
        <f>VLOOKUP(A58,TRANSPORTE!A1:D117,4,FALSE)</f>
        <v>958</v>
      </c>
      <c r="M58" s="909"/>
      <c r="N58" s="297">
        <f>K58*L58</f>
        <v>1.9160000000000001</v>
      </c>
    </row>
    <row r="59" spans="1:14">
      <c r="B59" s="52"/>
      <c r="C59" s="53"/>
      <c r="D59" s="53"/>
      <c r="E59" s="53"/>
      <c r="F59" s="53"/>
      <c r="G59" s="53"/>
      <c r="H59" s="321"/>
      <c r="I59" s="289"/>
      <c r="J59" s="296"/>
      <c r="K59" s="289"/>
      <c r="L59" s="908"/>
      <c r="M59" s="909"/>
      <c r="N59" s="297"/>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1.9160000000000001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863"/>
      <c r="N68" s="104" t="s">
        <v>1035</v>
      </c>
    </row>
    <row r="69" spans="1:15">
      <c r="A69" s="170" t="s">
        <v>9</v>
      </c>
      <c r="B69" s="55" t="str">
        <f>VLOOKUP(A69,'MANO DE OBRA'!A8:D68,3,FALSE)</f>
        <v>Obrero (3)</v>
      </c>
      <c r="C69" s="53"/>
      <c r="D69" s="53"/>
      <c r="E69" s="53"/>
      <c r="F69" s="53"/>
      <c r="G69" s="53"/>
      <c r="H69" s="53"/>
      <c r="I69" s="302">
        <f>K69/J69*100</f>
        <v>82811.68411799999</v>
      </c>
      <c r="J69" s="303">
        <v>185</v>
      </c>
      <c r="K69" s="304">
        <f>VLOOKUP(A69,'MANO DE OBRA'!A8:D99,4,FALSE)</f>
        <v>153201.61561829998</v>
      </c>
      <c r="L69" s="56"/>
      <c r="M69" s="444">
        <v>150</v>
      </c>
      <c r="N69" s="405">
        <f>K69/M69</f>
        <v>1021.3441041219999</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150</v>
      </c>
      <c r="N70" s="405">
        <f>K70/M70</f>
        <v>680.89606941466661</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51"/>
    </row>
    <row r="75" spans="1:15" ht="15" thickBot="1">
      <c r="B75" s="910" t="s">
        <v>1037</v>
      </c>
      <c r="C75" s="864"/>
      <c r="D75" s="864"/>
      <c r="E75" s="864"/>
      <c r="F75" s="864"/>
      <c r="G75" s="864"/>
      <c r="H75" s="864"/>
      <c r="I75" s="864"/>
      <c r="J75" s="864"/>
      <c r="K75" s="864"/>
      <c r="L75" s="864"/>
      <c r="M75" s="865"/>
      <c r="N75" s="311">
        <f>SUM(N69:N74)</f>
        <v>1702.2401735366666</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52129.612182213496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10425.922436442699</v>
      </c>
      <c r="M82" s="857"/>
      <c r="N82" s="57"/>
    </row>
    <row r="83" spans="1:14">
      <c r="B83" s="95" t="s">
        <v>1057</v>
      </c>
      <c r="C83" s="96"/>
      <c r="D83" s="96"/>
      <c r="E83" s="96"/>
      <c r="F83" s="96"/>
      <c r="G83" s="96"/>
      <c r="H83" s="96"/>
      <c r="I83" s="93"/>
      <c r="J83" s="94"/>
      <c r="K83" s="314">
        <v>0.05</v>
      </c>
      <c r="L83" s="856">
        <f>N77*K83</f>
        <v>2606.4806091106748</v>
      </c>
      <c r="M83" s="857"/>
      <c r="N83" s="57"/>
    </row>
    <row r="84" spans="1:14" ht="15" thickBot="1">
      <c r="B84" s="97" t="s">
        <v>1058</v>
      </c>
      <c r="C84" s="98"/>
      <c r="D84" s="98"/>
      <c r="E84" s="98"/>
      <c r="F84" s="98"/>
      <c r="G84" s="98"/>
      <c r="H84" s="98"/>
      <c r="I84" s="99"/>
      <c r="J84" s="100"/>
      <c r="K84" s="315">
        <v>0.05</v>
      </c>
      <c r="L84" s="858">
        <f>N77*K84</f>
        <v>2606.4806091106748</v>
      </c>
      <c r="M84" s="859"/>
      <c r="N84" s="57"/>
    </row>
    <row r="85" spans="1:14" ht="15" thickBot="1">
      <c r="B85" s="821" t="s">
        <v>1037</v>
      </c>
      <c r="C85" s="822"/>
      <c r="D85" s="822"/>
      <c r="E85" s="822"/>
      <c r="F85" s="822"/>
      <c r="G85" s="822"/>
      <c r="H85" s="822"/>
      <c r="I85" s="822"/>
      <c r="J85" s="822"/>
      <c r="K85" s="822"/>
      <c r="L85" s="822"/>
      <c r="M85" s="823"/>
      <c r="N85" s="58">
        <f>L82+L83+L84</f>
        <v>15638.883654664049</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67768.495836877541</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1816</v>
      </c>
      <c r="C31" s="87" t="s">
        <v>1772</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N75*M41</f>
        <v>21.278002169208335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21.278002169208335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961</v>
      </c>
      <c r="B48" s="49" t="str">
        <f>VLOOKUP(A48,MATERIALES!A5:D373,3,FALSE)</f>
        <v>Geotextil Nt-2500 O Similar (Proveedores, Pavco, Geomatrix, Tensar, Omnes U Otros)</v>
      </c>
      <c r="C48" s="291"/>
      <c r="D48" s="291"/>
      <c r="E48" s="291"/>
      <c r="F48" s="291"/>
      <c r="G48" s="291"/>
      <c r="H48" s="291"/>
      <c r="I48" s="278"/>
      <c r="J48" s="234" t="str">
        <f>VLOOKUP(A48,MATERIALES!A4:D640,2,FALSE)</f>
        <v>m2</v>
      </c>
      <c r="K48" s="292">
        <v>1.1000000000000001</v>
      </c>
      <c r="L48" s="277"/>
      <c r="M48" s="412">
        <f>VLOOKUP(A48,MATERIALES!A5:D396,4,FALSE)</f>
        <v>6479</v>
      </c>
      <c r="N48" s="282">
        <f>K48*M48</f>
        <v>7126.9000000000005</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1" t="s">
        <v>1037</v>
      </c>
      <c r="C53" s="822"/>
      <c r="D53" s="822"/>
      <c r="E53" s="822"/>
      <c r="F53" s="822"/>
      <c r="G53" s="822"/>
      <c r="H53" s="822"/>
      <c r="I53" s="822"/>
      <c r="J53" s="822"/>
      <c r="K53" s="822"/>
      <c r="L53" s="822"/>
      <c r="M53" s="823"/>
      <c r="N53" s="404">
        <f>SUM(N48:N52)</f>
        <v>7126.9000000000005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B58" s="52"/>
      <c r="C58" s="327"/>
      <c r="D58" s="327"/>
      <c r="E58" s="327"/>
      <c r="F58" s="327"/>
      <c r="G58" s="327"/>
      <c r="H58" s="321"/>
      <c r="I58" s="289"/>
      <c r="J58" s="296"/>
      <c r="K58" s="289"/>
      <c r="L58" s="908"/>
      <c r="M58" s="909"/>
      <c r="N58" s="297"/>
    </row>
    <row r="59" spans="1:14">
      <c r="B59" s="52"/>
      <c r="C59" s="53"/>
      <c r="D59" s="53"/>
      <c r="E59" s="53"/>
      <c r="F59" s="53"/>
      <c r="G59" s="53"/>
      <c r="H59" s="321"/>
      <c r="I59" s="289"/>
      <c r="J59" s="296"/>
      <c r="K59" s="289"/>
      <c r="L59" s="908"/>
      <c r="M59" s="909"/>
      <c r="N59" s="297"/>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975"/>
      <c r="N68" s="104" t="s">
        <v>1035</v>
      </c>
    </row>
    <row r="69" spans="1:15">
      <c r="A69" s="170" t="s">
        <v>7</v>
      </c>
      <c r="B69" s="55" t="str">
        <f>VLOOKUP(A69,'MANO DE OBRA'!A8:D68,3,FALSE)</f>
        <v>Obrero (2)</v>
      </c>
      <c r="C69" s="53"/>
      <c r="D69" s="53"/>
      <c r="E69" s="53"/>
      <c r="F69" s="53"/>
      <c r="G69" s="53"/>
      <c r="H69" s="53"/>
      <c r="I69" s="302">
        <f>K69/J69*100</f>
        <v>55207.789411999998</v>
      </c>
      <c r="J69" s="303">
        <v>185</v>
      </c>
      <c r="K69" s="304">
        <f>VLOOKUP(A69,'MANO DE OBRA'!A8:D99,4,FALSE)</f>
        <v>102134.4104122</v>
      </c>
      <c r="L69" s="56"/>
      <c r="M69" s="444">
        <v>240</v>
      </c>
      <c r="N69" s="405">
        <f>K69/M69</f>
        <v>425.56004338416665</v>
      </c>
      <c r="O69" s="112"/>
    </row>
    <row r="70" spans="1:15">
      <c r="A70" s="170"/>
      <c r="B70" s="55"/>
      <c r="C70" s="53"/>
      <c r="D70" s="53"/>
      <c r="E70" s="53"/>
      <c r="F70" s="53"/>
      <c r="G70" s="53"/>
      <c r="H70" s="53"/>
      <c r="I70" s="302"/>
      <c r="J70" s="303"/>
      <c r="K70" s="304"/>
      <c r="L70" s="56"/>
      <c r="M70" s="444"/>
      <c r="N70" s="405"/>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51"/>
    </row>
    <row r="75" spans="1:15" ht="15" thickBot="1">
      <c r="B75" s="910" t="s">
        <v>1037</v>
      </c>
      <c r="C75" s="864"/>
      <c r="D75" s="864"/>
      <c r="E75" s="864"/>
      <c r="F75" s="864"/>
      <c r="G75" s="864"/>
      <c r="H75" s="864"/>
      <c r="I75" s="864"/>
      <c r="J75" s="864"/>
      <c r="K75" s="864"/>
      <c r="L75" s="864"/>
      <c r="M75" s="865"/>
      <c r="N75" s="311">
        <f>SUM(N69:N74)</f>
        <v>425.56004338416665</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7573.7380455533757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1514.7476091106753</v>
      </c>
      <c r="M82" s="857"/>
      <c r="N82" s="57"/>
    </row>
    <row r="83" spans="1:14">
      <c r="B83" s="95" t="s">
        <v>1057</v>
      </c>
      <c r="C83" s="96"/>
      <c r="D83" s="96"/>
      <c r="E83" s="96"/>
      <c r="F83" s="96"/>
      <c r="G83" s="96"/>
      <c r="H83" s="96"/>
      <c r="I83" s="93"/>
      <c r="J83" s="94"/>
      <c r="K83" s="314">
        <v>0.05</v>
      </c>
      <c r="L83" s="856">
        <f>N77*K83</f>
        <v>378.68690227766882</v>
      </c>
      <c r="M83" s="857"/>
      <c r="N83" s="57"/>
    </row>
    <row r="84" spans="1:14" ht="15" thickBot="1">
      <c r="B84" s="97" t="s">
        <v>1058</v>
      </c>
      <c r="C84" s="98"/>
      <c r="D84" s="98"/>
      <c r="E84" s="98"/>
      <c r="F84" s="98"/>
      <c r="G84" s="98"/>
      <c r="H84" s="98"/>
      <c r="I84" s="99"/>
      <c r="J84" s="100"/>
      <c r="K84" s="315">
        <v>0.05</v>
      </c>
      <c r="L84" s="858">
        <f>N77*K84</f>
        <v>378.68690227766882</v>
      </c>
      <c r="M84" s="859"/>
      <c r="N84" s="57"/>
    </row>
    <row r="85" spans="1:14" ht="15" thickBot="1">
      <c r="B85" s="821" t="s">
        <v>1037</v>
      </c>
      <c r="C85" s="822"/>
      <c r="D85" s="822"/>
      <c r="E85" s="822"/>
      <c r="F85" s="822"/>
      <c r="G85" s="822"/>
      <c r="H85" s="822"/>
      <c r="I85" s="822"/>
      <c r="J85" s="822"/>
      <c r="K85" s="822"/>
      <c r="L85" s="822"/>
      <c r="M85" s="823"/>
      <c r="N85" s="58">
        <f>L82+L83+L84</f>
        <v>2272.1214136660128</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9845.8594592193876</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1817</v>
      </c>
      <c r="C31" s="87" t="s">
        <v>2151</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N75*M41</f>
        <v>21.278002169208335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21.278002169208335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954</v>
      </c>
      <c r="B48" s="49" t="str">
        <f>VLOOKUP(A48,MATERIALES!A5:D373,3,FALSE)</f>
        <v>Geotextil T-2400 O Similar (Proveedores Lafayet, Pavco, Geomatrix, Tensar, Omnes U Otros)</v>
      </c>
      <c r="C48" s="291"/>
      <c r="D48" s="291"/>
      <c r="E48" s="291"/>
      <c r="F48" s="291"/>
      <c r="G48" s="291"/>
      <c r="H48" s="291"/>
      <c r="I48" s="278"/>
      <c r="J48" s="234" t="str">
        <f>VLOOKUP(A48,MATERIALES!A4:D640,2,FALSE)</f>
        <v>m2</v>
      </c>
      <c r="K48" s="292">
        <v>1.1000000000000001</v>
      </c>
      <c r="L48" s="277"/>
      <c r="M48" s="412">
        <f>VLOOKUP(A48,MATERIALES!A5:D396,4,FALSE)</f>
        <v>8672</v>
      </c>
      <c r="N48" s="282">
        <f>K48*M48</f>
        <v>9539.2000000000007</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1" t="s">
        <v>1037</v>
      </c>
      <c r="C53" s="822"/>
      <c r="D53" s="822"/>
      <c r="E53" s="822"/>
      <c r="F53" s="822"/>
      <c r="G53" s="822"/>
      <c r="H53" s="822"/>
      <c r="I53" s="822"/>
      <c r="J53" s="822"/>
      <c r="K53" s="822"/>
      <c r="L53" s="822"/>
      <c r="M53" s="823"/>
      <c r="N53" s="404">
        <f>SUM(N48:N52)</f>
        <v>9539.2000000000007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B58" s="52"/>
      <c r="C58" s="327"/>
      <c r="D58" s="327"/>
      <c r="E58" s="327"/>
      <c r="F58" s="327"/>
      <c r="G58" s="327"/>
      <c r="H58" s="321"/>
      <c r="I58" s="289"/>
      <c r="J58" s="296"/>
      <c r="K58" s="289"/>
      <c r="L58" s="908"/>
      <c r="M58" s="909"/>
      <c r="N58" s="297"/>
    </row>
    <row r="59" spans="1:14">
      <c r="B59" s="52"/>
      <c r="C59" s="53"/>
      <c r="D59" s="53"/>
      <c r="E59" s="53"/>
      <c r="F59" s="53"/>
      <c r="G59" s="53"/>
      <c r="H59" s="321"/>
      <c r="I59" s="289"/>
      <c r="J59" s="296"/>
      <c r="K59" s="289"/>
      <c r="L59" s="908"/>
      <c r="M59" s="909"/>
      <c r="N59" s="297"/>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975"/>
      <c r="N68" s="104" t="s">
        <v>1035</v>
      </c>
    </row>
    <row r="69" spans="1:15">
      <c r="A69" s="170" t="s">
        <v>7</v>
      </c>
      <c r="B69" s="55" t="str">
        <f>VLOOKUP(A69,'MANO DE OBRA'!A8:D68,3,FALSE)</f>
        <v>Obrero (2)</v>
      </c>
      <c r="C69" s="53"/>
      <c r="D69" s="53"/>
      <c r="E69" s="53"/>
      <c r="F69" s="53"/>
      <c r="G69" s="53"/>
      <c r="H69" s="53"/>
      <c r="I69" s="302">
        <f>K69/J69*100</f>
        <v>55207.789411999998</v>
      </c>
      <c r="J69" s="303">
        <v>185</v>
      </c>
      <c r="K69" s="304">
        <f>VLOOKUP(A69,'MANO DE OBRA'!A8:D99,4,FALSE)</f>
        <v>102134.4104122</v>
      </c>
      <c r="L69" s="56"/>
      <c r="M69" s="444">
        <v>240</v>
      </c>
      <c r="N69" s="405">
        <f>K69/M69</f>
        <v>425.56004338416665</v>
      </c>
      <c r="O69" s="112"/>
    </row>
    <row r="70" spans="1:15">
      <c r="A70" s="170"/>
      <c r="B70" s="55"/>
      <c r="C70" s="53"/>
      <c r="D70" s="53"/>
      <c r="E70" s="53"/>
      <c r="F70" s="53"/>
      <c r="G70" s="53"/>
      <c r="H70" s="53"/>
      <c r="I70" s="302"/>
      <c r="J70" s="303"/>
      <c r="K70" s="304"/>
      <c r="L70" s="56"/>
      <c r="M70" s="444"/>
      <c r="N70" s="405"/>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51"/>
    </row>
    <row r="75" spans="1:15" ht="15" thickBot="1">
      <c r="B75" s="910" t="s">
        <v>1037</v>
      </c>
      <c r="C75" s="864"/>
      <c r="D75" s="864"/>
      <c r="E75" s="864"/>
      <c r="F75" s="864"/>
      <c r="G75" s="864"/>
      <c r="H75" s="864"/>
      <c r="I75" s="864"/>
      <c r="J75" s="864"/>
      <c r="K75" s="864"/>
      <c r="L75" s="864"/>
      <c r="M75" s="865"/>
      <c r="N75" s="311">
        <f>SUM(N69:N74)</f>
        <v>425.56004338416665</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9986.0380455533759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1997.2076091106753</v>
      </c>
      <c r="M82" s="857"/>
      <c r="N82" s="57"/>
    </row>
    <row r="83" spans="1:14">
      <c r="B83" s="95" t="s">
        <v>1057</v>
      </c>
      <c r="C83" s="96"/>
      <c r="D83" s="96"/>
      <c r="E83" s="96"/>
      <c r="F83" s="96"/>
      <c r="G83" s="96"/>
      <c r="H83" s="96"/>
      <c r="I83" s="93"/>
      <c r="J83" s="94"/>
      <c r="K83" s="314">
        <v>0.05</v>
      </c>
      <c r="L83" s="856">
        <f>N77*K83</f>
        <v>499.30190227766883</v>
      </c>
      <c r="M83" s="857"/>
      <c r="N83" s="57"/>
    </row>
    <row r="84" spans="1:14" ht="15" thickBot="1">
      <c r="B84" s="97" t="s">
        <v>1058</v>
      </c>
      <c r="C84" s="98"/>
      <c r="D84" s="98"/>
      <c r="E84" s="98"/>
      <c r="F84" s="98"/>
      <c r="G84" s="98"/>
      <c r="H84" s="98"/>
      <c r="I84" s="99"/>
      <c r="J84" s="100"/>
      <c r="K84" s="315">
        <v>0.05</v>
      </c>
      <c r="L84" s="858">
        <f>N77*K84</f>
        <v>499.30190227766883</v>
      </c>
      <c r="M84" s="859"/>
      <c r="N84" s="57"/>
    </row>
    <row r="85" spans="1:14" ht="15" thickBot="1">
      <c r="B85" s="821" t="s">
        <v>1037</v>
      </c>
      <c r="C85" s="822"/>
      <c r="D85" s="822"/>
      <c r="E85" s="822"/>
      <c r="F85" s="822"/>
      <c r="G85" s="822"/>
      <c r="H85" s="822"/>
      <c r="I85" s="822"/>
      <c r="J85" s="822"/>
      <c r="K85" s="822"/>
      <c r="L85" s="822"/>
      <c r="M85" s="823"/>
      <c r="N85" s="58">
        <f>L82+L83+L84</f>
        <v>2995.8114136660129</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12981.849459219389</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1221</v>
      </c>
      <c r="C31" s="87" t="s">
        <v>1773</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N75*M41</f>
        <v>306.40323123659999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306.40323123659999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556</v>
      </c>
      <c r="B48" s="49" t="str">
        <f>VLOOKUP(A48,MATERIALES!A5:D373,3,FALSE)</f>
        <v>Material drenante (3´´)</v>
      </c>
      <c r="C48" s="291"/>
      <c r="D48" s="291"/>
      <c r="E48" s="291"/>
      <c r="F48" s="291"/>
      <c r="G48" s="291"/>
      <c r="H48" s="291"/>
      <c r="I48" s="278"/>
      <c r="J48" s="234" t="str">
        <f>VLOOKUP(A48,MATERIALES!A4:D640,2,FALSE)</f>
        <v>m3</v>
      </c>
      <c r="K48" s="292">
        <v>1.1000000000000001</v>
      </c>
      <c r="L48" s="277"/>
      <c r="M48" s="412">
        <f>VLOOKUP(A48,MATERIALES!A5:D396,4,FALSE)</f>
        <v>68053</v>
      </c>
      <c r="N48" s="282">
        <f>K48*M48</f>
        <v>74858.3</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1" t="s">
        <v>1037</v>
      </c>
      <c r="C53" s="822"/>
      <c r="D53" s="822"/>
      <c r="E53" s="822"/>
      <c r="F53" s="822"/>
      <c r="G53" s="822"/>
      <c r="H53" s="822"/>
      <c r="I53" s="822"/>
      <c r="J53" s="822"/>
      <c r="K53" s="822"/>
      <c r="L53" s="822"/>
      <c r="M53" s="823"/>
      <c r="N53" s="404">
        <f>SUM(N48:N52)</f>
        <v>74858.3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1345</v>
      </c>
      <c r="B58" s="52" t="str">
        <f>VLOOKUP(A58,TRANSPORTE!A1:D117,3,FALSE)</f>
        <v>Transporte de Material Drenante</v>
      </c>
      <c r="C58" s="327"/>
      <c r="D58" s="327"/>
      <c r="E58" s="327"/>
      <c r="F58" s="327"/>
      <c r="G58" s="327"/>
      <c r="H58" s="321" t="s">
        <v>2105</v>
      </c>
      <c r="I58" s="289">
        <v>1.1000000000000001</v>
      </c>
      <c r="J58" s="296">
        <v>1</v>
      </c>
      <c r="K58" s="289">
        <f>I58*J58</f>
        <v>1.1000000000000001</v>
      </c>
      <c r="L58" s="908">
        <f>VLOOKUP(A58,TRANSPORTE!A1:D117,4,FALSE)</f>
        <v>958</v>
      </c>
      <c r="M58" s="909"/>
      <c r="N58" s="297">
        <f>K58*L58</f>
        <v>1053.8000000000002</v>
      </c>
    </row>
    <row r="59" spans="1:14">
      <c r="B59" s="52"/>
      <c r="C59" s="53"/>
      <c r="D59" s="53"/>
      <c r="E59" s="53"/>
      <c r="F59" s="53"/>
      <c r="G59" s="53"/>
      <c r="H59" s="321"/>
      <c r="I59" s="289"/>
      <c r="J59" s="296"/>
      <c r="K59" s="289"/>
      <c r="L59" s="908"/>
      <c r="M59" s="909"/>
      <c r="N59" s="297"/>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1053.8000000000002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975"/>
      <c r="N68" s="104" t="s">
        <v>1035</v>
      </c>
    </row>
    <row r="69" spans="1:15">
      <c r="A69" s="170" t="s">
        <v>9</v>
      </c>
      <c r="B69" s="55" t="str">
        <f>VLOOKUP(A69,'MANO DE OBRA'!A8:D68,3,FALSE)</f>
        <v>Obrero (3)</v>
      </c>
      <c r="C69" s="53"/>
      <c r="D69" s="53"/>
      <c r="E69" s="53"/>
      <c r="F69" s="53"/>
      <c r="G69" s="53"/>
      <c r="H69" s="53"/>
      <c r="I69" s="302">
        <f>K69/J69*100</f>
        <v>82811.68411799999</v>
      </c>
      <c r="J69" s="303">
        <v>185</v>
      </c>
      <c r="K69" s="304">
        <f>VLOOKUP(A69,'MANO DE OBRA'!A8:D99,4,FALSE)</f>
        <v>153201.61561829998</v>
      </c>
      <c r="L69" s="56"/>
      <c r="M69" s="444">
        <v>25</v>
      </c>
      <c r="N69" s="405">
        <f>K69/M69</f>
        <v>6128.0646247319992</v>
      </c>
      <c r="O69" s="112"/>
    </row>
    <row r="70" spans="1:15">
      <c r="A70" s="170"/>
      <c r="B70" s="55"/>
      <c r="C70" s="53"/>
      <c r="D70" s="53"/>
      <c r="E70" s="53"/>
      <c r="F70" s="53"/>
      <c r="G70" s="53"/>
      <c r="H70" s="53"/>
      <c r="I70" s="302"/>
      <c r="J70" s="303"/>
      <c r="K70" s="304"/>
      <c r="L70" s="56"/>
      <c r="M70" s="444"/>
      <c r="N70" s="405"/>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51"/>
    </row>
    <row r="75" spans="1:15" ht="15" thickBot="1">
      <c r="B75" s="910" t="s">
        <v>1037</v>
      </c>
      <c r="C75" s="864"/>
      <c r="D75" s="864"/>
      <c r="E75" s="864"/>
      <c r="F75" s="864"/>
      <c r="G75" s="864"/>
      <c r="H75" s="864"/>
      <c r="I75" s="864"/>
      <c r="J75" s="864"/>
      <c r="K75" s="864"/>
      <c r="L75" s="864"/>
      <c r="M75" s="865"/>
      <c r="N75" s="311">
        <f>SUM(N69:N74)</f>
        <v>6128.0646247319992</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82346.567855968606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16469.313571193721</v>
      </c>
      <c r="M82" s="857"/>
      <c r="N82" s="57"/>
    </row>
    <row r="83" spans="1:14">
      <c r="B83" s="95" t="s">
        <v>1057</v>
      </c>
      <c r="C83" s="96"/>
      <c r="D83" s="96"/>
      <c r="E83" s="96"/>
      <c r="F83" s="96"/>
      <c r="G83" s="96"/>
      <c r="H83" s="96"/>
      <c r="I83" s="93"/>
      <c r="J83" s="94"/>
      <c r="K83" s="314">
        <v>0.05</v>
      </c>
      <c r="L83" s="856">
        <f>N77*K83</f>
        <v>4117.3283927984303</v>
      </c>
      <c r="M83" s="857"/>
      <c r="N83" s="57"/>
    </row>
    <row r="84" spans="1:14" ht="15" thickBot="1">
      <c r="B84" s="97" t="s">
        <v>1058</v>
      </c>
      <c r="C84" s="98"/>
      <c r="D84" s="98"/>
      <c r="E84" s="98"/>
      <c r="F84" s="98"/>
      <c r="G84" s="98"/>
      <c r="H84" s="98"/>
      <c r="I84" s="99"/>
      <c r="J84" s="100"/>
      <c r="K84" s="315">
        <v>0.05</v>
      </c>
      <c r="L84" s="858">
        <f>N77*K84</f>
        <v>4117.3283927984303</v>
      </c>
      <c r="M84" s="859"/>
      <c r="N84" s="57"/>
    </row>
    <row r="85" spans="1:14" ht="15" thickBot="1">
      <c r="B85" s="821" t="s">
        <v>1037</v>
      </c>
      <c r="C85" s="822"/>
      <c r="D85" s="822"/>
      <c r="E85" s="822"/>
      <c r="F85" s="822"/>
      <c r="G85" s="822"/>
      <c r="H85" s="822"/>
      <c r="I85" s="822"/>
      <c r="J85" s="822"/>
      <c r="K85" s="822"/>
      <c r="L85" s="822"/>
      <c r="M85" s="823"/>
      <c r="N85" s="58">
        <f>L82+L83+L84</f>
        <v>24703.970356790582</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107050.53821275919</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1222</v>
      </c>
      <c r="C31" s="87" t="s">
        <v>2256</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160</v>
      </c>
      <c r="B36" s="870" t="str">
        <f>VLOOKUP(A36,EQUIPOS!A6:D154,3,FALSE)</f>
        <v>COMPACTADOR MANUAL VIBRATORIO (RANA) con motor de 6 HP</v>
      </c>
      <c r="C36" s="871"/>
      <c r="D36" s="871"/>
      <c r="E36" s="871"/>
      <c r="F36" s="871"/>
      <c r="G36" s="871"/>
      <c r="H36" s="872"/>
      <c r="I36" s="277"/>
      <c r="J36" s="278"/>
      <c r="K36" s="279">
        <f>VLOOKUP(A36,EQUIPOS!A6:D163,4,FALSE)</f>
        <v>9284.3940000000002</v>
      </c>
      <c r="L36" s="280"/>
      <c r="M36" s="346">
        <v>3</v>
      </c>
      <c r="N36" s="282">
        <f>K36/M36</f>
        <v>3094.7980000000002</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N77*M41</f>
        <v>425.5600433841667</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3520.3580433841671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545</v>
      </c>
      <c r="B48" s="49" t="str">
        <f>VLOOKUP(A48,MATERIALES!A5:D373,3,FALSE)</f>
        <v xml:space="preserve">Material de Sub- Base CBR=20%
</v>
      </c>
      <c r="C48" s="291"/>
      <c r="D48" s="291"/>
      <c r="E48" s="291"/>
      <c r="F48" s="291"/>
      <c r="G48" s="291"/>
      <c r="H48" s="291"/>
      <c r="I48" s="278"/>
      <c r="J48" s="234" t="str">
        <f>VLOOKUP(A48,MATERIALES!A4:D640,2,FALSE)</f>
        <v>m3</v>
      </c>
      <c r="K48" s="292">
        <v>1.25</v>
      </c>
      <c r="L48" s="277"/>
      <c r="M48" s="412">
        <f>VLOOKUP(A48,MATERIALES!A5:D396,4,FALSE)</f>
        <v>68053</v>
      </c>
      <c r="N48" s="282">
        <f>K48*M48</f>
        <v>85066.25</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0" t="s">
        <v>1037</v>
      </c>
      <c r="C55" s="864"/>
      <c r="D55" s="864"/>
      <c r="E55" s="864"/>
      <c r="F55" s="864"/>
      <c r="G55" s="864"/>
      <c r="H55" s="864"/>
      <c r="I55" s="864"/>
      <c r="J55" s="864"/>
      <c r="K55" s="864"/>
      <c r="L55" s="864"/>
      <c r="M55" s="865"/>
      <c r="N55" s="110">
        <f>SUM(N48:N54)</f>
        <v>85066.25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1336</v>
      </c>
      <c r="B60" s="52" t="str">
        <f>VLOOKUP(A60,TRANSPORTE!A1:D117,3,FALSE)</f>
        <v>Transporte de material de cobertura</v>
      </c>
      <c r="C60" s="327"/>
      <c r="D60" s="327"/>
      <c r="E60" s="327"/>
      <c r="F60" s="327"/>
      <c r="G60" s="327"/>
      <c r="H60" s="321" t="s">
        <v>339</v>
      </c>
      <c r="I60" s="289">
        <v>1.25</v>
      </c>
      <c r="J60" s="296">
        <v>1</v>
      </c>
      <c r="K60" s="289">
        <f>I60*J60</f>
        <v>1.25</v>
      </c>
      <c r="L60" s="908">
        <f>VLOOKUP(A60,TRANSPORTE!A1:D117,4,FALSE)</f>
        <v>958</v>
      </c>
      <c r="M60" s="909"/>
      <c r="N60" s="297">
        <f>K60*L60</f>
        <v>1197.5</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319"/>
      <c r="C65" s="320"/>
      <c r="D65" s="320"/>
      <c r="E65" s="320"/>
      <c r="F65" s="320"/>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1197.5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0"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24</v>
      </c>
      <c r="N71" s="405">
        <f>K71/M71</f>
        <v>4255.6004338416669</v>
      </c>
      <c r="O71" s="112"/>
    </row>
    <row r="72" spans="1:15">
      <c r="A72" s="170"/>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4255.6004338416669</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94039.708477225839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18807.94169544517</v>
      </c>
      <c r="M84" s="857"/>
      <c r="N84" s="57"/>
    </row>
    <row r="85" spans="1:14">
      <c r="B85" s="95" t="s">
        <v>1057</v>
      </c>
      <c r="C85" s="96"/>
      <c r="D85" s="96"/>
      <c r="E85" s="96"/>
      <c r="F85" s="96"/>
      <c r="G85" s="96"/>
      <c r="H85" s="96"/>
      <c r="I85" s="93"/>
      <c r="J85" s="94"/>
      <c r="K85" s="314">
        <v>0.05</v>
      </c>
      <c r="L85" s="856">
        <f>N79*K85</f>
        <v>4701.9854238612925</v>
      </c>
      <c r="M85" s="857"/>
      <c r="N85" s="57"/>
    </row>
    <row r="86" spans="1:14" ht="15" thickBot="1">
      <c r="B86" s="97" t="s">
        <v>1058</v>
      </c>
      <c r="C86" s="98"/>
      <c r="D86" s="98"/>
      <c r="E86" s="98"/>
      <c r="F86" s="98"/>
      <c r="G86" s="98"/>
      <c r="H86" s="98"/>
      <c r="I86" s="99"/>
      <c r="J86" s="100"/>
      <c r="K86" s="315">
        <v>0.05</v>
      </c>
      <c r="L86" s="858">
        <f>N79*K86</f>
        <v>4701.9854238612925</v>
      </c>
      <c r="M86" s="859"/>
      <c r="N86" s="57"/>
    </row>
    <row r="87" spans="1:14" ht="15" thickBot="1">
      <c r="B87" s="821" t="s">
        <v>1037</v>
      </c>
      <c r="C87" s="822"/>
      <c r="D87" s="822"/>
      <c r="E87" s="822"/>
      <c r="F87" s="822"/>
      <c r="G87" s="822"/>
      <c r="H87" s="822"/>
      <c r="I87" s="822"/>
      <c r="J87" s="822"/>
      <c r="K87" s="822"/>
      <c r="L87" s="822"/>
      <c r="M87" s="823"/>
      <c r="N87" s="58">
        <f>L84+L85+L86</f>
        <v>28211.912543167757</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122251.62102039359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1223</v>
      </c>
      <c r="C31" s="87" t="s">
        <v>2257</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197</v>
      </c>
      <c r="B36" s="870" t="str">
        <f>VLOOKUP(A36,EQUIPOS!A6:D154,3,FALSE)</f>
        <v>Equipo de perforación (TRACKDRILL), potencia 40 HP, 2100 golpes / minuto</v>
      </c>
      <c r="C36" s="871"/>
      <c r="D36" s="871"/>
      <c r="E36" s="871"/>
      <c r="F36" s="871"/>
      <c r="G36" s="871"/>
      <c r="H36" s="872"/>
      <c r="I36" s="277"/>
      <c r="J36" s="278"/>
      <c r="K36" s="279">
        <f>VLOOKUP(A36,EQUIPOS!A6:D163,4,FALSE)</f>
        <v>168255.38699999999</v>
      </c>
      <c r="L36" s="280"/>
      <c r="M36" s="346">
        <v>2.5</v>
      </c>
      <c r="N36" s="282">
        <f>K36/M36</f>
        <v>67302.154799999989</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383.00403904575001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67685.158839045733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765</v>
      </c>
      <c r="B48" s="49" t="str">
        <f>VLOOKUP(A48,MATERIALES!A5:D373,3,FALSE)</f>
        <v xml:space="preserve">Tubería Perforada en PVC de 2´´
</v>
      </c>
      <c r="C48" s="291"/>
      <c r="D48" s="291"/>
      <c r="E48" s="291"/>
      <c r="F48" s="291"/>
      <c r="G48" s="291"/>
      <c r="H48" s="291"/>
      <c r="I48" s="278"/>
      <c r="J48" s="234" t="str">
        <f>VLOOKUP(A48,MATERIALES!A4:D640,2,FALSE)</f>
        <v>m</v>
      </c>
      <c r="K48" s="292">
        <v>1.01</v>
      </c>
      <c r="L48" s="277"/>
      <c r="M48" s="412">
        <f>VLOOKUP(A48,MATERIALES!A5:D396,4,FALSE)</f>
        <v>31456</v>
      </c>
      <c r="N48" s="282">
        <f>K48*M48</f>
        <v>31770.560000000001</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0" t="s">
        <v>1037</v>
      </c>
      <c r="C55" s="864"/>
      <c r="D55" s="864"/>
      <c r="E55" s="864"/>
      <c r="F55" s="864"/>
      <c r="G55" s="864"/>
      <c r="H55" s="864"/>
      <c r="I55" s="864"/>
      <c r="J55" s="864"/>
      <c r="K55" s="864"/>
      <c r="L55" s="864"/>
      <c r="M55" s="865"/>
      <c r="N55" s="110">
        <f>SUM(N48:N54)</f>
        <v>31770.560000000001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0" t="s">
        <v>6</v>
      </c>
      <c r="B71" s="55" t="str">
        <f>VLOOKUP(A71,'MANO DE OBRA'!A8:D68,3,FALSE)</f>
        <v xml:space="preserve">Obrero </v>
      </c>
      <c r="C71" s="53"/>
      <c r="D71" s="53"/>
      <c r="E71" s="53"/>
      <c r="F71" s="53"/>
      <c r="G71" s="53"/>
      <c r="H71" s="53"/>
      <c r="I71" s="302">
        <f>K71/J71*100</f>
        <v>27603.894705999999</v>
      </c>
      <c r="J71" s="303">
        <v>185</v>
      </c>
      <c r="K71" s="304">
        <f>VLOOKUP(A71,'MANO DE OBRA'!A8:D99,4,FALSE)</f>
        <v>51067.205206099999</v>
      </c>
      <c r="L71" s="56"/>
      <c r="M71" s="444">
        <v>20</v>
      </c>
      <c r="N71" s="405">
        <f>K71/M71</f>
        <v>2553.3602603049999</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7660.0807809149992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107115.79961996073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21423.159923992149</v>
      </c>
      <c r="M84" s="857"/>
      <c r="N84" s="57"/>
    </row>
    <row r="85" spans="1:14">
      <c r="B85" s="95" t="s">
        <v>1057</v>
      </c>
      <c r="C85" s="96"/>
      <c r="D85" s="96"/>
      <c r="E85" s="96"/>
      <c r="F85" s="96"/>
      <c r="G85" s="96"/>
      <c r="H85" s="96"/>
      <c r="I85" s="93"/>
      <c r="J85" s="94"/>
      <c r="K85" s="314">
        <v>0.05</v>
      </c>
      <c r="L85" s="856">
        <f>N79*K85</f>
        <v>5355.7899809980372</v>
      </c>
      <c r="M85" s="857"/>
      <c r="N85" s="57"/>
    </row>
    <row r="86" spans="1:14" ht="15" thickBot="1">
      <c r="B86" s="97" t="s">
        <v>1058</v>
      </c>
      <c r="C86" s="98"/>
      <c r="D86" s="98"/>
      <c r="E86" s="98"/>
      <c r="F86" s="98"/>
      <c r="G86" s="98"/>
      <c r="H86" s="98"/>
      <c r="I86" s="99"/>
      <c r="J86" s="100"/>
      <c r="K86" s="315">
        <v>0.05</v>
      </c>
      <c r="L86" s="858">
        <f>N79*K86</f>
        <v>5355.7899809980372</v>
      </c>
      <c r="M86" s="859"/>
      <c r="N86" s="57"/>
    </row>
    <row r="87" spans="1:14" ht="15" thickBot="1">
      <c r="B87" s="821" t="s">
        <v>1037</v>
      </c>
      <c r="C87" s="822"/>
      <c r="D87" s="822"/>
      <c r="E87" s="822"/>
      <c r="F87" s="822"/>
      <c r="G87" s="822"/>
      <c r="H87" s="822"/>
      <c r="I87" s="822"/>
      <c r="J87" s="822"/>
      <c r="K87" s="822"/>
      <c r="L87" s="822"/>
      <c r="M87" s="823"/>
      <c r="N87" s="58">
        <f>L84+L85+L86</f>
        <v>32134.739885988223</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139250.53950594895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1224</v>
      </c>
      <c r="C31" s="87" t="s">
        <v>2258</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197</v>
      </c>
      <c r="B36" s="870" t="str">
        <f>VLOOKUP(A36,EQUIPOS!A6:D154,3,FALSE)</f>
        <v>Equipo de perforación (TRACKDRILL), potencia 40 HP, 2100 golpes / minuto</v>
      </c>
      <c r="C36" s="871"/>
      <c r="D36" s="871"/>
      <c r="E36" s="871"/>
      <c r="F36" s="871"/>
      <c r="G36" s="871"/>
      <c r="H36" s="872"/>
      <c r="I36" s="277"/>
      <c r="J36" s="278"/>
      <c r="K36" s="279">
        <f>VLOOKUP(A36,EQUIPOS!A6:D163,4,FALSE)</f>
        <v>168255.38699999999</v>
      </c>
      <c r="L36" s="280"/>
      <c r="M36" s="346">
        <v>1.25</v>
      </c>
      <c r="N36" s="282">
        <f>K36/M36</f>
        <v>134604.30959999998</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1021.344104122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135625.65370412197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765</v>
      </c>
      <c r="B48" s="49" t="str">
        <f>VLOOKUP(A48,MATERIALES!A5:D373,3,FALSE)</f>
        <v xml:space="preserve">Tubería Perforada en PVC de 2´´
</v>
      </c>
      <c r="C48" s="291"/>
      <c r="D48" s="291"/>
      <c r="E48" s="291"/>
      <c r="F48" s="291"/>
      <c r="G48" s="291"/>
      <c r="H48" s="291"/>
      <c r="I48" s="278"/>
      <c r="J48" s="234" t="str">
        <f>VLOOKUP(A48,MATERIALES!A4:D640,2,FALSE)</f>
        <v>m</v>
      </c>
      <c r="K48" s="292">
        <v>1.01</v>
      </c>
      <c r="L48" s="277"/>
      <c r="M48" s="412">
        <f>VLOOKUP(A48,MATERIALES!A5:D396,4,FALSE)</f>
        <v>31456</v>
      </c>
      <c r="N48" s="282">
        <f>K48*M48</f>
        <v>31770.560000000001</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0" t="s">
        <v>1037</v>
      </c>
      <c r="C55" s="864"/>
      <c r="D55" s="864"/>
      <c r="E55" s="864"/>
      <c r="F55" s="864"/>
      <c r="G55" s="864"/>
      <c r="H55" s="864"/>
      <c r="I55" s="864"/>
      <c r="J55" s="864"/>
      <c r="K55" s="864"/>
      <c r="L55" s="864"/>
      <c r="M55" s="865"/>
      <c r="N55" s="110">
        <f>SUM(N48:N54)</f>
        <v>31770.560000000001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319"/>
      <c r="C65" s="320"/>
      <c r="D65" s="320"/>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70"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10</v>
      </c>
      <c r="N71" s="405">
        <f>K71/M71</f>
        <v>10213.44104122</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10</v>
      </c>
      <c r="N72" s="405">
        <f>K72/M72</f>
        <v>10213.44104122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133"/>
    </row>
    <row r="77" spans="1:15" ht="15" thickBot="1">
      <c r="B77" s="910" t="s">
        <v>1037</v>
      </c>
      <c r="C77" s="864"/>
      <c r="D77" s="864"/>
      <c r="E77" s="864"/>
      <c r="F77" s="864"/>
      <c r="G77" s="864"/>
      <c r="H77" s="864"/>
      <c r="I77" s="864"/>
      <c r="J77" s="864"/>
      <c r="K77" s="864"/>
      <c r="L77" s="864"/>
      <c r="M77" s="865"/>
      <c r="N77" s="470">
        <f>SUM(N71:N76)</f>
        <v>20426.882082439999</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187823.09578656196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37564.619157312394</v>
      </c>
      <c r="M84" s="857"/>
      <c r="N84" s="57"/>
    </row>
    <row r="85" spans="1:14">
      <c r="B85" s="95" t="s">
        <v>1057</v>
      </c>
      <c r="C85" s="96"/>
      <c r="D85" s="96"/>
      <c r="E85" s="96"/>
      <c r="F85" s="96"/>
      <c r="G85" s="96"/>
      <c r="H85" s="96"/>
      <c r="I85" s="93"/>
      <c r="J85" s="94"/>
      <c r="K85" s="314">
        <v>0.05</v>
      </c>
      <c r="L85" s="856">
        <f>N79*K85</f>
        <v>9391.1547893280986</v>
      </c>
      <c r="M85" s="857"/>
      <c r="N85" s="57"/>
    </row>
    <row r="86" spans="1:14" ht="15" thickBot="1">
      <c r="B86" s="97" t="s">
        <v>1058</v>
      </c>
      <c r="C86" s="98"/>
      <c r="D86" s="98"/>
      <c r="E86" s="98"/>
      <c r="F86" s="98"/>
      <c r="G86" s="98"/>
      <c r="H86" s="98"/>
      <c r="I86" s="99"/>
      <c r="J86" s="100"/>
      <c r="K86" s="315">
        <v>0.05</v>
      </c>
      <c r="L86" s="858">
        <f>N79*K86</f>
        <v>9391.1547893280986</v>
      </c>
      <c r="M86" s="859"/>
      <c r="N86" s="57"/>
    </row>
    <row r="87" spans="1:14" ht="15" thickBot="1">
      <c r="B87" s="821" t="s">
        <v>1037</v>
      </c>
      <c r="C87" s="822"/>
      <c r="D87" s="822"/>
      <c r="E87" s="822"/>
      <c r="F87" s="822"/>
      <c r="G87" s="822"/>
      <c r="H87" s="822"/>
      <c r="I87" s="822"/>
      <c r="J87" s="822"/>
      <c r="K87" s="822"/>
      <c r="L87" s="822"/>
      <c r="M87" s="823"/>
      <c r="N87" s="58">
        <f>L84+L85+L86</f>
        <v>56346.928735968584</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244170.02452253056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1225</v>
      </c>
      <c r="C31" s="87" t="s">
        <v>1774</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314</v>
      </c>
      <c r="B36" s="870" t="str">
        <f>VLOOKUP(A36,EQUIPOS!A6:D154,3,FALSE)</f>
        <v xml:space="preserve">Retroexcavadora E-200 sobre orugas
</v>
      </c>
      <c r="C36" s="871"/>
      <c r="D36" s="871"/>
      <c r="E36" s="871"/>
      <c r="F36" s="871"/>
      <c r="G36" s="871"/>
      <c r="H36" s="872"/>
      <c r="I36" s="277"/>
      <c r="J36" s="278"/>
      <c r="K36" s="279">
        <f>VLOOKUP(A36,EQUIPOS!A6:D163,4,FALSE)</f>
        <v>239956.266</v>
      </c>
      <c r="L36" s="280"/>
      <c r="M36" s="346">
        <v>23</v>
      </c>
      <c r="N36" s="282">
        <f>K36/M36</f>
        <v>10432.881130434782</v>
      </c>
    </row>
    <row r="37" spans="1:14">
      <c r="A37" s="119" t="s">
        <v>328</v>
      </c>
      <c r="B37" s="870" t="str">
        <f>VLOOKUP(A37,EQUIPOS!A7:D154,3,FALSE)</f>
        <v xml:space="preserve">Taco metálico o puntal (escamas en concreto)
</v>
      </c>
      <c r="C37" s="871"/>
      <c r="D37" s="871"/>
      <c r="E37" s="871"/>
      <c r="F37" s="871"/>
      <c r="G37" s="871"/>
      <c r="H37" s="872"/>
      <c r="I37" s="431"/>
      <c r="J37" s="432"/>
      <c r="K37" s="279">
        <f>VLOOKUP(A37,EQUIPOS!A7:D164,4,FALSE)</f>
        <v>111.636</v>
      </c>
      <c r="L37" s="345"/>
      <c r="M37" s="346">
        <v>1</v>
      </c>
      <c r="N37" s="282">
        <f>K37/M37</f>
        <v>111.636</v>
      </c>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N75*M41</f>
        <v>1021.344104122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11565.861234556782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766</v>
      </c>
      <c r="B48" s="49" t="str">
        <f>VLOOKUP(A48,MATERIALES!A5:D373,3,FALSE)</f>
        <v>Tubería PVC RD21 de 1´´ (para anclajes)</v>
      </c>
      <c r="C48" s="291"/>
      <c r="D48" s="291"/>
      <c r="E48" s="291"/>
      <c r="F48" s="291"/>
      <c r="G48" s="291"/>
      <c r="H48" s="291"/>
      <c r="I48" s="291"/>
      <c r="J48" s="321" t="str">
        <f>VLOOKUP(A48,MATERIALES!A4:D640,2,FALSE)</f>
        <v>m</v>
      </c>
      <c r="K48" s="292">
        <v>0.35</v>
      </c>
      <c r="L48" s="277"/>
      <c r="M48" s="412">
        <f>VLOOKUP(A48,MATERIALES!A5:D396,4,FALSE)</f>
        <v>5028</v>
      </c>
      <c r="N48" s="282">
        <f>K48*M48</f>
        <v>1759.8</v>
      </c>
    </row>
    <row r="49" spans="1:14">
      <c r="A49" s="169" t="s">
        <v>1775</v>
      </c>
      <c r="B49" s="49" t="str">
        <f>VLOOKUP(A49,MATERIALES!A6:D373,3,FALSE)</f>
        <v>Formaleta Metálica</v>
      </c>
      <c r="C49" s="435"/>
      <c r="D49" s="435"/>
      <c r="E49" s="435"/>
      <c r="F49" s="435"/>
      <c r="G49" s="435"/>
      <c r="H49" s="435"/>
      <c r="I49" s="435"/>
      <c r="J49" s="322" t="str">
        <f>VLOOKUP(A49,MATERIALES!A5:D641,2,FALSE)</f>
        <v>m2</v>
      </c>
      <c r="K49" s="407">
        <v>1</v>
      </c>
      <c r="L49" s="431"/>
      <c r="M49" s="412">
        <f>VLOOKUP(A49,MATERIALES!A6:D397,4,FALSE)</f>
        <v>16610</v>
      </c>
      <c r="N49" s="282">
        <f>K49*M49</f>
        <v>16610</v>
      </c>
    </row>
    <row r="50" spans="1:14">
      <c r="A50" s="169" t="s">
        <v>812</v>
      </c>
      <c r="B50" s="49" t="str">
        <f>VLOOKUP(A50,MATERIALES!A6:D373,3,FALSE)</f>
        <v>Acero PDR-60</v>
      </c>
      <c r="C50" s="435"/>
      <c r="D50" s="435"/>
      <c r="E50" s="435"/>
      <c r="F50" s="435"/>
      <c r="G50" s="435"/>
      <c r="H50" s="435"/>
      <c r="I50" s="435"/>
      <c r="J50" s="322" t="str">
        <f>VLOOKUP(A50,MATERIALES!A6:D642,2,FALSE)</f>
        <v>kg</v>
      </c>
      <c r="K50" s="407">
        <v>3.8</v>
      </c>
      <c r="L50" s="431"/>
      <c r="M50" s="412">
        <f>VLOOKUP(A50,MATERIALES!A6:D398,4,FALSE)</f>
        <v>3188.52</v>
      </c>
      <c r="N50" s="282">
        <f>K50*M50</f>
        <v>12116.376</v>
      </c>
    </row>
    <row r="51" spans="1:14">
      <c r="A51" s="169" t="s">
        <v>904</v>
      </c>
      <c r="B51" s="49" t="str">
        <f>VLOOKUP(A51,MATERIALES!A6:D373,3,FALSE)</f>
        <v>Concreto Resistencia  21 (Mpa)</v>
      </c>
      <c r="C51" s="435"/>
      <c r="D51" s="435"/>
      <c r="E51" s="435"/>
      <c r="F51" s="435"/>
      <c r="G51" s="435"/>
      <c r="H51" s="435"/>
      <c r="I51" s="435"/>
      <c r="J51" s="322" t="str">
        <f>VLOOKUP(A51,MATERIALES!A6:D643,2,FALSE)</f>
        <v>m3</v>
      </c>
      <c r="K51" s="407">
        <v>0.18</v>
      </c>
      <c r="L51" s="431"/>
      <c r="M51" s="412">
        <f>VLOOKUP(A51,MATERIALES!A6:D399,4,FALSE)</f>
        <v>497072</v>
      </c>
      <c r="N51" s="282">
        <f>K51*M51</f>
        <v>89472.959999999992</v>
      </c>
    </row>
    <row r="52" spans="1:14" ht="15" thickBot="1">
      <c r="B52" s="49"/>
      <c r="C52" s="320"/>
      <c r="D52" s="320"/>
      <c r="E52" s="320"/>
      <c r="F52" s="320"/>
      <c r="G52" s="320"/>
      <c r="H52" s="320"/>
      <c r="I52" s="320"/>
      <c r="J52" s="445"/>
      <c r="K52" s="132"/>
      <c r="L52" s="335"/>
      <c r="M52" s="412"/>
      <c r="N52" s="282"/>
    </row>
    <row r="53" spans="1:14" ht="15" thickBot="1">
      <c r="B53" s="821" t="s">
        <v>1037</v>
      </c>
      <c r="C53" s="822"/>
      <c r="D53" s="822"/>
      <c r="E53" s="822"/>
      <c r="F53" s="822"/>
      <c r="G53" s="822"/>
      <c r="H53" s="822"/>
      <c r="I53" s="822"/>
      <c r="J53" s="822"/>
      <c r="K53" s="822"/>
      <c r="L53" s="822"/>
      <c r="M53" s="823"/>
      <c r="N53" s="404">
        <f>SUM(N48:N52)</f>
        <v>119959.136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1323</v>
      </c>
      <c r="B58" s="52" t="str">
        <f>VLOOKUP(A58,TRANSPORTE!A1:D117,3,FALSE)</f>
        <v>Transporte de concreto</v>
      </c>
      <c r="C58" s="327"/>
      <c r="D58" s="327"/>
      <c r="E58" s="327"/>
      <c r="F58" s="327"/>
      <c r="G58" s="327"/>
      <c r="H58" s="321" t="s">
        <v>2105</v>
      </c>
      <c r="I58" s="289">
        <v>0.18</v>
      </c>
      <c r="J58" s="296">
        <v>1</v>
      </c>
      <c r="K58" s="289">
        <f>I58*J58</f>
        <v>0.18</v>
      </c>
      <c r="L58" s="908">
        <f>VLOOKUP(A58,TRANSPORTE!A1:D117,4,FALSE)</f>
        <v>958</v>
      </c>
      <c r="M58" s="909"/>
      <c r="N58" s="297">
        <f>K58*L58</f>
        <v>172.44</v>
      </c>
    </row>
    <row r="59" spans="1:14">
      <c r="B59" s="52"/>
      <c r="C59" s="53"/>
      <c r="D59" s="53"/>
      <c r="E59" s="53"/>
      <c r="F59" s="53"/>
      <c r="G59" s="53"/>
      <c r="H59" s="321"/>
      <c r="I59" s="289"/>
      <c r="J59" s="296"/>
      <c r="K59" s="289"/>
      <c r="L59" s="908"/>
      <c r="M59" s="909"/>
      <c r="N59" s="297"/>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172.44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975"/>
      <c r="N68" s="104" t="s">
        <v>1035</v>
      </c>
    </row>
    <row r="69" spans="1:15">
      <c r="A69" s="170" t="s">
        <v>7</v>
      </c>
      <c r="B69" s="55" t="str">
        <f>VLOOKUP(A69,'MANO DE OBRA'!A8:D68,3,FALSE)</f>
        <v>Obrero (2)</v>
      </c>
      <c r="C69" s="53"/>
      <c r="D69" s="53"/>
      <c r="E69" s="53"/>
      <c r="F69" s="53"/>
      <c r="G69" s="53"/>
      <c r="H69" s="53"/>
      <c r="I69" s="302">
        <f>K69/J69*100</f>
        <v>55207.789411999998</v>
      </c>
      <c r="J69" s="303">
        <v>185</v>
      </c>
      <c r="K69" s="304">
        <f>VLOOKUP(A69,'MANO DE OBRA'!A8:D99,4,FALSE)</f>
        <v>102134.4104122</v>
      </c>
      <c r="L69" s="56"/>
      <c r="M69" s="444">
        <v>10</v>
      </c>
      <c r="N69" s="405">
        <f>K69/M69</f>
        <v>10213.44104122</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10</v>
      </c>
      <c r="N70" s="405">
        <f>K70/M70</f>
        <v>10213.44104122</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133"/>
    </row>
    <row r="75" spans="1:15" ht="15" thickBot="1">
      <c r="B75" s="910" t="s">
        <v>1037</v>
      </c>
      <c r="C75" s="864"/>
      <c r="D75" s="864"/>
      <c r="E75" s="864"/>
      <c r="F75" s="864"/>
      <c r="G75" s="864"/>
      <c r="H75" s="864"/>
      <c r="I75" s="864"/>
      <c r="J75" s="864"/>
      <c r="K75" s="864"/>
      <c r="L75" s="864"/>
      <c r="M75" s="865"/>
      <c r="N75" s="470">
        <f>SUM(N69:N74)</f>
        <v>20426.882082439999</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152124.31931699676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30424.863863399354</v>
      </c>
      <c r="M82" s="857"/>
      <c r="N82" s="57"/>
    </row>
    <row r="83" spans="1:14">
      <c r="B83" s="95" t="s">
        <v>1057</v>
      </c>
      <c r="C83" s="96"/>
      <c r="D83" s="96"/>
      <c r="E83" s="96"/>
      <c r="F83" s="96"/>
      <c r="G83" s="96"/>
      <c r="H83" s="96"/>
      <c r="I83" s="93"/>
      <c r="J83" s="94"/>
      <c r="K83" s="314">
        <v>0.05</v>
      </c>
      <c r="L83" s="856">
        <f>N77*K83</f>
        <v>7606.2159658498385</v>
      </c>
      <c r="M83" s="857"/>
      <c r="N83" s="57"/>
    </row>
    <row r="84" spans="1:14" ht="15" thickBot="1">
      <c r="B84" s="97" t="s">
        <v>1058</v>
      </c>
      <c r="C84" s="98"/>
      <c r="D84" s="98"/>
      <c r="E84" s="98"/>
      <c r="F84" s="98"/>
      <c r="G84" s="98"/>
      <c r="H84" s="98"/>
      <c r="I84" s="99"/>
      <c r="J84" s="100"/>
      <c r="K84" s="315">
        <v>0.05</v>
      </c>
      <c r="L84" s="858">
        <f>N77*K84</f>
        <v>7606.2159658498385</v>
      </c>
      <c r="M84" s="859"/>
      <c r="N84" s="57"/>
    </row>
    <row r="85" spans="1:14" ht="15" thickBot="1">
      <c r="B85" s="821" t="s">
        <v>1037</v>
      </c>
      <c r="C85" s="822"/>
      <c r="D85" s="822"/>
      <c r="E85" s="822"/>
      <c r="F85" s="822"/>
      <c r="G85" s="822"/>
      <c r="H85" s="822"/>
      <c r="I85" s="822"/>
      <c r="J85" s="822"/>
      <c r="K85" s="822"/>
      <c r="L85" s="822"/>
      <c r="M85" s="823"/>
      <c r="N85" s="58">
        <f>L82+L83+L84</f>
        <v>45637.295795099039</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197761.61511209578</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1226</v>
      </c>
      <c r="C31" s="87" t="s">
        <v>2259</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N75*M41</f>
        <v>51.067205206099999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51.067205206099999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381</v>
      </c>
      <c r="B48" s="49" t="str">
        <f>VLOOKUP(A48,MATERIALES!A5:D373,3,FALSE)</f>
        <v>Armadura de Acero</v>
      </c>
      <c r="C48" s="291"/>
      <c r="D48" s="291"/>
      <c r="E48" s="291"/>
      <c r="F48" s="291"/>
      <c r="G48" s="291"/>
      <c r="H48" s="291"/>
      <c r="I48" s="291"/>
      <c r="J48" s="321" t="str">
        <f>VLOOKUP(A48,MATERIALES!A4:D640,2,FALSE)</f>
        <v>m</v>
      </c>
      <c r="K48" s="292">
        <v>1</v>
      </c>
      <c r="L48" s="277"/>
      <c r="M48" s="412">
        <f>VLOOKUP(A48,MATERIALES!A5:D396,4,FALSE)</f>
        <v>4947</v>
      </c>
      <c r="N48" s="282">
        <f>K48*M48</f>
        <v>4947</v>
      </c>
    </row>
    <row r="49" spans="1:14">
      <c r="A49" s="169" t="s">
        <v>747</v>
      </c>
      <c r="B49" s="49" t="str">
        <f>VLOOKUP(A49,MATERIALES!A6:D373,3,FALSE)</f>
        <v>Tornillos de Unión de D= 12 mm</v>
      </c>
      <c r="C49" s="435"/>
      <c r="D49" s="435"/>
      <c r="E49" s="435"/>
      <c r="F49" s="435"/>
      <c r="G49" s="435"/>
      <c r="H49" s="435"/>
      <c r="I49" s="435"/>
      <c r="J49" s="322" t="str">
        <f>VLOOKUP(A49,MATERIALES!A5:D641,2,FALSE)</f>
        <v>u</v>
      </c>
      <c r="K49" s="407">
        <v>4</v>
      </c>
      <c r="L49" s="431"/>
      <c r="M49" s="412">
        <f>VLOOKUP(A49,MATERIALES!A6:D397,4,FALSE)</f>
        <v>1306</v>
      </c>
      <c r="N49" s="282">
        <f>K49*M49</f>
        <v>5224</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1" t="s">
        <v>1037</v>
      </c>
      <c r="C53" s="822"/>
      <c r="D53" s="822"/>
      <c r="E53" s="822"/>
      <c r="F53" s="822"/>
      <c r="G53" s="822"/>
      <c r="H53" s="822"/>
      <c r="I53" s="822"/>
      <c r="J53" s="822"/>
      <c r="K53" s="822"/>
      <c r="L53" s="822"/>
      <c r="M53" s="823"/>
      <c r="N53" s="404">
        <f>SUM(N48:N52)</f>
        <v>10171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B58" s="52"/>
      <c r="C58" s="327"/>
      <c r="D58" s="327"/>
      <c r="E58" s="327"/>
      <c r="F58" s="327"/>
      <c r="G58" s="327"/>
      <c r="H58" s="321"/>
      <c r="I58" s="289"/>
      <c r="J58" s="296"/>
      <c r="K58" s="289"/>
      <c r="L58" s="908"/>
      <c r="M58" s="909"/>
      <c r="N58" s="297"/>
    </row>
    <row r="59" spans="1:14">
      <c r="B59" s="52"/>
      <c r="C59" s="53"/>
      <c r="D59" s="53"/>
      <c r="E59" s="53"/>
      <c r="F59" s="53"/>
      <c r="G59" s="53"/>
      <c r="H59" s="321"/>
      <c r="I59" s="289"/>
      <c r="J59" s="296"/>
      <c r="K59" s="289"/>
      <c r="L59" s="908"/>
      <c r="M59" s="909"/>
      <c r="N59" s="297"/>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975"/>
      <c r="N68" s="104" t="s">
        <v>1035</v>
      </c>
    </row>
    <row r="69" spans="1:15">
      <c r="A69" s="170" t="s">
        <v>7</v>
      </c>
      <c r="B69" s="55" t="str">
        <f>VLOOKUP(A69,'MANO DE OBRA'!A8:D68,3,FALSE)</f>
        <v>Obrero (2)</v>
      </c>
      <c r="C69" s="53"/>
      <c r="D69" s="53"/>
      <c r="E69" s="53"/>
      <c r="F69" s="53"/>
      <c r="G69" s="53"/>
      <c r="H69" s="53"/>
      <c r="I69" s="302">
        <f>K69/J69*100</f>
        <v>55207.789411999998</v>
      </c>
      <c r="J69" s="303">
        <v>185</v>
      </c>
      <c r="K69" s="304">
        <f>VLOOKUP(A69,'MANO DE OBRA'!A8:D99,4,FALSE)</f>
        <v>102134.4104122</v>
      </c>
      <c r="L69" s="56"/>
      <c r="M69" s="444">
        <v>400</v>
      </c>
      <c r="N69" s="405">
        <f>K69/M69</f>
        <v>255.33602603049999</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400</v>
      </c>
      <c r="N70" s="405">
        <f>K70/M70</f>
        <v>255.33602603049999</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133"/>
    </row>
    <row r="75" spans="1:15" ht="15" thickBot="1">
      <c r="B75" s="910" t="s">
        <v>1037</v>
      </c>
      <c r="C75" s="864"/>
      <c r="D75" s="864"/>
      <c r="E75" s="864"/>
      <c r="F75" s="864"/>
      <c r="G75" s="864"/>
      <c r="H75" s="864"/>
      <c r="I75" s="864"/>
      <c r="J75" s="864"/>
      <c r="K75" s="864"/>
      <c r="L75" s="864"/>
      <c r="M75" s="865"/>
      <c r="N75" s="470">
        <f>SUM(N69:N74)</f>
        <v>510.67205206099999</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10732.7392572671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2146.5478514534202</v>
      </c>
      <c r="M82" s="857"/>
      <c r="N82" s="57"/>
    </row>
    <row r="83" spans="1:14">
      <c r="B83" s="95" t="s">
        <v>1057</v>
      </c>
      <c r="C83" s="96"/>
      <c r="D83" s="96"/>
      <c r="E83" s="96"/>
      <c r="F83" s="96"/>
      <c r="G83" s="96"/>
      <c r="H83" s="96"/>
      <c r="I83" s="93"/>
      <c r="J83" s="94"/>
      <c r="K83" s="314">
        <v>0.05</v>
      </c>
      <c r="L83" s="856">
        <f>N77*K83</f>
        <v>536.63696286335505</v>
      </c>
      <c r="M83" s="857"/>
      <c r="N83" s="57"/>
    </row>
    <row r="84" spans="1:14" ht="15" thickBot="1">
      <c r="B84" s="97" t="s">
        <v>1058</v>
      </c>
      <c r="C84" s="98"/>
      <c r="D84" s="98"/>
      <c r="E84" s="98"/>
      <c r="F84" s="98"/>
      <c r="G84" s="98"/>
      <c r="H84" s="98"/>
      <c r="I84" s="99"/>
      <c r="J84" s="100"/>
      <c r="K84" s="315">
        <v>0.05</v>
      </c>
      <c r="L84" s="858">
        <f>N77*K84</f>
        <v>536.63696286335505</v>
      </c>
      <c r="M84" s="859"/>
      <c r="N84" s="57"/>
    </row>
    <row r="85" spans="1:14" ht="15" thickBot="1">
      <c r="B85" s="821" t="s">
        <v>1037</v>
      </c>
      <c r="C85" s="822"/>
      <c r="D85" s="822"/>
      <c r="E85" s="822"/>
      <c r="F85" s="822"/>
      <c r="G85" s="822"/>
      <c r="H85" s="822"/>
      <c r="I85" s="822"/>
      <c r="J85" s="822"/>
      <c r="K85" s="822"/>
      <c r="L85" s="822"/>
      <c r="M85" s="823"/>
      <c r="N85" s="58">
        <f>L82+L83+L84</f>
        <v>3219.8217771801305</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13952.56103444723</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1227</v>
      </c>
      <c r="C31" s="87" t="s">
        <v>2260</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269</v>
      </c>
      <c r="B36" s="870" t="str">
        <f>VLOOKUP(A36,EQUIPOS!A6:D154,3,FALSE)</f>
        <v>Motoniveladora  potencia 215 HP, ancho de cuchilla 4,27 m, peso 18 ton.</v>
      </c>
      <c r="C36" s="871"/>
      <c r="D36" s="871"/>
      <c r="E36" s="871"/>
      <c r="F36" s="871"/>
      <c r="G36" s="871"/>
      <c r="H36" s="872"/>
      <c r="I36" s="277"/>
      <c r="J36" s="278"/>
      <c r="K36" s="279">
        <f>VLOOKUP(A36,EQUIPOS!A6:D163,4,FALSE)</f>
        <v>186655.39199999999</v>
      </c>
      <c r="L36" s="280"/>
      <c r="M36" s="346">
        <v>15</v>
      </c>
      <c r="N36" s="282">
        <f>K36/M36</f>
        <v>12443.692799999999</v>
      </c>
    </row>
    <row r="37" spans="1:14">
      <c r="A37" s="119" t="s">
        <v>365</v>
      </c>
      <c r="B37" s="870" t="str">
        <f>VLOOKUP(A37,EQUIPOS!A7:D154,3,FALSE)</f>
        <v xml:space="preserve">Vibrocompatador, potencia 153 HP, peso 10 Ton. </v>
      </c>
      <c r="C37" s="871"/>
      <c r="D37" s="871"/>
      <c r="E37" s="871"/>
      <c r="F37" s="871"/>
      <c r="G37" s="871"/>
      <c r="H37" s="872"/>
      <c r="I37" s="431"/>
      <c r="J37" s="432"/>
      <c r="K37" s="279">
        <f>VLOOKUP(A37,EQUIPOS!A7:D164,4,FALSE)</f>
        <v>164970.09899999999</v>
      </c>
      <c r="L37" s="345"/>
      <c r="M37" s="346">
        <v>15</v>
      </c>
      <c r="N37" s="282">
        <f>K37/M37</f>
        <v>10998.006599999999</v>
      </c>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106.39001084604166</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23548.089410846038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564</v>
      </c>
      <c r="B48" s="49" t="str">
        <f>VLOOKUP(A48,MATERIALES!A5:D373,3,FALSE)</f>
        <v xml:space="preserve">Material seleccionado para Relleno
</v>
      </c>
      <c r="C48" s="291"/>
      <c r="D48" s="291"/>
      <c r="E48" s="291"/>
      <c r="F48" s="291"/>
      <c r="G48" s="291"/>
      <c r="H48" s="291"/>
      <c r="I48" s="278"/>
      <c r="J48" s="234" t="str">
        <f>VLOOKUP(A48,MATERIALES!A4:D640,2,FALSE)</f>
        <v>m3</v>
      </c>
      <c r="K48" s="292">
        <v>1.05</v>
      </c>
      <c r="L48" s="277"/>
      <c r="M48" s="412">
        <f>VLOOKUP(A48,MATERIALES!A5:D396,4,FALSE)</f>
        <v>39000</v>
      </c>
      <c r="N48" s="282">
        <f>K48*M48</f>
        <v>40950</v>
      </c>
    </row>
    <row r="49" spans="1:14">
      <c r="A49" s="169" t="s">
        <v>845</v>
      </c>
      <c r="B49" s="49" t="str">
        <f>VLOOKUP(A49,MATERIALES!A6:D373,3,FALSE)</f>
        <v>Agua</v>
      </c>
      <c r="C49" s="435"/>
      <c r="D49" s="435"/>
      <c r="E49" s="435"/>
      <c r="F49" s="435"/>
      <c r="G49" s="435"/>
      <c r="H49" s="435"/>
      <c r="I49" s="435"/>
      <c r="J49" s="321" t="str">
        <f>VLOOKUP(A49,MATERIALES!A5:D641,2,FALSE)</f>
        <v>lt</v>
      </c>
      <c r="K49" s="407">
        <v>30</v>
      </c>
      <c r="L49" s="431"/>
      <c r="M49" s="412">
        <f>VLOOKUP(A49,MATERIALES!A6:D397,4,FALSE)</f>
        <v>70</v>
      </c>
      <c r="N49" s="282">
        <f>K49*M49</f>
        <v>2100</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0" t="s">
        <v>1037</v>
      </c>
      <c r="C55" s="864"/>
      <c r="D55" s="864"/>
      <c r="E55" s="864"/>
      <c r="F55" s="864"/>
      <c r="G55" s="864"/>
      <c r="H55" s="864"/>
      <c r="I55" s="864"/>
      <c r="J55" s="864"/>
      <c r="K55" s="864"/>
      <c r="L55" s="864"/>
      <c r="M55" s="865"/>
      <c r="N55" s="110">
        <f>SUM(N48:N54)</f>
        <v>43050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1375</v>
      </c>
      <c r="B60" s="52" t="str">
        <f>VLOOKUP(A60,TRANSPORTE!A1:D117,3,FALSE)</f>
        <v>Transporte de material seleccionado para relleno</v>
      </c>
      <c r="C60" s="327"/>
      <c r="D60" s="327"/>
      <c r="E60" s="327"/>
      <c r="F60" s="327"/>
      <c r="G60" s="327"/>
      <c r="H60" s="321" t="s">
        <v>2105</v>
      </c>
      <c r="I60" s="289">
        <v>1.05</v>
      </c>
      <c r="J60" s="296">
        <v>1</v>
      </c>
      <c r="K60" s="289">
        <f>I60*J60</f>
        <v>1.05</v>
      </c>
      <c r="L60" s="908">
        <f>VLOOKUP(A60,TRANSPORTE!A1:D117,4,FALSE)</f>
        <v>958</v>
      </c>
      <c r="M60" s="909"/>
      <c r="N60" s="297">
        <f>K60*L60</f>
        <v>1005.9000000000001</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1005.9000000000001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0"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120</v>
      </c>
      <c r="N71" s="405">
        <f>K71/M71</f>
        <v>851.12008676833329</v>
      </c>
      <c r="O71" s="112"/>
    </row>
    <row r="72" spans="1:15">
      <c r="A72" s="170"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120</v>
      </c>
      <c r="N72" s="405">
        <f>K72/M72</f>
        <v>1276.6801301524999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133"/>
    </row>
    <row r="77" spans="1:15" ht="15" thickBot="1">
      <c r="B77" s="910" t="s">
        <v>1037</v>
      </c>
      <c r="C77" s="864"/>
      <c r="D77" s="864"/>
      <c r="E77" s="864"/>
      <c r="F77" s="864"/>
      <c r="G77" s="864"/>
      <c r="H77" s="864"/>
      <c r="I77" s="864"/>
      <c r="J77" s="864"/>
      <c r="K77" s="864"/>
      <c r="L77" s="864"/>
      <c r="M77" s="865"/>
      <c r="N77" s="470">
        <f>SUM(N71:N76)</f>
        <v>2127.800216920833</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69731.789627766862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13946.357925553373</v>
      </c>
      <c r="M84" s="857"/>
      <c r="N84" s="57"/>
    </row>
    <row r="85" spans="1:14">
      <c r="B85" s="95" t="s">
        <v>1057</v>
      </c>
      <c r="C85" s="96"/>
      <c r="D85" s="96"/>
      <c r="E85" s="96"/>
      <c r="F85" s="96"/>
      <c r="G85" s="96"/>
      <c r="H85" s="96"/>
      <c r="I85" s="93"/>
      <c r="J85" s="94"/>
      <c r="K85" s="314">
        <v>0.05</v>
      </c>
      <c r="L85" s="856">
        <f>N79*K85</f>
        <v>3486.5894813883433</v>
      </c>
      <c r="M85" s="857"/>
      <c r="N85" s="57"/>
    </row>
    <row r="86" spans="1:14" ht="15" thickBot="1">
      <c r="B86" s="97" t="s">
        <v>1058</v>
      </c>
      <c r="C86" s="98"/>
      <c r="D86" s="98"/>
      <c r="E86" s="98"/>
      <c r="F86" s="98"/>
      <c r="G86" s="98"/>
      <c r="H86" s="98"/>
      <c r="I86" s="99"/>
      <c r="J86" s="100"/>
      <c r="K86" s="315">
        <v>0.05</v>
      </c>
      <c r="L86" s="858">
        <f>N79*K86</f>
        <v>3486.5894813883433</v>
      </c>
      <c r="M86" s="859"/>
      <c r="N86" s="57"/>
    </row>
    <row r="87" spans="1:14" ht="15" thickBot="1">
      <c r="B87" s="821" t="s">
        <v>1037</v>
      </c>
      <c r="C87" s="822"/>
      <c r="D87" s="822"/>
      <c r="E87" s="822"/>
      <c r="F87" s="822"/>
      <c r="G87" s="822"/>
      <c r="H87" s="822"/>
      <c r="I87" s="822"/>
      <c r="J87" s="822"/>
      <c r="K87" s="822"/>
      <c r="L87" s="822"/>
      <c r="M87" s="823"/>
      <c r="N87" s="58">
        <f>L84+L85+L86</f>
        <v>20919.536888330058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90651.326516096917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32.25" customHeight="1" thickBot="1">
      <c r="A31" t="s">
        <v>1929</v>
      </c>
      <c r="B31" s="86" t="s">
        <v>1228</v>
      </c>
      <c r="C31" s="963" t="s">
        <v>2261</v>
      </c>
      <c r="D31" s="964"/>
      <c r="E31" s="964"/>
      <c r="F31" s="964"/>
      <c r="G31" s="964"/>
      <c r="H31" s="964"/>
      <c r="I31" s="964"/>
      <c r="J31" s="990"/>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766.00807809150001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SUM(N36:N41)</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62221</v>
      </c>
      <c r="N48" s="282">
        <f>K48*M48</f>
        <v>68443.100000000006</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6000</v>
      </c>
      <c r="N49" s="282">
        <f>K49*M49</f>
        <v>6899.9999999999991</v>
      </c>
    </row>
    <row r="50" spans="1:14">
      <c r="A50" s="169"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2</v>
      </c>
      <c r="L50" s="431"/>
      <c r="M50" s="412">
        <f>VLOOKUP(A50,MATERIALES!A6:D398,4,FALSE)</f>
        <v>8588</v>
      </c>
      <c r="N50" s="282">
        <f>K50*M50</f>
        <v>17176</v>
      </c>
    </row>
    <row r="51" spans="1:14">
      <c r="A51" s="169" t="s">
        <v>1005</v>
      </c>
      <c r="B51" s="49" t="str">
        <f>VLOOKUP(A51,MATERIALES!A6:D373,3,FALSE)</f>
        <v>Malla para gaviones (2M3)</v>
      </c>
      <c r="C51" s="435"/>
      <c r="D51" s="435"/>
      <c r="E51" s="435"/>
      <c r="F51" s="435"/>
      <c r="G51" s="435"/>
      <c r="H51" s="435"/>
      <c r="I51" s="435"/>
      <c r="J51" s="322" t="str">
        <f>VLOOKUP(A51,MATERIALES!A6:D643,2,FALSE)</f>
        <v>u</v>
      </c>
      <c r="K51" s="407">
        <v>0.5</v>
      </c>
      <c r="L51" s="431"/>
      <c r="M51" s="412">
        <f>VLOOKUP(A51,MATERIALES!A6:D399,4,FALSE)</f>
        <v>194000</v>
      </c>
      <c r="N51" s="282">
        <f>K51*M51</f>
        <v>97000</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0" t="s">
        <v>1037</v>
      </c>
      <c r="C55" s="864"/>
      <c r="D55" s="864"/>
      <c r="E55" s="864"/>
      <c r="F55" s="864"/>
      <c r="G55" s="864"/>
      <c r="H55" s="864"/>
      <c r="I55" s="864"/>
      <c r="J55" s="864"/>
      <c r="K55" s="864"/>
      <c r="L55" s="864"/>
      <c r="M55" s="865"/>
      <c r="N55" s="110">
        <f>SUM(N48:N54)</f>
        <v>189519.1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1395</v>
      </c>
      <c r="B60" s="52" t="str">
        <f>VLOOKUP(A60,TRANSPORTE!A1:D117,3,FALSE)</f>
        <v>Transporte de piedra para gaviones</v>
      </c>
      <c r="C60" s="327"/>
      <c r="D60" s="327"/>
      <c r="E60" s="327"/>
      <c r="F60" s="327"/>
      <c r="G60" s="327"/>
      <c r="H60" s="321" t="s">
        <v>2105</v>
      </c>
      <c r="I60" s="289">
        <v>1.1000000000000001</v>
      </c>
      <c r="J60" s="296">
        <v>1</v>
      </c>
      <c r="K60" s="289">
        <f>I60*J60</f>
        <v>1.1000000000000001</v>
      </c>
      <c r="L60" s="908">
        <f>VLOOKUP(A60,TRANSPORTE!A1:D117,4,FALSE)</f>
        <v>958</v>
      </c>
      <c r="M60" s="909"/>
      <c r="N60" s="297">
        <f>K60*L60</f>
        <v>1053.8000000000002</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1053.8000000000002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0"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15320.161561829998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206659.06963992148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41331.813927984302</v>
      </c>
      <c r="M84" s="857"/>
      <c r="N84" s="57"/>
    </row>
    <row r="85" spans="1:14">
      <c r="B85" s="95" t="s">
        <v>1057</v>
      </c>
      <c r="C85" s="96"/>
      <c r="D85" s="96"/>
      <c r="E85" s="96"/>
      <c r="F85" s="96"/>
      <c r="G85" s="96"/>
      <c r="H85" s="96"/>
      <c r="I85" s="93"/>
      <c r="J85" s="94"/>
      <c r="K85" s="314">
        <v>0.05</v>
      </c>
      <c r="L85" s="856">
        <f>N79*K85</f>
        <v>10332.953481996075</v>
      </c>
      <c r="M85" s="857"/>
      <c r="N85" s="57"/>
    </row>
    <row r="86" spans="1:14" ht="15" thickBot="1">
      <c r="B86" s="97" t="s">
        <v>1058</v>
      </c>
      <c r="C86" s="98"/>
      <c r="D86" s="98"/>
      <c r="E86" s="98"/>
      <c r="F86" s="98"/>
      <c r="G86" s="98"/>
      <c r="H86" s="98"/>
      <c r="I86" s="99"/>
      <c r="J86" s="100"/>
      <c r="K86" s="315">
        <v>0.05</v>
      </c>
      <c r="L86" s="858">
        <f>N79*K86</f>
        <v>10332.953481996075</v>
      </c>
      <c r="M86" s="859"/>
      <c r="N86" s="57"/>
    </row>
    <row r="87" spans="1:14" ht="15" thickBot="1">
      <c r="B87" s="821" t="s">
        <v>1037</v>
      </c>
      <c r="C87" s="822"/>
      <c r="D87" s="822"/>
      <c r="E87" s="822"/>
      <c r="F87" s="822"/>
      <c r="G87" s="822"/>
      <c r="H87" s="822"/>
      <c r="I87" s="822"/>
      <c r="J87" s="822"/>
      <c r="K87" s="822"/>
      <c r="L87" s="822"/>
      <c r="M87" s="823"/>
      <c r="N87" s="58">
        <f>L84+L85+L86</f>
        <v>61997.720891976453</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268656.79053189792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4.4"/>
  <cols>
    <col min="1" max="1" width="10.44140625" bestFit="1" customWidth="1"/>
    <col min="2" max="2" width="17.33203125" customWidth="1"/>
    <col min="6" max="6" width="14.332031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31.5" customHeight="1" thickBot="1">
      <c r="A31" t="s">
        <v>1929</v>
      </c>
      <c r="B31" s="86" t="s">
        <v>1776</v>
      </c>
      <c r="C31" s="963" t="s">
        <v>2262</v>
      </c>
      <c r="D31" s="964"/>
      <c r="E31" s="964"/>
      <c r="F31" s="964"/>
      <c r="G31" s="964"/>
      <c r="H31" s="964"/>
      <c r="I31" s="964"/>
      <c r="J31" s="990"/>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766.00807809150001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SUM(N36:N41)</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62221</v>
      </c>
      <c r="N48" s="282">
        <f>K48*M48</f>
        <v>68443.100000000006</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6000</v>
      </c>
      <c r="N49" s="282">
        <f>K49*M49</f>
        <v>6899.9999999999991</v>
      </c>
    </row>
    <row r="50" spans="1:14">
      <c r="A50" s="169"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2</v>
      </c>
      <c r="L50" s="431"/>
      <c r="M50" s="412">
        <f>VLOOKUP(A50,MATERIALES!A6:D398,4,FALSE)</f>
        <v>8588</v>
      </c>
      <c r="N50" s="282">
        <f>K50*M50</f>
        <v>17176</v>
      </c>
    </row>
    <row r="51" spans="1:14">
      <c r="A51" s="169" t="s">
        <v>1009</v>
      </c>
      <c r="B51" s="49" t="str">
        <f>VLOOKUP(A51,MATERIALES!A6:D373,3,FALSE)</f>
        <v>Malla Ciclónica Para Gaviones Galvanizada Aleación Zn-5A1-Mm Cal 12 (2M3)</v>
      </c>
      <c r="C51" s="435"/>
      <c r="D51" s="435"/>
      <c r="E51" s="435"/>
      <c r="F51" s="435"/>
      <c r="G51" s="435"/>
      <c r="H51" s="435"/>
      <c r="I51" s="435"/>
      <c r="J51" s="322" t="str">
        <f>VLOOKUP(A51,MATERIALES!A6:D643,2,FALSE)</f>
        <v>u</v>
      </c>
      <c r="K51" s="407">
        <v>0.5</v>
      </c>
      <c r="L51" s="431"/>
      <c r="M51" s="412">
        <f>VLOOKUP(A51,MATERIALES!A6:D399,4,FALSE)</f>
        <v>145180</v>
      </c>
      <c r="N51" s="282">
        <f>K51*M51</f>
        <v>72590</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0" t="s">
        <v>1037</v>
      </c>
      <c r="C55" s="864"/>
      <c r="D55" s="864"/>
      <c r="E55" s="864"/>
      <c r="F55" s="864"/>
      <c r="G55" s="864"/>
      <c r="H55" s="864"/>
      <c r="I55" s="864"/>
      <c r="J55" s="864"/>
      <c r="K55" s="864"/>
      <c r="L55" s="864"/>
      <c r="M55" s="865"/>
      <c r="N55" s="110">
        <f>SUM(N48:N54)</f>
        <v>165109.1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1395</v>
      </c>
      <c r="B60" s="52" t="str">
        <f>VLOOKUP(A60,TRANSPORTE!A1:D117,3,FALSE)</f>
        <v>Transporte de piedra para gaviones</v>
      </c>
      <c r="C60" s="327"/>
      <c r="D60" s="327"/>
      <c r="E60" s="327"/>
      <c r="F60" s="327"/>
      <c r="G60" s="327"/>
      <c r="H60" s="321" t="s">
        <v>2105</v>
      </c>
      <c r="I60" s="289">
        <v>1.1000000000000001</v>
      </c>
      <c r="J60" s="296">
        <v>1</v>
      </c>
      <c r="K60" s="289">
        <f>I60*J60</f>
        <v>1.1000000000000001</v>
      </c>
      <c r="L60" s="908">
        <f>VLOOKUP(A60,TRANSPORTE!A1:D117,4,FALSE)</f>
        <v>958</v>
      </c>
      <c r="M60" s="909"/>
      <c r="N60" s="297">
        <f>K60*L60</f>
        <v>1053.8000000000002</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319"/>
      <c r="C65" s="320"/>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1053.8000000000002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0"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133"/>
    </row>
    <row r="77" spans="1:15" ht="15" thickBot="1">
      <c r="B77" s="910" t="s">
        <v>1037</v>
      </c>
      <c r="C77" s="864"/>
      <c r="D77" s="864"/>
      <c r="E77" s="864"/>
      <c r="F77" s="864"/>
      <c r="G77" s="864"/>
      <c r="H77" s="864"/>
      <c r="I77" s="864"/>
      <c r="J77" s="864"/>
      <c r="K77" s="864"/>
      <c r="L77" s="864"/>
      <c r="M77" s="865"/>
      <c r="N77" s="470">
        <f>SUM(N71:N76)</f>
        <v>15320.161561829998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182249.06963992148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36449.813927984294</v>
      </c>
      <c r="M84" s="857"/>
      <c r="N84" s="57"/>
    </row>
    <row r="85" spans="1:14">
      <c r="B85" s="95" t="s">
        <v>1057</v>
      </c>
      <c r="C85" s="96"/>
      <c r="D85" s="96"/>
      <c r="E85" s="96"/>
      <c r="F85" s="96"/>
      <c r="G85" s="96"/>
      <c r="H85" s="96"/>
      <c r="I85" s="93"/>
      <c r="J85" s="94"/>
      <c r="K85" s="314">
        <v>0.05</v>
      </c>
      <c r="L85" s="856">
        <f>N79*K85</f>
        <v>9112.4534819960736</v>
      </c>
      <c r="M85" s="857"/>
      <c r="N85" s="57"/>
    </row>
    <row r="86" spans="1:14" ht="15" thickBot="1">
      <c r="B86" s="97" t="s">
        <v>1058</v>
      </c>
      <c r="C86" s="98"/>
      <c r="D86" s="98"/>
      <c r="E86" s="98"/>
      <c r="F86" s="98"/>
      <c r="G86" s="98"/>
      <c r="H86" s="98"/>
      <c r="I86" s="99"/>
      <c r="J86" s="100"/>
      <c r="K86" s="315">
        <v>0.05</v>
      </c>
      <c r="L86" s="858">
        <f>N79*K86</f>
        <v>9112.4534819960736</v>
      </c>
      <c r="M86" s="859"/>
      <c r="N86" s="57"/>
    </row>
    <row r="87" spans="1:14" ht="15" thickBot="1">
      <c r="B87" s="821" t="s">
        <v>1037</v>
      </c>
      <c r="C87" s="822"/>
      <c r="D87" s="822"/>
      <c r="E87" s="822"/>
      <c r="F87" s="822"/>
      <c r="G87" s="822"/>
      <c r="H87" s="822"/>
      <c r="I87" s="822"/>
      <c r="J87" s="822"/>
      <c r="K87" s="822"/>
      <c r="L87" s="822"/>
      <c r="M87" s="823"/>
      <c r="N87" s="58">
        <f>L84+L85+L86</f>
        <v>54674.720891976445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236923.79053189792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4.4"/>
  <cols>
    <col min="1" max="1" width="9.886718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9.2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30.75" customHeight="1" thickBot="1">
      <c r="A31" t="s">
        <v>1929</v>
      </c>
      <c r="B31" s="86" t="s">
        <v>1777</v>
      </c>
      <c r="C31" s="963" t="s">
        <v>2263</v>
      </c>
      <c r="D31" s="964"/>
      <c r="E31" s="964"/>
      <c r="F31" s="964"/>
      <c r="G31" s="964"/>
      <c r="H31" s="964"/>
      <c r="I31" s="964"/>
      <c r="J31" s="990"/>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766.00807809150001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62221</v>
      </c>
      <c r="N48" s="282">
        <f>K48*M48</f>
        <v>68443.100000000006</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6000</v>
      </c>
      <c r="N49" s="282">
        <f>K49*M49</f>
        <v>6899.9999999999991</v>
      </c>
    </row>
    <row r="50" spans="1:14">
      <c r="A50" s="169"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2</v>
      </c>
      <c r="L50" s="431"/>
      <c r="M50" s="412">
        <f>VLOOKUP(A50,MATERIALES!A6:D398,4,FALSE)</f>
        <v>8588</v>
      </c>
      <c r="N50" s="282">
        <f>K50*M50</f>
        <v>17176</v>
      </c>
    </row>
    <row r="51" spans="1:14">
      <c r="A51" s="169" t="s">
        <v>1011</v>
      </c>
      <c r="B51" s="49" t="str">
        <f>VLOOKUP(A51,MATERIALES!A6:D373,3,FALSE)</f>
        <v>Malla Ciclónica Para Gaviones Galvanizada Y Plastificada Con Pvc Cal 12 (2M3)</v>
      </c>
      <c r="C51" s="435"/>
      <c r="D51" s="435"/>
      <c r="E51" s="435"/>
      <c r="F51" s="435"/>
      <c r="G51" s="435"/>
      <c r="H51" s="435"/>
      <c r="I51" s="435"/>
      <c r="J51" s="322" t="str">
        <f>VLOOKUP(A51,MATERIALES!A6:D643,2,FALSE)</f>
        <v>u</v>
      </c>
      <c r="K51" s="407">
        <v>0.5</v>
      </c>
      <c r="L51" s="431"/>
      <c r="M51" s="412">
        <f>VLOOKUP(A51,MATERIALES!A6:D399,4,FALSE)</f>
        <v>166351</v>
      </c>
      <c r="N51" s="282">
        <f>K51*M51</f>
        <v>83175.5</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0" t="s">
        <v>1037</v>
      </c>
      <c r="C55" s="864"/>
      <c r="D55" s="864"/>
      <c r="E55" s="864"/>
      <c r="F55" s="864"/>
      <c r="G55" s="864"/>
      <c r="H55" s="864"/>
      <c r="I55" s="864"/>
      <c r="J55" s="864"/>
      <c r="K55" s="864"/>
      <c r="L55" s="864"/>
      <c r="M55" s="865"/>
      <c r="N55" s="110">
        <f>SUM(N48:N54)</f>
        <v>175694.6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1395</v>
      </c>
      <c r="B60" s="52" t="str">
        <f>VLOOKUP(A60,TRANSPORTE!A1:D117,3,FALSE)</f>
        <v>Transporte de piedra para gaviones</v>
      </c>
      <c r="C60" s="327"/>
      <c r="D60" s="327"/>
      <c r="E60" s="327"/>
      <c r="F60" s="327"/>
      <c r="G60" s="327"/>
      <c r="H60" s="321" t="s">
        <v>2105</v>
      </c>
      <c r="I60" s="289">
        <v>1.1000000000000001</v>
      </c>
      <c r="J60" s="296">
        <v>1</v>
      </c>
      <c r="K60" s="289">
        <f>I60*J60</f>
        <v>1.1000000000000001</v>
      </c>
      <c r="L60" s="908">
        <f>VLOOKUP(A60,TRANSPORTE!A1:D117,4,FALSE)</f>
        <v>958</v>
      </c>
      <c r="M60" s="909"/>
      <c r="N60" s="297">
        <f>K60*L60</f>
        <v>1053.8000000000002</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1053.8000000000002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0"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15320.161561829998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192834.56963992148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38566.9139279843</v>
      </c>
      <c r="M84" s="857"/>
      <c r="N84" s="57"/>
    </row>
    <row r="85" spans="1:14">
      <c r="B85" s="95" t="s">
        <v>1057</v>
      </c>
      <c r="C85" s="96"/>
      <c r="D85" s="96"/>
      <c r="E85" s="96"/>
      <c r="F85" s="96"/>
      <c r="G85" s="96"/>
      <c r="H85" s="96"/>
      <c r="I85" s="93"/>
      <c r="J85" s="94"/>
      <c r="K85" s="314">
        <v>0.05</v>
      </c>
      <c r="L85" s="856">
        <f>N79*K85</f>
        <v>9641.7284819960751</v>
      </c>
      <c r="M85" s="857"/>
      <c r="N85" s="57"/>
    </row>
    <row r="86" spans="1:14" ht="15" thickBot="1">
      <c r="B86" s="97" t="s">
        <v>1058</v>
      </c>
      <c r="C86" s="98"/>
      <c r="D86" s="98"/>
      <c r="E86" s="98"/>
      <c r="F86" s="98"/>
      <c r="G86" s="98"/>
      <c r="H86" s="98"/>
      <c r="I86" s="99"/>
      <c r="J86" s="100"/>
      <c r="K86" s="315">
        <v>0.05</v>
      </c>
      <c r="L86" s="858">
        <f>N79*K86</f>
        <v>9641.7284819960751</v>
      </c>
      <c r="M86" s="859"/>
      <c r="N86" s="57"/>
    </row>
    <row r="87" spans="1:14" ht="15" thickBot="1">
      <c r="B87" s="821" t="s">
        <v>1037</v>
      </c>
      <c r="C87" s="822"/>
      <c r="D87" s="822"/>
      <c r="E87" s="822"/>
      <c r="F87" s="822"/>
      <c r="G87" s="822"/>
      <c r="H87" s="822"/>
      <c r="I87" s="822"/>
      <c r="J87" s="822"/>
      <c r="K87" s="822"/>
      <c r="L87" s="822"/>
      <c r="M87" s="823"/>
      <c r="N87" s="58">
        <f>L84+L85+L86</f>
        <v>57850.370891976454</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250684.94053189794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7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4.4"/>
  <cols>
    <col min="1" max="1" width="10.109375" bestFit="1" customWidth="1"/>
    <col min="2" max="2" width="16.6640625" customWidth="1"/>
    <col min="6" max="6" width="15.66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9.2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29.25" customHeight="1" thickBot="1">
      <c r="A31" t="s">
        <v>1929</v>
      </c>
      <c r="B31" s="86" t="s">
        <v>1778</v>
      </c>
      <c r="C31" s="963" t="s">
        <v>2264</v>
      </c>
      <c r="D31" s="964"/>
      <c r="E31" s="964"/>
      <c r="F31" s="964"/>
      <c r="G31" s="964"/>
      <c r="H31" s="964"/>
      <c r="I31" s="964"/>
      <c r="J31" s="990"/>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766.00807809150001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62221</v>
      </c>
      <c r="N48" s="282">
        <f>K48*M48</f>
        <v>68443.100000000006</v>
      </c>
    </row>
    <row r="49" spans="1:14">
      <c r="A49" s="172"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6000</v>
      </c>
      <c r="N49" s="282">
        <f>K49*M49</f>
        <v>6899.9999999999991</v>
      </c>
    </row>
    <row r="50" spans="1:14">
      <c r="A50" s="172"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2</v>
      </c>
      <c r="L50" s="431"/>
      <c r="M50" s="412">
        <f>VLOOKUP(A50,MATERIALES!A6:D398,4,FALSE)</f>
        <v>8588</v>
      </c>
      <c r="N50" s="282">
        <f>K50*M50</f>
        <v>17176</v>
      </c>
    </row>
    <row r="51" spans="1:14">
      <c r="A51" s="172" t="s">
        <v>1013</v>
      </c>
      <c r="B51" s="49" t="str">
        <f>VLOOKUP(A51,MATERIALES!A6:D373,3,FALSE)</f>
        <v>Malla Ciclónica Para Gaviones Galvanizada Aleación Zn-5A1-Mm Y Plastificada Pvc Cal 12 (2M3)</v>
      </c>
      <c r="C51" s="435"/>
      <c r="D51" s="435"/>
      <c r="E51" s="435"/>
      <c r="F51" s="435"/>
      <c r="G51" s="435"/>
      <c r="H51" s="435"/>
      <c r="I51" s="435"/>
      <c r="J51" s="322" t="str">
        <f>VLOOKUP(A51,MATERIALES!A6:D643,2,FALSE)</f>
        <v>u</v>
      </c>
      <c r="K51" s="407">
        <v>0.5</v>
      </c>
      <c r="L51" s="431"/>
      <c r="M51" s="412">
        <f>VLOOKUP(A51,MATERIALES!A6:D399,4,FALSE)</f>
        <v>171474</v>
      </c>
      <c r="N51" s="282">
        <f>K51*M51</f>
        <v>85737</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0" t="s">
        <v>1037</v>
      </c>
      <c r="C55" s="864"/>
      <c r="D55" s="864"/>
      <c r="E55" s="864"/>
      <c r="F55" s="864"/>
      <c r="G55" s="864"/>
      <c r="H55" s="864"/>
      <c r="I55" s="864"/>
      <c r="J55" s="864"/>
      <c r="K55" s="864"/>
      <c r="L55" s="864"/>
      <c r="M55" s="865"/>
      <c r="N55" s="110">
        <f>SUM(N48:N54)</f>
        <v>178256.1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1395</v>
      </c>
      <c r="B60" s="52" t="str">
        <f>VLOOKUP(A60,TRANSPORTE!A1:D117,3,FALSE)</f>
        <v>Transporte de piedra para gaviones</v>
      </c>
      <c r="C60" s="327"/>
      <c r="D60" s="327"/>
      <c r="E60" s="327"/>
      <c r="F60" s="327"/>
      <c r="G60" s="327"/>
      <c r="H60" s="321" t="s">
        <v>2105</v>
      </c>
      <c r="I60" s="289">
        <v>1.1000000000000001</v>
      </c>
      <c r="J60" s="296">
        <v>1</v>
      </c>
      <c r="K60" s="289">
        <f>I60*J60</f>
        <v>1.1000000000000001</v>
      </c>
      <c r="L60" s="908">
        <f>VLOOKUP(A60,TRANSPORTE!A1:D117,4,FALSE)</f>
        <v>958</v>
      </c>
      <c r="M60" s="909"/>
      <c r="N60" s="297">
        <f>K60*L60</f>
        <v>1053.8000000000002</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1053.8000000000002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15320.161561829998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195396.06963992148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39079.213927984296</v>
      </c>
      <c r="M84" s="857"/>
      <c r="N84" s="57"/>
    </row>
    <row r="85" spans="1:14">
      <c r="B85" s="95" t="s">
        <v>1057</v>
      </c>
      <c r="C85" s="96"/>
      <c r="D85" s="96"/>
      <c r="E85" s="96"/>
      <c r="F85" s="96"/>
      <c r="G85" s="96"/>
      <c r="H85" s="96"/>
      <c r="I85" s="93"/>
      <c r="J85" s="94"/>
      <c r="K85" s="314">
        <v>0.05</v>
      </c>
      <c r="L85" s="856">
        <f>N79*K85</f>
        <v>9769.803481996074</v>
      </c>
      <c r="M85" s="857"/>
      <c r="N85" s="57"/>
    </row>
    <row r="86" spans="1:14" ht="15" thickBot="1">
      <c r="B86" s="97" t="s">
        <v>1058</v>
      </c>
      <c r="C86" s="98"/>
      <c r="D86" s="98"/>
      <c r="E86" s="98"/>
      <c r="F86" s="98"/>
      <c r="G86" s="98"/>
      <c r="H86" s="98"/>
      <c r="I86" s="99"/>
      <c r="J86" s="100"/>
      <c r="K86" s="315">
        <v>0.05</v>
      </c>
      <c r="L86" s="858">
        <f>N79*K86</f>
        <v>9769.803481996074</v>
      </c>
      <c r="M86" s="859"/>
      <c r="N86" s="57"/>
    </row>
    <row r="87" spans="1:14" ht="15" thickBot="1">
      <c r="B87" s="821" t="s">
        <v>1037</v>
      </c>
      <c r="C87" s="822"/>
      <c r="D87" s="822"/>
      <c r="E87" s="822"/>
      <c r="F87" s="822"/>
      <c r="G87" s="822"/>
      <c r="H87" s="822"/>
      <c r="I87" s="822"/>
      <c r="J87" s="822"/>
      <c r="K87" s="822"/>
      <c r="L87" s="822"/>
      <c r="M87" s="823"/>
      <c r="N87" s="58">
        <f>L84+L85+L86</f>
        <v>58618.820891976444</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254014.89053189792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4.4"/>
  <cols>
    <col min="1" max="1" width="10" bestFit="1" customWidth="1"/>
    <col min="2" max="2" width="16.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30.75" customHeight="1" thickBot="1">
      <c r="A31" t="s">
        <v>1929</v>
      </c>
      <c r="B31" s="86" t="s">
        <v>1229</v>
      </c>
      <c r="C31" s="963" t="s">
        <v>1818</v>
      </c>
      <c r="D31" s="964"/>
      <c r="E31" s="964"/>
      <c r="F31" s="964"/>
      <c r="G31" s="964"/>
      <c r="H31" s="964"/>
      <c r="I31" s="964"/>
      <c r="J31" s="990"/>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766.00807809150001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62221</v>
      </c>
      <c r="N48" s="282">
        <f>K48*M48</f>
        <v>68443.100000000006</v>
      </c>
    </row>
    <row r="49" spans="1:14">
      <c r="A49" s="172" t="s">
        <v>853</v>
      </c>
      <c r="B49" s="49" t="str">
        <f>VLOOKUP(A49,MATERIALES!A6:D373,3,FALSE)</f>
        <v>Alambre galvanizado No. 12</v>
      </c>
      <c r="C49" s="435"/>
      <c r="D49" s="435"/>
      <c r="E49" s="435"/>
      <c r="F49" s="435"/>
      <c r="G49" s="435"/>
      <c r="H49" s="435"/>
      <c r="I49" s="435"/>
      <c r="J49" s="322" t="str">
        <f>VLOOKUP(A49,MATERIALES!A5:D641,2,FALSE)</f>
        <v>kg</v>
      </c>
      <c r="K49" s="407">
        <v>0.5</v>
      </c>
      <c r="L49" s="431"/>
      <c r="M49" s="412">
        <f>VLOOKUP(A49,MATERIALES!A6:D397,4,FALSE)</f>
        <v>6000</v>
      </c>
      <c r="N49" s="282">
        <f>K49*M49</f>
        <v>3000</v>
      </c>
    </row>
    <row r="50" spans="1:14">
      <c r="A50" s="172"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1</v>
      </c>
      <c r="L50" s="431"/>
      <c r="M50" s="412">
        <f>VLOOKUP(A50,MATERIALES!A6:D398,4,FALSE)</f>
        <v>8588</v>
      </c>
      <c r="N50" s="282">
        <f>K50*M50</f>
        <v>8588</v>
      </c>
    </row>
    <row r="51" spans="1:14">
      <c r="A51" s="172" t="s">
        <v>1007</v>
      </c>
      <c r="B51" s="49" t="str">
        <f>VLOOKUP(A51,MATERIALES!A6:D373,3,FALSE)</f>
        <v>Malla Para Colchagaviones Espesor 0,30 M</v>
      </c>
      <c r="C51" s="435"/>
      <c r="D51" s="435"/>
      <c r="E51" s="435"/>
      <c r="F51" s="435"/>
      <c r="G51" s="435"/>
      <c r="H51" s="435"/>
      <c r="I51" s="435"/>
      <c r="J51" s="322" t="str">
        <f>VLOOKUP(A51,MATERIALES!A6:D643,2,FALSE)</f>
        <v>u</v>
      </c>
      <c r="K51" s="407">
        <v>1</v>
      </c>
      <c r="L51" s="431"/>
      <c r="M51" s="412">
        <f>VLOOKUP(A51,MATERIALES!A6:D399,4,FALSE)</f>
        <v>0</v>
      </c>
      <c r="N51" s="282">
        <f>K51*M51</f>
        <v>0</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0" t="s">
        <v>1037</v>
      </c>
      <c r="C55" s="864"/>
      <c r="D55" s="864"/>
      <c r="E55" s="864"/>
      <c r="F55" s="864"/>
      <c r="G55" s="864"/>
      <c r="H55" s="864"/>
      <c r="I55" s="864"/>
      <c r="J55" s="864"/>
      <c r="K55" s="864"/>
      <c r="L55" s="864"/>
      <c r="M55" s="865"/>
      <c r="N55" s="110">
        <f>SUM(N48:N54)</f>
        <v>80031.100000000006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1395</v>
      </c>
      <c r="B60" s="52" t="str">
        <f>VLOOKUP(A60,TRANSPORTE!A1:D117,3,FALSE)</f>
        <v>Transporte de piedra para gaviones</v>
      </c>
      <c r="C60" s="327"/>
      <c r="D60" s="327"/>
      <c r="E60" s="327"/>
      <c r="F60" s="327"/>
      <c r="G60" s="327"/>
      <c r="H60" s="321" t="s">
        <v>2105</v>
      </c>
      <c r="I60" s="289">
        <v>1.1000000000000001</v>
      </c>
      <c r="J60" s="296">
        <v>1</v>
      </c>
      <c r="K60" s="289">
        <f>I60*J60</f>
        <v>1.1000000000000001</v>
      </c>
      <c r="L60" s="908">
        <f>VLOOKUP(A60,TRANSPORTE!A1:D117,4,FALSE)</f>
        <v>958</v>
      </c>
      <c r="M60" s="909"/>
      <c r="N60" s="297">
        <f>K60*L60</f>
        <v>1053.8000000000002</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1053.8000000000002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15320.161561829998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97171.069639921508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19434.213927984303</v>
      </c>
      <c r="M84" s="857"/>
      <c r="N84" s="57"/>
    </row>
    <row r="85" spans="1:14">
      <c r="B85" s="95" t="s">
        <v>1057</v>
      </c>
      <c r="C85" s="96"/>
      <c r="D85" s="96"/>
      <c r="E85" s="96"/>
      <c r="F85" s="96"/>
      <c r="G85" s="96"/>
      <c r="H85" s="96"/>
      <c r="I85" s="93"/>
      <c r="J85" s="94"/>
      <c r="K85" s="314">
        <v>0.05</v>
      </c>
      <c r="L85" s="856">
        <f>N79*K85</f>
        <v>4858.5534819960758</v>
      </c>
      <c r="M85" s="857"/>
      <c r="N85" s="57"/>
    </row>
    <row r="86" spans="1:14" ht="15" thickBot="1">
      <c r="B86" s="97" t="s">
        <v>1058</v>
      </c>
      <c r="C86" s="98"/>
      <c r="D86" s="98"/>
      <c r="E86" s="98"/>
      <c r="F86" s="98"/>
      <c r="G86" s="98"/>
      <c r="H86" s="98"/>
      <c r="I86" s="99"/>
      <c r="J86" s="100"/>
      <c r="K86" s="315">
        <v>0.05</v>
      </c>
      <c r="L86" s="858">
        <f>N79*K86</f>
        <v>4858.5534819960758</v>
      </c>
      <c r="M86" s="859"/>
      <c r="N86" s="57"/>
    </row>
    <row r="87" spans="1:14" ht="15" thickBot="1">
      <c r="B87" s="821" t="s">
        <v>1037</v>
      </c>
      <c r="C87" s="822"/>
      <c r="D87" s="822"/>
      <c r="E87" s="822"/>
      <c r="F87" s="822"/>
      <c r="G87" s="822"/>
      <c r="H87" s="822"/>
      <c r="I87" s="822"/>
      <c r="J87" s="822"/>
      <c r="K87" s="822"/>
      <c r="L87" s="822"/>
      <c r="M87" s="823"/>
      <c r="N87" s="58">
        <f>L84+L85+L86</f>
        <v>29151.320891976451</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126322.39053189795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441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7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30.75" customHeight="1" thickBot="1">
      <c r="A31" t="s">
        <v>1929</v>
      </c>
      <c r="B31" s="86" t="s">
        <v>1779</v>
      </c>
      <c r="C31" s="963" t="s">
        <v>1780</v>
      </c>
      <c r="D31" s="964"/>
      <c r="E31" s="964"/>
      <c r="F31" s="964"/>
      <c r="G31" s="964"/>
      <c r="H31" s="964"/>
      <c r="I31" s="964"/>
      <c r="J31" s="990"/>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766.00807809150001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62221</v>
      </c>
      <c r="N48" s="282">
        <f>K48*M48</f>
        <v>68443.100000000006</v>
      </c>
    </row>
    <row r="49" spans="1:14">
      <c r="A49" s="172" t="s">
        <v>853</v>
      </c>
      <c r="B49" s="49" t="str">
        <f>VLOOKUP(A49,MATERIALES!A6:D373,3,FALSE)</f>
        <v>Alambre galvanizado No. 12</v>
      </c>
      <c r="C49" s="435"/>
      <c r="D49" s="435"/>
      <c r="E49" s="435"/>
      <c r="F49" s="435"/>
      <c r="G49" s="435"/>
      <c r="H49" s="435"/>
      <c r="I49" s="435"/>
      <c r="J49" s="322" t="str">
        <f>VLOOKUP(A49,MATERIALES!A5:D641,2,FALSE)</f>
        <v>kg</v>
      </c>
      <c r="K49" s="407">
        <v>0.5</v>
      </c>
      <c r="L49" s="431"/>
      <c r="M49" s="412">
        <f>VLOOKUP(A49,MATERIALES!A6:D397,4,FALSE)</f>
        <v>6000</v>
      </c>
      <c r="N49" s="282">
        <f>K49*M49</f>
        <v>3000</v>
      </c>
    </row>
    <row r="50" spans="1:14">
      <c r="A50" s="172"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1</v>
      </c>
      <c r="L50" s="431"/>
      <c r="M50" s="412">
        <f>VLOOKUP(A50,MATERIALES!A6:D398,4,FALSE)</f>
        <v>8588</v>
      </c>
      <c r="N50" s="282">
        <f>K50*M50</f>
        <v>8588</v>
      </c>
    </row>
    <row r="51" spans="1:14">
      <c r="A51" s="172" t="s">
        <v>1007</v>
      </c>
      <c r="B51" s="49" t="str">
        <f>VLOOKUP(A51,MATERIALES!A6:D373,3,FALSE)</f>
        <v>Malla Para Colchagaviones Espesor 0,30 M</v>
      </c>
      <c r="C51" s="435"/>
      <c r="D51" s="435"/>
      <c r="E51" s="435"/>
      <c r="F51" s="435"/>
      <c r="G51" s="435"/>
      <c r="H51" s="435"/>
      <c r="I51" s="435"/>
      <c r="J51" s="322" t="str">
        <f>VLOOKUP(A51,MATERIALES!A6:D643,2,FALSE)</f>
        <v>u</v>
      </c>
      <c r="K51" s="407">
        <v>1</v>
      </c>
      <c r="L51" s="431"/>
      <c r="M51" s="412">
        <f>VLOOKUP(A51,MATERIALES!A6:D399,4,FALSE)</f>
        <v>0</v>
      </c>
      <c r="N51" s="282">
        <f>K51*M51</f>
        <v>0</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0" t="s">
        <v>1037</v>
      </c>
      <c r="C55" s="864"/>
      <c r="D55" s="864"/>
      <c r="E55" s="864"/>
      <c r="F55" s="864"/>
      <c r="G55" s="864"/>
      <c r="H55" s="864"/>
      <c r="I55" s="864"/>
      <c r="J55" s="864"/>
      <c r="K55" s="864"/>
      <c r="L55" s="864"/>
      <c r="M55" s="865"/>
      <c r="N55" s="110">
        <f>SUM(N48:N54)</f>
        <v>80031.100000000006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1395</v>
      </c>
      <c r="B60" s="52" t="str">
        <f>VLOOKUP(A60,TRANSPORTE!A1:D117,3,FALSE)</f>
        <v>Transporte de piedra para gaviones</v>
      </c>
      <c r="C60" s="327"/>
      <c r="D60" s="327"/>
      <c r="E60" s="327"/>
      <c r="F60" s="327"/>
      <c r="G60" s="327"/>
      <c r="H60" s="321" t="s">
        <v>339</v>
      </c>
      <c r="I60" s="289">
        <v>1.1000000000000001</v>
      </c>
      <c r="J60" s="296">
        <v>1</v>
      </c>
      <c r="K60" s="289">
        <f>I60*J60</f>
        <v>1.1000000000000001</v>
      </c>
      <c r="L60" s="908">
        <f>VLOOKUP(A60,TRANSPORTE!A1:D117,4,FALSE)</f>
        <v>958</v>
      </c>
      <c r="M60" s="909"/>
      <c r="N60" s="297">
        <f>K60*L60</f>
        <v>1053.8000000000002</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1053.8000000000002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15320.161561829998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97171.069639921508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19434.213927984303</v>
      </c>
      <c r="M84" s="857"/>
      <c r="N84" s="57"/>
    </row>
    <row r="85" spans="1:14">
      <c r="B85" s="95" t="s">
        <v>1057</v>
      </c>
      <c r="C85" s="96"/>
      <c r="D85" s="96"/>
      <c r="E85" s="96"/>
      <c r="F85" s="96"/>
      <c r="G85" s="96"/>
      <c r="H85" s="96"/>
      <c r="I85" s="93"/>
      <c r="J85" s="94"/>
      <c r="K85" s="314">
        <v>0.05</v>
      </c>
      <c r="L85" s="856">
        <f>N79*K85</f>
        <v>4858.5534819960758</v>
      </c>
      <c r="M85" s="857"/>
      <c r="N85" s="57"/>
    </row>
    <row r="86" spans="1:14" ht="15" thickBot="1">
      <c r="B86" s="97" t="s">
        <v>1058</v>
      </c>
      <c r="C86" s="98"/>
      <c r="D86" s="98"/>
      <c r="E86" s="98"/>
      <c r="F86" s="98"/>
      <c r="G86" s="98"/>
      <c r="H86" s="98"/>
      <c r="I86" s="99"/>
      <c r="J86" s="100"/>
      <c r="K86" s="315">
        <v>0.05</v>
      </c>
      <c r="L86" s="858">
        <f>N79*K86</f>
        <v>4858.5534819960758</v>
      </c>
      <c r="M86" s="859"/>
      <c r="N86" s="57"/>
    </row>
    <row r="87" spans="1:14" ht="15" thickBot="1">
      <c r="B87" s="821" t="s">
        <v>1037</v>
      </c>
      <c r="C87" s="822"/>
      <c r="D87" s="822"/>
      <c r="E87" s="822"/>
      <c r="F87" s="822"/>
      <c r="G87" s="822"/>
      <c r="H87" s="822"/>
      <c r="I87" s="822"/>
      <c r="J87" s="822"/>
      <c r="K87" s="822"/>
      <c r="L87" s="822"/>
      <c r="M87" s="823"/>
      <c r="N87" s="58">
        <f>L84+L85+L86</f>
        <v>29151.320891976451</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126322.39053189795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4.4"/>
  <cols>
    <col min="1" max="1" width="9.88671875" bestFit="1" customWidth="1"/>
    <col min="2" max="2" width="16.66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7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30.75" customHeight="1" thickBot="1">
      <c r="A31" t="s">
        <v>1929</v>
      </c>
      <c r="B31" s="86" t="s">
        <v>1781</v>
      </c>
      <c r="C31" s="963" t="s">
        <v>1782</v>
      </c>
      <c r="D31" s="964"/>
      <c r="E31" s="964"/>
      <c r="F31" s="964"/>
      <c r="G31" s="964"/>
      <c r="H31" s="964"/>
      <c r="I31" s="964"/>
      <c r="J31" s="990"/>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766.00807809150001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62221</v>
      </c>
      <c r="N48" s="282">
        <f>K48*M48</f>
        <v>68443.100000000006</v>
      </c>
    </row>
    <row r="49" spans="1:14">
      <c r="A49" s="172" t="s">
        <v>853</v>
      </c>
      <c r="B49" s="49" t="str">
        <f>VLOOKUP(A49,MATERIALES!A6:D373,3,FALSE)</f>
        <v>Alambre galvanizado No. 12</v>
      </c>
      <c r="C49" s="435"/>
      <c r="D49" s="435"/>
      <c r="E49" s="435"/>
      <c r="F49" s="435"/>
      <c r="G49" s="435"/>
      <c r="H49" s="435"/>
      <c r="I49" s="435"/>
      <c r="J49" s="322" t="str">
        <f>VLOOKUP(A49,MATERIALES!A5:D641,2,FALSE)</f>
        <v>kg</v>
      </c>
      <c r="K49" s="407">
        <v>0.5</v>
      </c>
      <c r="L49" s="431"/>
      <c r="M49" s="412">
        <f>VLOOKUP(A49,MATERIALES!A6:D397,4,FALSE)</f>
        <v>6000</v>
      </c>
      <c r="N49" s="282">
        <f>K49*M49</f>
        <v>3000</v>
      </c>
    </row>
    <row r="50" spans="1:14">
      <c r="A50" s="172"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1</v>
      </c>
      <c r="L50" s="431"/>
      <c r="M50" s="412">
        <f>VLOOKUP(A50,MATERIALES!A6:D398,4,FALSE)</f>
        <v>8588</v>
      </c>
      <c r="N50" s="282">
        <f>K50*M50</f>
        <v>8588</v>
      </c>
    </row>
    <row r="51" spans="1:14">
      <c r="A51" s="172" t="s">
        <v>1007</v>
      </c>
      <c r="B51" s="49" t="str">
        <f>VLOOKUP(A51,MATERIALES!A6:D373,3,FALSE)</f>
        <v>Malla Para Colchagaviones Espesor 0,30 M</v>
      </c>
      <c r="C51" s="435"/>
      <c r="D51" s="435"/>
      <c r="E51" s="435"/>
      <c r="F51" s="435"/>
      <c r="G51" s="435"/>
      <c r="H51" s="435"/>
      <c r="I51" s="435"/>
      <c r="J51" s="322" t="str">
        <f>VLOOKUP(A51,MATERIALES!A6:D643,2,FALSE)</f>
        <v>u</v>
      </c>
      <c r="K51" s="407">
        <v>1</v>
      </c>
      <c r="L51" s="431"/>
      <c r="M51" s="412">
        <f>VLOOKUP(A51,MATERIALES!A6:D399,4,FALSE)</f>
        <v>0</v>
      </c>
      <c r="N51" s="282">
        <f>K51*M51</f>
        <v>0</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0" t="s">
        <v>1037</v>
      </c>
      <c r="C55" s="864"/>
      <c r="D55" s="864"/>
      <c r="E55" s="864"/>
      <c r="F55" s="864"/>
      <c r="G55" s="864"/>
      <c r="H55" s="864"/>
      <c r="I55" s="864"/>
      <c r="J55" s="864"/>
      <c r="K55" s="864"/>
      <c r="L55" s="864"/>
      <c r="M55" s="865"/>
      <c r="N55" s="110">
        <f>SUM(N48:N54)</f>
        <v>80031.100000000006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1395</v>
      </c>
      <c r="B60" s="52" t="str">
        <f>VLOOKUP(A60,TRANSPORTE!A1:D117,3,FALSE)</f>
        <v>Transporte de piedra para gaviones</v>
      </c>
      <c r="C60" s="327"/>
      <c r="D60" s="327"/>
      <c r="E60" s="327"/>
      <c r="F60" s="327"/>
      <c r="G60" s="327"/>
      <c r="H60" s="321" t="s">
        <v>339</v>
      </c>
      <c r="I60" s="289">
        <v>1.1000000000000001</v>
      </c>
      <c r="J60" s="296">
        <v>1</v>
      </c>
      <c r="K60" s="289">
        <f>I60*J60</f>
        <v>1.1000000000000001</v>
      </c>
      <c r="L60" s="908">
        <f>VLOOKUP(A60,TRANSPORTE!A1:D117,4,FALSE)</f>
        <v>958</v>
      </c>
      <c r="M60" s="909"/>
      <c r="N60" s="297">
        <f>K60*L60</f>
        <v>1053.8000000000002</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1053.8000000000002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133"/>
    </row>
    <row r="77" spans="1:15" ht="15" thickBot="1">
      <c r="B77" s="910" t="s">
        <v>1037</v>
      </c>
      <c r="C77" s="864"/>
      <c r="D77" s="864"/>
      <c r="E77" s="864"/>
      <c r="F77" s="864"/>
      <c r="G77" s="864"/>
      <c r="H77" s="864"/>
      <c r="I77" s="864"/>
      <c r="J77" s="864"/>
      <c r="K77" s="864"/>
      <c r="L77" s="864"/>
      <c r="M77" s="865"/>
      <c r="N77" s="470">
        <f>SUM(N71:N76)</f>
        <v>15320.161561829998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97171.069639921508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19434.213927984303</v>
      </c>
      <c r="M84" s="857"/>
      <c r="N84" s="57"/>
    </row>
    <row r="85" spans="1:14">
      <c r="B85" s="95" t="s">
        <v>1057</v>
      </c>
      <c r="C85" s="96"/>
      <c r="D85" s="96"/>
      <c r="E85" s="96"/>
      <c r="F85" s="96"/>
      <c r="G85" s="96"/>
      <c r="H85" s="96"/>
      <c r="I85" s="93"/>
      <c r="J85" s="94"/>
      <c r="K85" s="314">
        <v>0.05</v>
      </c>
      <c r="L85" s="856">
        <f>N79*K85</f>
        <v>4858.5534819960758</v>
      </c>
      <c r="M85" s="857"/>
      <c r="N85" s="57"/>
    </row>
    <row r="86" spans="1:14" ht="15" thickBot="1">
      <c r="B86" s="97" t="s">
        <v>1058</v>
      </c>
      <c r="C86" s="98"/>
      <c r="D86" s="98"/>
      <c r="E86" s="98"/>
      <c r="F86" s="98"/>
      <c r="G86" s="98"/>
      <c r="H86" s="98"/>
      <c r="I86" s="99"/>
      <c r="J86" s="100"/>
      <c r="K86" s="315">
        <v>0.05</v>
      </c>
      <c r="L86" s="858">
        <f>N79*K86</f>
        <v>4858.5534819960758</v>
      </c>
      <c r="M86" s="859"/>
      <c r="N86" s="57"/>
    </row>
    <row r="87" spans="1:14" ht="15" thickBot="1">
      <c r="B87" s="821" t="s">
        <v>1037</v>
      </c>
      <c r="C87" s="822"/>
      <c r="D87" s="822"/>
      <c r="E87" s="822"/>
      <c r="F87" s="822"/>
      <c r="G87" s="822"/>
      <c r="H87" s="822"/>
      <c r="I87" s="822"/>
      <c r="J87" s="822"/>
      <c r="K87" s="822"/>
      <c r="L87" s="822"/>
      <c r="M87" s="823"/>
      <c r="N87" s="58">
        <f>L84+L85+L86</f>
        <v>29151.320891976451</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126322.39053189795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7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30.75" customHeight="1" thickBot="1">
      <c r="A31" t="s">
        <v>1929</v>
      </c>
      <c r="B31" s="86" t="s">
        <v>1783</v>
      </c>
      <c r="C31" s="963" t="s">
        <v>1784</v>
      </c>
      <c r="D31" s="964"/>
      <c r="E31" s="964"/>
      <c r="F31" s="964"/>
      <c r="G31" s="964"/>
      <c r="H31" s="964"/>
      <c r="I31" s="964"/>
      <c r="J31" s="990"/>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766.00807809150001</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62221</v>
      </c>
      <c r="N48" s="282">
        <f>K48*M48</f>
        <v>68443.100000000006</v>
      </c>
    </row>
    <row r="49" spans="1:14">
      <c r="A49" s="172" t="s">
        <v>853</v>
      </c>
      <c r="B49" s="49" t="str">
        <f>VLOOKUP(A49,MATERIALES!A6:D373,3,FALSE)</f>
        <v>Alambre galvanizado No. 12</v>
      </c>
      <c r="C49" s="435"/>
      <c r="D49" s="435"/>
      <c r="E49" s="435"/>
      <c r="F49" s="435"/>
      <c r="G49" s="435"/>
      <c r="H49" s="435"/>
      <c r="I49" s="435"/>
      <c r="J49" s="322" t="str">
        <f>VLOOKUP(A49,MATERIALES!A5:D641,2,FALSE)</f>
        <v>kg</v>
      </c>
      <c r="K49" s="407">
        <v>0.5</v>
      </c>
      <c r="L49" s="431"/>
      <c r="M49" s="412">
        <f>VLOOKUP(A49,MATERIALES!A6:D397,4,FALSE)</f>
        <v>6000</v>
      </c>
      <c r="N49" s="282">
        <f>K49*M49</f>
        <v>3000</v>
      </c>
    </row>
    <row r="50" spans="1:14">
      <c r="A50" s="172"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1</v>
      </c>
      <c r="L50" s="431"/>
      <c r="M50" s="412">
        <f>VLOOKUP(A50,MATERIALES!A6:D398,4,FALSE)</f>
        <v>8588</v>
      </c>
      <c r="N50" s="282">
        <f>K50*M50</f>
        <v>8588</v>
      </c>
    </row>
    <row r="51" spans="1:14">
      <c r="A51" s="172" t="s">
        <v>1007</v>
      </c>
      <c r="B51" s="49" t="str">
        <f>VLOOKUP(A51,MATERIALES!A6:D373,3,FALSE)</f>
        <v>Malla Para Colchagaviones Espesor 0,30 M</v>
      </c>
      <c r="C51" s="435"/>
      <c r="D51" s="435"/>
      <c r="E51" s="435"/>
      <c r="F51" s="435"/>
      <c r="G51" s="435"/>
      <c r="H51" s="435"/>
      <c r="I51" s="435"/>
      <c r="J51" s="322" t="str">
        <f>VLOOKUP(A51,MATERIALES!A6:D643,2,FALSE)</f>
        <v>u</v>
      </c>
      <c r="K51" s="407">
        <v>1</v>
      </c>
      <c r="L51" s="431"/>
      <c r="M51" s="412">
        <f>VLOOKUP(A51,MATERIALES!A6:D399,4,FALSE)</f>
        <v>0</v>
      </c>
      <c r="N51" s="282">
        <f>K51*M51</f>
        <v>0</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0" t="s">
        <v>1037</v>
      </c>
      <c r="C55" s="864"/>
      <c r="D55" s="864"/>
      <c r="E55" s="864"/>
      <c r="F55" s="864"/>
      <c r="G55" s="864"/>
      <c r="H55" s="864"/>
      <c r="I55" s="864"/>
      <c r="J55" s="864"/>
      <c r="K55" s="864"/>
      <c r="L55" s="864"/>
      <c r="M55" s="865"/>
      <c r="N55" s="110">
        <f>SUM(N48:N54)</f>
        <v>80031.100000000006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A60" t="s">
        <v>1395</v>
      </c>
      <c r="B60" s="52" t="str">
        <f>VLOOKUP(A60,TRANSPORTE!A1:D117,3,FALSE)</f>
        <v>Transporte de piedra para gaviones</v>
      </c>
      <c r="C60" s="327"/>
      <c r="D60" s="327"/>
      <c r="E60" s="327"/>
      <c r="F60" s="327"/>
      <c r="G60" s="327"/>
      <c r="H60" s="321" t="s">
        <v>339</v>
      </c>
      <c r="I60" s="289">
        <v>1.1000000000000001</v>
      </c>
      <c r="J60" s="296">
        <v>1</v>
      </c>
      <c r="K60" s="289">
        <f>I60*J60</f>
        <v>1.1000000000000001</v>
      </c>
      <c r="L60" s="908">
        <f>VLOOKUP(A60,TRANSPORTE!A1:D117,4,FALSE)</f>
        <v>958</v>
      </c>
      <c r="M60" s="909"/>
      <c r="N60" s="297">
        <f>K60*L60</f>
        <v>1053.8000000000002</v>
      </c>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f>N60+N61+N62+N63+N64</f>
        <v>1053.8000000000002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133"/>
    </row>
    <row r="77" spans="1:15" ht="15" thickBot="1">
      <c r="B77" s="910" t="s">
        <v>1037</v>
      </c>
      <c r="C77" s="864"/>
      <c r="D77" s="864"/>
      <c r="E77" s="864"/>
      <c r="F77" s="864"/>
      <c r="G77" s="864"/>
      <c r="H77" s="864"/>
      <c r="I77" s="864"/>
      <c r="J77" s="864"/>
      <c r="K77" s="864"/>
      <c r="L77" s="864"/>
      <c r="M77" s="865"/>
      <c r="N77" s="470">
        <f>SUM(N71:N76)</f>
        <v>15320.161561829998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97171.069639921508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19434.213927984303</v>
      </c>
      <c r="M84" s="857"/>
      <c r="N84" s="57"/>
    </row>
    <row r="85" spans="1:14">
      <c r="B85" s="95" t="s">
        <v>1057</v>
      </c>
      <c r="C85" s="96"/>
      <c r="D85" s="96"/>
      <c r="E85" s="96"/>
      <c r="F85" s="96"/>
      <c r="G85" s="96"/>
      <c r="H85" s="96"/>
      <c r="I85" s="93"/>
      <c r="J85" s="94"/>
      <c r="K85" s="314">
        <v>0.05</v>
      </c>
      <c r="L85" s="856">
        <f>N79*K85</f>
        <v>4858.5534819960758</v>
      </c>
      <c r="M85" s="857"/>
      <c r="N85" s="57"/>
    </row>
    <row r="86" spans="1:14" ht="15" thickBot="1">
      <c r="B86" s="97" t="s">
        <v>1058</v>
      </c>
      <c r="C86" s="98"/>
      <c r="D86" s="98"/>
      <c r="E86" s="98"/>
      <c r="F86" s="98"/>
      <c r="G86" s="98"/>
      <c r="H86" s="98"/>
      <c r="I86" s="99"/>
      <c r="J86" s="100"/>
      <c r="K86" s="315">
        <v>0.05</v>
      </c>
      <c r="L86" s="858">
        <f>N79*K86</f>
        <v>4858.5534819960758</v>
      </c>
      <c r="M86" s="859"/>
      <c r="N86" s="57"/>
    </row>
    <row r="87" spans="1:14" ht="15" thickBot="1">
      <c r="B87" s="821" t="s">
        <v>1037</v>
      </c>
      <c r="C87" s="822"/>
      <c r="D87" s="822"/>
      <c r="E87" s="822"/>
      <c r="F87" s="822"/>
      <c r="G87" s="822"/>
      <c r="H87" s="822"/>
      <c r="I87" s="822"/>
      <c r="J87" s="822"/>
      <c r="K87" s="822"/>
      <c r="L87" s="822"/>
      <c r="M87" s="823"/>
      <c r="N87" s="58">
        <f>L84+L85+L86</f>
        <v>29151.320891976451</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126322.39053189795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4.4"/>
  <cols>
    <col min="1" max="1" width="9.109375" bestFit="1" customWidth="1"/>
    <col min="2" max="2" width="16.6640625" customWidth="1"/>
    <col min="6" max="6" width="16.5546875" customWidth="1"/>
    <col min="9" max="9" width="13.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3.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28.5" customHeight="1" thickBot="1">
      <c r="A31" t="s">
        <v>1929</v>
      </c>
      <c r="B31" s="86" t="s">
        <v>1785</v>
      </c>
      <c r="C31" s="963" t="s">
        <v>1786</v>
      </c>
      <c r="D31" s="964"/>
      <c r="E31" s="964"/>
      <c r="F31" s="964"/>
      <c r="G31" s="964"/>
      <c r="H31" s="964"/>
      <c r="I31" s="964"/>
      <c r="J31" s="990"/>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970</v>
      </c>
      <c r="B48" s="49" t="str">
        <f>VLOOKUP(A48,MATERIALES!A5:D373,3,FALSE)</f>
        <v>Geotextil Fortex BX-40</v>
      </c>
      <c r="C48" s="291"/>
      <c r="D48" s="291"/>
      <c r="E48" s="291"/>
      <c r="F48" s="291"/>
      <c r="G48" s="291"/>
      <c r="H48" s="291"/>
      <c r="I48" s="278"/>
      <c r="J48" s="234" t="str">
        <f>VLOOKUP(A48,MATERIALES!A4:D640,2,FALSE)</f>
        <v>M2</v>
      </c>
      <c r="K48" s="292">
        <v>1.3</v>
      </c>
      <c r="L48" s="277"/>
      <c r="M48" s="412">
        <f>VLOOKUP(A48,MATERIALES!A5:D396,4,FALSE)</f>
        <v>7042</v>
      </c>
      <c r="N48" s="282">
        <f>K48*M48</f>
        <v>9154.6</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0" t="s">
        <v>1037</v>
      </c>
      <c r="C55" s="864"/>
      <c r="D55" s="864"/>
      <c r="E55" s="864"/>
      <c r="F55" s="864"/>
      <c r="G55" s="864"/>
      <c r="H55" s="864"/>
      <c r="I55" s="864"/>
      <c r="J55" s="864"/>
      <c r="K55" s="864"/>
      <c r="L55" s="864"/>
      <c r="M55" s="865"/>
      <c r="N55" s="110">
        <f>SUM(N48:N54)</f>
        <v>9154.6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200</v>
      </c>
      <c r="N72" s="405">
        <f>K72/M72</f>
        <v>510.67205206099999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1532.016156183</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10686.616156183001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2137.3232312366003</v>
      </c>
      <c r="M84" s="857"/>
      <c r="N84" s="57"/>
    </row>
    <row r="85" spans="1:14">
      <c r="B85" s="95" t="s">
        <v>1057</v>
      </c>
      <c r="C85" s="96"/>
      <c r="D85" s="96"/>
      <c r="E85" s="96"/>
      <c r="F85" s="96"/>
      <c r="G85" s="96"/>
      <c r="H85" s="96"/>
      <c r="I85" s="93"/>
      <c r="J85" s="94"/>
      <c r="K85" s="314">
        <v>0.05</v>
      </c>
      <c r="L85" s="856">
        <f>N79*K85</f>
        <v>534.33080780915009</v>
      </c>
      <c r="M85" s="857"/>
      <c r="N85" s="57"/>
    </row>
    <row r="86" spans="1:14" ht="15" thickBot="1">
      <c r="B86" s="97" t="s">
        <v>1058</v>
      </c>
      <c r="C86" s="98"/>
      <c r="D86" s="98"/>
      <c r="E86" s="98"/>
      <c r="F86" s="98"/>
      <c r="G86" s="98"/>
      <c r="H86" s="98"/>
      <c r="I86" s="99"/>
      <c r="J86" s="100"/>
      <c r="K86" s="315">
        <v>0.05</v>
      </c>
      <c r="L86" s="858">
        <f>N79*K86</f>
        <v>534.33080780915009</v>
      </c>
      <c r="M86" s="859"/>
      <c r="N86" s="57"/>
    </row>
    <row r="87" spans="1:14" ht="15" thickBot="1">
      <c r="B87" s="821" t="s">
        <v>1037</v>
      </c>
      <c r="C87" s="822"/>
      <c r="D87" s="822"/>
      <c r="E87" s="822"/>
      <c r="F87" s="822"/>
      <c r="G87" s="822"/>
      <c r="H87" s="822"/>
      <c r="I87" s="822"/>
      <c r="J87" s="822"/>
      <c r="K87" s="822"/>
      <c r="L87" s="822"/>
      <c r="M87" s="823"/>
      <c r="N87" s="58">
        <f>L84+L85+L86</f>
        <v>3205.9848468549003</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13892.601003037902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30" customHeight="1" thickBot="1">
      <c r="A31" t="s">
        <v>1929</v>
      </c>
      <c r="B31" s="86" t="s">
        <v>1787</v>
      </c>
      <c r="C31" s="963" t="s">
        <v>1788</v>
      </c>
      <c r="D31" s="964"/>
      <c r="E31" s="964"/>
      <c r="F31" s="964"/>
      <c r="G31" s="964"/>
      <c r="H31" s="964"/>
      <c r="I31" s="964"/>
      <c r="J31" s="990"/>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3" t="s">
        <v>985</v>
      </c>
      <c r="B48" s="49" t="str">
        <f>VLOOKUP(A48,MATERIALES!A5:D373,3,FALSE)</f>
        <v>Geomalla Forgrid UX100</v>
      </c>
      <c r="C48" s="291"/>
      <c r="D48" s="291"/>
      <c r="E48" s="291"/>
      <c r="F48" s="291"/>
      <c r="G48" s="291"/>
      <c r="H48" s="291"/>
      <c r="I48" s="278"/>
      <c r="J48" s="234" t="str">
        <f>VLOOKUP(A48,MATERIALES!A4:D640,2,FALSE)</f>
        <v>M2</v>
      </c>
      <c r="K48" s="292">
        <v>1.3</v>
      </c>
      <c r="L48" s="277"/>
      <c r="M48" s="412">
        <f>VLOOKUP(A48,MATERIALES!A5:D396,4,FALSE)</f>
        <v>15123</v>
      </c>
      <c r="N48" s="282">
        <f>K48*M48</f>
        <v>19659.900000000001</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0" t="s">
        <v>1037</v>
      </c>
      <c r="C55" s="864"/>
      <c r="D55" s="864"/>
      <c r="E55" s="864"/>
      <c r="F55" s="864"/>
      <c r="G55" s="864"/>
      <c r="H55" s="864"/>
      <c r="I55" s="864"/>
      <c r="J55" s="864"/>
      <c r="K55" s="864"/>
      <c r="L55" s="864"/>
      <c r="M55" s="865"/>
      <c r="N55" s="110">
        <f>SUM(N48:N54)</f>
        <v>19659.900000000001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200</v>
      </c>
      <c r="N72" s="405">
        <f>K72/M72</f>
        <v>510.67205206099999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1532.016156183</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21191.916156183001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4238.3832312366003</v>
      </c>
      <c r="M84" s="857"/>
      <c r="N84" s="57"/>
    </row>
    <row r="85" spans="1:14">
      <c r="B85" s="95" t="s">
        <v>1057</v>
      </c>
      <c r="C85" s="96"/>
      <c r="D85" s="96"/>
      <c r="E85" s="96"/>
      <c r="F85" s="96"/>
      <c r="G85" s="96"/>
      <c r="H85" s="96"/>
      <c r="I85" s="93"/>
      <c r="J85" s="94"/>
      <c r="K85" s="314">
        <v>0.05</v>
      </c>
      <c r="L85" s="856">
        <f>N79*K85</f>
        <v>1059.5958078091501</v>
      </c>
      <c r="M85" s="857"/>
      <c r="N85" s="57"/>
    </row>
    <row r="86" spans="1:14" ht="15" thickBot="1">
      <c r="B86" s="97" t="s">
        <v>1058</v>
      </c>
      <c r="C86" s="98"/>
      <c r="D86" s="98"/>
      <c r="E86" s="98"/>
      <c r="F86" s="98"/>
      <c r="G86" s="98"/>
      <c r="H86" s="98"/>
      <c r="I86" s="99"/>
      <c r="J86" s="100"/>
      <c r="K86" s="315">
        <v>0.05</v>
      </c>
      <c r="L86" s="858">
        <f>N79*K86</f>
        <v>1059.5958078091501</v>
      </c>
      <c r="M86" s="859"/>
      <c r="N86" s="57"/>
    </row>
    <row r="87" spans="1:14" ht="15" thickBot="1">
      <c r="B87" s="821" t="s">
        <v>1037</v>
      </c>
      <c r="C87" s="822"/>
      <c r="D87" s="822"/>
      <c r="E87" s="822"/>
      <c r="F87" s="822"/>
      <c r="G87" s="822"/>
      <c r="H87" s="822"/>
      <c r="I87" s="822"/>
      <c r="J87" s="822"/>
      <c r="K87" s="822"/>
      <c r="L87" s="822"/>
      <c r="M87" s="823"/>
      <c r="N87" s="58">
        <f>L84+L85+L86</f>
        <v>6357.5748468549</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27549.4910030379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4.4"/>
  <cols>
    <col min="1" max="1" width="9" bestFit="1" customWidth="1"/>
    <col min="2" max="2" width="16.66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7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30.75" customHeight="1" thickBot="1">
      <c r="A31" t="s">
        <v>1929</v>
      </c>
      <c r="B31" s="86" t="s">
        <v>1789</v>
      </c>
      <c r="C31" s="963" t="s">
        <v>2265</v>
      </c>
      <c r="D31" s="964"/>
      <c r="E31" s="964"/>
      <c r="F31" s="964"/>
      <c r="G31" s="964"/>
      <c r="H31" s="964"/>
      <c r="I31" s="964"/>
      <c r="J31" s="990"/>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3" t="s">
        <v>970</v>
      </c>
      <c r="B48" s="49" t="str">
        <f>VLOOKUP(A48,MATERIALES!A5:D373,3,FALSE)</f>
        <v>Geotextil Fortex BX-40</v>
      </c>
      <c r="C48" s="291"/>
      <c r="D48" s="291"/>
      <c r="E48" s="291"/>
      <c r="F48" s="291"/>
      <c r="G48" s="291"/>
      <c r="H48" s="291"/>
      <c r="I48" s="278"/>
      <c r="J48" s="234" t="str">
        <f>VLOOKUP(A48,MATERIALES!A4:D640,2,FALSE)</f>
        <v>M2</v>
      </c>
      <c r="K48" s="292">
        <v>1.3</v>
      </c>
      <c r="L48" s="277"/>
      <c r="M48" s="412">
        <f>VLOOKUP(A48,MATERIALES!A5:D396,4,FALSE)</f>
        <v>7042</v>
      </c>
      <c r="N48" s="282">
        <f>K48*M48</f>
        <v>9154.6</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0" t="s">
        <v>1037</v>
      </c>
      <c r="C55" s="864"/>
      <c r="D55" s="864"/>
      <c r="E55" s="864"/>
      <c r="F55" s="864"/>
      <c r="G55" s="864"/>
      <c r="H55" s="864"/>
      <c r="I55" s="864"/>
      <c r="J55" s="864"/>
      <c r="K55" s="864"/>
      <c r="L55" s="864"/>
      <c r="M55" s="865"/>
      <c r="N55" s="110">
        <f>SUM(N48:N54)</f>
        <v>9154.6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200</v>
      </c>
      <c r="N72" s="405">
        <f>K72/M72</f>
        <v>510.67205206099999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1532.016156183</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10686.616156183001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2137.3232312366003</v>
      </c>
      <c r="M84" s="857"/>
      <c r="N84" s="57"/>
    </row>
    <row r="85" spans="1:14">
      <c r="B85" s="95" t="s">
        <v>1057</v>
      </c>
      <c r="C85" s="96"/>
      <c r="D85" s="96"/>
      <c r="E85" s="96"/>
      <c r="F85" s="96"/>
      <c r="G85" s="96"/>
      <c r="H85" s="96"/>
      <c r="I85" s="93"/>
      <c r="J85" s="94"/>
      <c r="K85" s="314">
        <v>0.05</v>
      </c>
      <c r="L85" s="856">
        <f>N79*K85</f>
        <v>534.33080780915009</v>
      </c>
      <c r="M85" s="857"/>
      <c r="N85" s="57"/>
    </row>
    <row r="86" spans="1:14" ht="15" thickBot="1">
      <c r="B86" s="97" t="s">
        <v>1058</v>
      </c>
      <c r="C86" s="98"/>
      <c r="D86" s="98"/>
      <c r="E86" s="98"/>
      <c r="F86" s="98"/>
      <c r="G86" s="98"/>
      <c r="H86" s="98"/>
      <c r="I86" s="99"/>
      <c r="J86" s="100"/>
      <c r="K86" s="315">
        <v>0.05</v>
      </c>
      <c r="L86" s="858">
        <f>N79*K86</f>
        <v>534.33080780915009</v>
      </c>
      <c r="M86" s="859"/>
      <c r="N86" s="57"/>
    </row>
    <row r="87" spans="1:14" ht="15" thickBot="1">
      <c r="B87" s="821" t="s">
        <v>1037</v>
      </c>
      <c r="C87" s="822"/>
      <c r="D87" s="822"/>
      <c r="E87" s="822"/>
      <c r="F87" s="822"/>
      <c r="G87" s="822"/>
      <c r="H87" s="822"/>
      <c r="I87" s="822"/>
      <c r="J87" s="822"/>
      <c r="K87" s="822"/>
      <c r="L87" s="822"/>
      <c r="M87" s="823"/>
      <c r="N87" s="58">
        <f>L84+L85+L86</f>
        <v>3205.9848468549003</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13892.601003037902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4.4"/>
  <cols>
    <col min="1" max="1" width="9" bestFit="1" customWidth="1"/>
    <col min="2" max="2" width="16.554687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30" customHeight="1" thickBot="1">
      <c r="A31" t="s">
        <v>1929</v>
      </c>
      <c r="B31" s="86" t="s">
        <v>1790</v>
      </c>
      <c r="C31" s="963" t="s">
        <v>2266</v>
      </c>
      <c r="D31" s="964"/>
      <c r="E31" s="964"/>
      <c r="F31" s="964"/>
      <c r="G31" s="964"/>
      <c r="H31" s="964"/>
      <c r="I31" s="964"/>
      <c r="J31" s="990"/>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c r="C41" s="879"/>
      <c r="D41" s="879"/>
      <c r="E41" s="44"/>
      <c r="F41" s="45"/>
      <c r="G41" s="45"/>
      <c r="H41" s="46"/>
      <c r="I41" s="42"/>
      <c r="J41" s="43"/>
      <c r="K41" s="289"/>
      <c r="L41" s="286"/>
      <c r="M41" s="411"/>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3" t="s">
        <v>985</v>
      </c>
      <c r="B48" s="49" t="str">
        <f>VLOOKUP(A48,MATERIALES!A5:D373,3,FALSE)</f>
        <v>Geomalla Forgrid UX100</v>
      </c>
      <c r="C48" s="291"/>
      <c r="D48" s="291"/>
      <c r="E48" s="291"/>
      <c r="F48" s="291"/>
      <c r="G48" s="291"/>
      <c r="H48" s="291"/>
      <c r="I48" s="278"/>
      <c r="J48" s="234" t="str">
        <f>VLOOKUP(A48,MATERIALES!A4:D640,2,FALSE)</f>
        <v>M2</v>
      </c>
      <c r="K48" s="292">
        <v>1.3</v>
      </c>
      <c r="L48" s="277"/>
      <c r="M48" s="412">
        <f>VLOOKUP(A48,MATERIALES!A5:D396,4,FALSE)</f>
        <v>15123</v>
      </c>
      <c r="N48" s="282">
        <f>K48*M48</f>
        <v>19659.900000000001</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0" t="s">
        <v>1037</v>
      </c>
      <c r="C55" s="864"/>
      <c r="D55" s="864"/>
      <c r="E55" s="864"/>
      <c r="F55" s="864"/>
      <c r="G55" s="864"/>
      <c r="H55" s="864"/>
      <c r="I55" s="864"/>
      <c r="J55" s="864"/>
      <c r="K55" s="864"/>
      <c r="L55" s="864"/>
      <c r="M55" s="865"/>
      <c r="N55" s="110">
        <f>SUM(N48:N54)</f>
        <v>19659.900000000001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200</v>
      </c>
      <c r="N72" s="405">
        <f>K72/M72</f>
        <v>510.67205206099999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1532.016156183</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21191.916156183001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4238.3832312366003</v>
      </c>
      <c r="M84" s="857"/>
      <c r="N84" s="57"/>
    </row>
    <row r="85" spans="1:14">
      <c r="B85" s="95" t="s">
        <v>1057</v>
      </c>
      <c r="C85" s="96"/>
      <c r="D85" s="96"/>
      <c r="E85" s="96"/>
      <c r="F85" s="96"/>
      <c r="G85" s="96"/>
      <c r="H85" s="96"/>
      <c r="I85" s="93"/>
      <c r="J85" s="94"/>
      <c r="K85" s="314">
        <v>0.05</v>
      </c>
      <c r="L85" s="856">
        <f>N79*K85</f>
        <v>1059.5958078091501</v>
      </c>
      <c r="M85" s="857"/>
      <c r="N85" s="57"/>
    </row>
    <row r="86" spans="1:14" ht="15" thickBot="1">
      <c r="B86" s="97" t="s">
        <v>1058</v>
      </c>
      <c r="C86" s="98"/>
      <c r="D86" s="98"/>
      <c r="E86" s="98"/>
      <c r="F86" s="98"/>
      <c r="G86" s="98"/>
      <c r="H86" s="98"/>
      <c r="I86" s="99"/>
      <c r="J86" s="100"/>
      <c r="K86" s="315">
        <v>0.05</v>
      </c>
      <c r="L86" s="858">
        <f>N79*K86</f>
        <v>1059.5958078091501</v>
      </c>
      <c r="M86" s="859"/>
      <c r="N86" s="57"/>
    </row>
    <row r="87" spans="1:14" ht="15" thickBot="1">
      <c r="B87" s="821" t="s">
        <v>1037</v>
      </c>
      <c r="C87" s="822"/>
      <c r="D87" s="822"/>
      <c r="E87" s="822"/>
      <c r="F87" s="822"/>
      <c r="G87" s="822"/>
      <c r="H87" s="822"/>
      <c r="I87" s="822"/>
      <c r="J87" s="822"/>
      <c r="K87" s="822"/>
      <c r="L87" s="822"/>
      <c r="M87" s="823"/>
      <c r="N87" s="58">
        <f>L84+L85+L86</f>
        <v>6357.5748468549</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27549.4910030379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1791</v>
      </c>
      <c r="C31" s="87" t="s">
        <v>2267</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152</v>
      </c>
      <c r="B36" s="870" t="str">
        <f>VLOOKUP(A36,EQUIPOS!A6:D154,3,FALSE)</f>
        <v xml:space="preserve">Carrotanque de agua(1000 Galones) </v>
      </c>
      <c r="C36" s="871"/>
      <c r="D36" s="871"/>
      <c r="E36" s="871"/>
      <c r="F36" s="871"/>
      <c r="G36" s="871"/>
      <c r="H36" s="872"/>
      <c r="I36" s="277"/>
      <c r="J36" s="278"/>
      <c r="K36" s="279">
        <f>VLOOKUP(A36,EQUIPOS!A6:D163,4,FALSE)</f>
        <v>86984.379000000001</v>
      </c>
      <c r="L36" s="280"/>
      <c r="M36" s="346">
        <v>15</v>
      </c>
      <c r="N36" s="282">
        <f>K36/M36</f>
        <v>5798.9585999999999</v>
      </c>
    </row>
    <row r="37" spans="1:14">
      <c r="A37" s="119" t="s">
        <v>174</v>
      </c>
      <c r="B37" s="870" t="str">
        <f>VLOOKUP(A37,EQUIPOS!A7:D154,3,FALSE)</f>
        <v>Compactador vibratorio tipo DD-20</v>
      </c>
      <c r="C37" s="871"/>
      <c r="D37" s="871"/>
      <c r="E37" s="871"/>
      <c r="F37" s="871"/>
      <c r="G37" s="871"/>
      <c r="H37" s="872"/>
      <c r="I37" s="431"/>
      <c r="J37" s="432"/>
      <c r="K37" s="279">
        <f>VLOOKUP(A37,EQUIPOS!A7:D164,4,FALSE)</f>
        <v>96723.290999999997</v>
      </c>
      <c r="L37" s="345"/>
      <c r="M37" s="346">
        <v>15</v>
      </c>
      <c r="N37" s="282">
        <f>K37/M37</f>
        <v>6448.2194</v>
      </c>
    </row>
    <row r="38" spans="1:14">
      <c r="A38" s="119" t="s">
        <v>269</v>
      </c>
      <c r="B38" s="870" t="str">
        <f>VLOOKUP(A38,EQUIPOS!A8:D154,3,FALSE)</f>
        <v>Motoniveladora  potencia 215 HP, ancho de cuchilla 4,27 m, peso 18 ton.</v>
      </c>
      <c r="C38" s="871"/>
      <c r="D38" s="871"/>
      <c r="E38" s="871"/>
      <c r="F38" s="871"/>
      <c r="G38" s="871"/>
      <c r="H38" s="872"/>
      <c r="I38" s="338"/>
      <c r="J38" s="340"/>
      <c r="K38" s="279">
        <f>VLOOKUP(A38,EQUIPOS!A8:D165,4,FALSE)</f>
        <v>186655.39199999999</v>
      </c>
      <c r="L38" s="433"/>
      <c r="M38" s="434">
        <v>15</v>
      </c>
      <c r="N38" s="282">
        <f>K38/M38</f>
        <v>12443.692799999999</v>
      </c>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0.02</v>
      </c>
      <c r="N41" s="354">
        <f>N75*M41</f>
        <v>42.556004338416663</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SUM(N36:N41)</f>
        <v>24733.426804338415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564</v>
      </c>
      <c r="B48" s="49" t="str">
        <f>VLOOKUP(A48,MATERIALES!A5:D373,3,FALSE)</f>
        <v xml:space="preserve">Material seleccionado para Relleno
</v>
      </c>
      <c r="C48" s="291"/>
      <c r="D48" s="291"/>
      <c r="E48" s="291"/>
      <c r="F48" s="291"/>
      <c r="G48" s="291"/>
      <c r="H48" s="291"/>
      <c r="I48" s="278"/>
      <c r="J48" s="234" t="str">
        <f>VLOOKUP(A48,MATERIALES!A4:D640,2,FALSE)</f>
        <v>m3</v>
      </c>
      <c r="K48" s="292">
        <v>1.3</v>
      </c>
      <c r="L48" s="277"/>
      <c r="M48" s="412">
        <f>VLOOKUP(A48,MATERIALES!A5:D396,4,FALSE)</f>
        <v>39000</v>
      </c>
      <c r="N48" s="282">
        <f>K48*M48</f>
        <v>50700</v>
      </c>
    </row>
    <row r="49" spans="1:14">
      <c r="A49" s="172" t="s">
        <v>845</v>
      </c>
      <c r="B49" s="49" t="str">
        <f>VLOOKUP(A49,MATERIALES!A6:D373,3,FALSE)</f>
        <v>Agua</v>
      </c>
      <c r="C49" s="435"/>
      <c r="D49" s="435"/>
      <c r="E49" s="435"/>
      <c r="F49" s="435"/>
      <c r="G49" s="435"/>
      <c r="H49" s="435"/>
      <c r="I49" s="435"/>
      <c r="J49" s="321" t="s">
        <v>425</v>
      </c>
      <c r="K49" s="407">
        <v>30</v>
      </c>
      <c r="L49" s="431"/>
      <c r="M49" s="412">
        <f>VLOOKUP(A49,MATERIALES!A6:D397,4,FALSE)</f>
        <v>70</v>
      </c>
      <c r="N49" s="282">
        <f>K49*M49</f>
        <v>2100</v>
      </c>
    </row>
    <row r="50" spans="1:14">
      <c r="B50" s="330"/>
      <c r="C50" s="53"/>
      <c r="D50" s="53"/>
      <c r="E50" s="53"/>
      <c r="F50" s="53"/>
      <c r="G50" s="53"/>
      <c r="H50" s="53"/>
      <c r="I50" s="53"/>
      <c r="J50" s="298"/>
      <c r="K50" s="175"/>
      <c r="L50" s="328"/>
      <c r="M50" s="436"/>
      <c r="N50" s="283"/>
    </row>
    <row r="51" spans="1:14">
      <c r="B51" s="174"/>
      <c r="C51" s="327"/>
      <c r="D51" s="327"/>
      <c r="E51" s="327"/>
      <c r="F51" s="327"/>
      <c r="G51" s="327"/>
      <c r="H51" s="327"/>
      <c r="I51" s="327"/>
      <c r="J51" s="321"/>
      <c r="K51" s="50"/>
      <c r="L51" s="328"/>
      <c r="M51" s="436"/>
      <c r="N51" s="283"/>
    </row>
    <row r="52" spans="1:14" ht="15" thickBot="1">
      <c r="B52" s="460"/>
      <c r="C52" s="458"/>
      <c r="D52" s="458"/>
      <c r="E52" s="458"/>
      <c r="F52" s="458"/>
      <c r="G52" s="458"/>
      <c r="H52" s="458"/>
      <c r="I52" s="458"/>
      <c r="J52" s="459"/>
      <c r="K52" s="132"/>
      <c r="L52" s="456"/>
      <c r="M52" s="492"/>
      <c r="N52" s="493"/>
    </row>
    <row r="53" spans="1:14" ht="15" thickBot="1">
      <c r="B53" s="910" t="s">
        <v>1037</v>
      </c>
      <c r="C53" s="864"/>
      <c r="D53" s="864"/>
      <c r="E53" s="864"/>
      <c r="F53" s="864"/>
      <c r="G53" s="864"/>
      <c r="H53" s="864"/>
      <c r="I53" s="864"/>
      <c r="J53" s="864"/>
      <c r="K53" s="864"/>
      <c r="L53" s="864"/>
      <c r="M53" s="865"/>
      <c r="N53" s="110">
        <f>SUM(N48:N52)</f>
        <v>52800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7" t="s">
        <v>1045</v>
      </c>
      <c r="M57" s="886"/>
      <c r="N57" s="82" t="s">
        <v>1035</v>
      </c>
    </row>
    <row r="58" spans="1:14">
      <c r="A58" t="s">
        <v>1375</v>
      </c>
      <c r="B58" s="52" t="str">
        <f>VLOOKUP(A58,TRANSPORTE!A1:D117,3,FALSE)</f>
        <v>Transporte de material seleccionado para relleno</v>
      </c>
      <c r="C58" s="327"/>
      <c r="D58" s="327"/>
      <c r="E58" s="327"/>
      <c r="F58" s="327"/>
      <c r="G58" s="327"/>
      <c r="H58" s="321" t="s">
        <v>2105</v>
      </c>
      <c r="I58" s="289">
        <v>1.3</v>
      </c>
      <c r="J58" s="296">
        <v>1</v>
      </c>
      <c r="K58" s="289">
        <f>I58*J58</f>
        <v>1.3</v>
      </c>
      <c r="L58" s="908">
        <f>VLOOKUP(A58,TRANSPORTE!A1:D117,4,FALSE)</f>
        <v>958</v>
      </c>
      <c r="M58" s="909"/>
      <c r="N58" s="297">
        <f>K58*L58</f>
        <v>1245.4000000000001</v>
      </c>
    </row>
    <row r="59" spans="1:14">
      <c r="B59" s="52"/>
      <c r="C59" s="53"/>
      <c r="D59" s="53"/>
      <c r="E59" s="53"/>
      <c r="F59" s="53"/>
      <c r="G59" s="53"/>
      <c r="H59" s="321"/>
      <c r="I59" s="289"/>
      <c r="J59" s="296"/>
      <c r="K59" s="289"/>
      <c r="L59" s="908"/>
      <c r="M59" s="909"/>
      <c r="N59" s="297"/>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899"/>
      <c r="M63" s="900"/>
      <c r="N63" s="133"/>
    </row>
    <row r="64" spans="1:14" ht="15" thickBot="1">
      <c r="B64" s="910" t="s">
        <v>1037</v>
      </c>
      <c r="C64" s="864"/>
      <c r="D64" s="864"/>
      <c r="E64" s="864"/>
      <c r="F64" s="864"/>
      <c r="G64" s="864"/>
      <c r="H64" s="864"/>
      <c r="I64" s="864"/>
      <c r="J64" s="864"/>
      <c r="K64" s="864"/>
      <c r="L64" s="864"/>
      <c r="M64" s="865"/>
      <c r="N64" s="110">
        <f>N58+N59+N60+N61+N62</f>
        <v>1245.4000000000001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0" t="s">
        <v>1047</v>
      </c>
      <c r="C68" s="861"/>
      <c r="D68" s="861"/>
      <c r="E68" s="861"/>
      <c r="F68" s="861"/>
      <c r="G68" s="861"/>
      <c r="H68" s="861"/>
      <c r="I68" s="79" t="s">
        <v>1048</v>
      </c>
      <c r="J68" s="81" t="s">
        <v>1494</v>
      </c>
      <c r="K68" s="80" t="s">
        <v>1050</v>
      </c>
      <c r="L68" s="862" t="s">
        <v>1034</v>
      </c>
      <c r="M68" s="975"/>
      <c r="N68" s="104" t="s">
        <v>1035</v>
      </c>
    </row>
    <row r="69" spans="1:15">
      <c r="A69" s="173" t="s">
        <v>9</v>
      </c>
      <c r="B69" s="55" t="str">
        <f>VLOOKUP(A69,'MANO DE OBRA'!A8:D68,3,FALSE)</f>
        <v>Obrero (3)</v>
      </c>
      <c r="C69" s="53"/>
      <c r="D69" s="53"/>
      <c r="E69" s="53"/>
      <c r="F69" s="53"/>
      <c r="G69" s="53"/>
      <c r="H69" s="53"/>
      <c r="I69" s="302">
        <f>K69/J69*100</f>
        <v>82811.68411799999</v>
      </c>
      <c r="J69" s="303">
        <v>185</v>
      </c>
      <c r="K69" s="304">
        <f>VLOOKUP(A69,'MANO DE OBRA'!A8:D99,4,FALSE)</f>
        <v>153201.61561829998</v>
      </c>
      <c r="L69" s="56"/>
      <c r="M69" s="444">
        <v>120</v>
      </c>
      <c r="N69" s="405">
        <f>K69/M69</f>
        <v>1276.6801301524999</v>
      </c>
      <c r="O69" s="112"/>
    </row>
    <row r="70" spans="1:15">
      <c r="A70" s="173"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120</v>
      </c>
      <c r="N70" s="405">
        <f>K70/M70</f>
        <v>851.12008676833329</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7"/>
      <c r="C74" s="898"/>
      <c r="D74" s="898"/>
      <c r="E74" s="898"/>
      <c r="F74" s="898"/>
      <c r="G74" s="898"/>
      <c r="H74" s="898"/>
      <c r="I74" s="132"/>
      <c r="J74" s="132"/>
      <c r="K74" s="132"/>
      <c r="L74" s="911"/>
      <c r="M74" s="911"/>
      <c r="N74" s="51"/>
    </row>
    <row r="75" spans="1:15" ht="15" thickBot="1">
      <c r="B75" s="910" t="s">
        <v>1037</v>
      </c>
      <c r="C75" s="864"/>
      <c r="D75" s="864"/>
      <c r="E75" s="864"/>
      <c r="F75" s="864"/>
      <c r="G75" s="864"/>
      <c r="H75" s="864"/>
      <c r="I75" s="864"/>
      <c r="J75" s="864"/>
      <c r="K75" s="864"/>
      <c r="L75" s="864"/>
      <c r="M75" s="865"/>
      <c r="N75" s="311">
        <f>SUM(N69:N74)</f>
        <v>2127.800216920833</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80906.627021259235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6" t="s">
        <v>1053</v>
      </c>
      <c r="C81" s="867"/>
      <c r="D81" s="867"/>
      <c r="E81" s="867"/>
      <c r="F81" s="867"/>
      <c r="G81" s="867"/>
      <c r="H81" s="867"/>
      <c r="I81" s="324"/>
      <c r="J81" s="344"/>
      <c r="K81" s="312" t="s">
        <v>1054</v>
      </c>
      <c r="L81" s="868" t="s">
        <v>1055</v>
      </c>
      <c r="M81" s="869"/>
      <c r="N81" s="313"/>
    </row>
    <row r="82" spans="1:14">
      <c r="B82" s="854" t="s">
        <v>1056</v>
      </c>
      <c r="C82" s="855"/>
      <c r="D82" s="855"/>
      <c r="E82" s="855"/>
      <c r="F82" s="855"/>
      <c r="G82" s="855"/>
      <c r="H82" s="855"/>
      <c r="I82" s="93"/>
      <c r="J82" s="94"/>
      <c r="K82" s="314">
        <v>0.2</v>
      </c>
      <c r="L82" s="856">
        <f>N77*K82</f>
        <v>16181.325404251847</v>
      </c>
      <c r="M82" s="857"/>
      <c r="N82" s="57"/>
    </row>
    <row r="83" spans="1:14">
      <c r="B83" s="95" t="s">
        <v>1057</v>
      </c>
      <c r="C83" s="96"/>
      <c r="D83" s="96"/>
      <c r="E83" s="96"/>
      <c r="F83" s="96"/>
      <c r="G83" s="96"/>
      <c r="H83" s="96"/>
      <c r="I83" s="93"/>
      <c r="J83" s="94"/>
      <c r="K83" s="314">
        <v>0.05</v>
      </c>
      <c r="L83" s="856">
        <f>N77*K83</f>
        <v>4045.3313510629619</v>
      </c>
      <c r="M83" s="857"/>
      <c r="N83" s="57"/>
    </row>
    <row r="84" spans="1:14" ht="15" thickBot="1">
      <c r="B84" s="97" t="s">
        <v>1058</v>
      </c>
      <c r="C84" s="98"/>
      <c r="D84" s="98"/>
      <c r="E84" s="98"/>
      <c r="F84" s="98"/>
      <c r="G84" s="98"/>
      <c r="H84" s="98"/>
      <c r="I84" s="99"/>
      <c r="J84" s="100"/>
      <c r="K84" s="315">
        <v>0.05</v>
      </c>
      <c r="L84" s="858">
        <f>N77*K84</f>
        <v>4045.3313510629619</v>
      </c>
      <c r="M84" s="859"/>
      <c r="N84" s="57"/>
    </row>
    <row r="85" spans="1:14" ht="15" thickBot="1">
      <c r="B85" s="821" t="s">
        <v>1037</v>
      </c>
      <c r="C85" s="822"/>
      <c r="D85" s="822"/>
      <c r="E85" s="822"/>
      <c r="F85" s="822"/>
      <c r="G85" s="822"/>
      <c r="H85" s="822"/>
      <c r="I85" s="822"/>
      <c r="J85" s="822"/>
      <c r="K85" s="822"/>
      <c r="L85" s="822"/>
      <c r="M85" s="823"/>
      <c r="N85" s="58">
        <f>L82+L83+L84</f>
        <v>24271.988106377772</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105178.61512763701</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1"/>
      <c r="K117" s="971"/>
      <c r="L117" s="971"/>
      <c r="M117" s="971"/>
      <c r="N117" s="972"/>
    </row>
    <row r="118" spans="2:14" ht="15" thickBot="1">
      <c r="B118" s="429" t="s">
        <v>2327</v>
      </c>
      <c r="C118" s="430"/>
      <c r="D118" s="430"/>
      <c r="E118" s="269"/>
      <c r="F118" s="269"/>
      <c r="G118" s="269"/>
      <c r="H118" s="269"/>
      <c r="I118" s="269"/>
      <c r="J118" s="973"/>
      <c r="K118" s="973"/>
      <c r="L118" s="973"/>
      <c r="M118" s="973"/>
      <c r="N118" s="974"/>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5.5546875" customWidth="1"/>
    <col min="9" max="9" width="13.109375" bestFit="1" customWidth="1"/>
    <col min="10" max="10" width="15.5546875" customWidth="1"/>
    <col min="11" max="11" width="17.5546875" customWidth="1"/>
    <col min="13" max="13" width="13.441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2153</v>
      </c>
      <c r="C31" s="87" t="s">
        <v>1538</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102.1344104122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102.1344104122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3" t="s">
        <v>1793</v>
      </c>
      <c r="B48" s="49" t="str">
        <f>VLOOKUP(A48,MATERIALES!A5:D373,3,FALSE)</f>
        <v>Impermeabilizante para concreto</v>
      </c>
      <c r="C48" s="291"/>
      <c r="D48" s="291"/>
      <c r="E48" s="291"/>
      <c r="F48" s="291"/>
      <c r="G48" s="291"/>
      <c r="H48" s="291"/>
      <c r="I48" s="278"/>
      <c r="J48" s="321" t="str">
        <f>VLOOKUP(A48,MATERIALES!A4:D640,2,FALSE)</f>
        <v>kg</v>
      </c>
      <c r="K48" s="452">
        <v>0.7</v>
      </c>
      <c r="L48" s="277"/>
      <c r="M48" s="412">
        <f>VLOOKUP(A48,MATERIALES!A5:D396,4,FALSE)</f>
        <v>12474</v>
      </c>
      <c r="N48" s="282">
        <f>K48*M48</f>
        <v>8731.7999999999993</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0" t="s">
        <v>1037</v>
      </c>
      <c r="C55" s="864"/>
      <c r="D55" s="864"/>
      <c r="E55" s="864"/>
      <c r="F55" s="864"/>
      <c r="G55" s="864"/>
      <c r="H55" s="864"/>
      <c r="I55" s="864"/>
      <c r="J55" s="864"/>
      <c r="K55" s="864"/>
      <c r="L55" s="864"/>
      <c r="M55" s="865"/>
      <c r="N55" s="110">
        <f>SUM(N48:N54)</f>
        <v>8731.7999999999993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50</v>
      </c>
      <c r="N71" s="405">
        <f>K71/M71</f>
        <v>2042.688208244</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51"/>
    </row>
    <row r="77" spans="1:15" ht="15" thickBot="1">
      <c r="B77" s="910" t="s">
        <v>1037</v>
      </c>
      <c r="C77" s="864"/>
      <c r="D77" s="864"/>
      <c r="E77" s="864"/>
      <c r="F77" s="864"/>
      <c r="G77" s="864"/>
      <c r="H77" s="864"/>
      <c r="I77" s="864"/>
      <c r="J77" s="864"/>
      <c r="K77" s="864"/>
      <c r="L77" s="864"/>
      <c r="M77" s="865"/>
      <c r="N77" s="311">
        <f>SUM(N71:N76)</f>
        <v>2042.688208244</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10876.6226186562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2175.3245237312399</v>
      </c>
      <c r="M84" s="857"/>
      <c r="N84" s="57"/>
    </row>
    <row r="85" spans="1:14">
      <c r="B85" s="95" t="s">
        <v>1057</v>
      </c>
      <c r="C85" s="96"/>
      <c r="D85" s="96"/>
      <c r="E85" s="96"/>
      <c r="F85" s="96"/>
      <c r="G85" s="96"/>
      <c r="H85" s="96"/>
      <c r="I85" s="93"/>
      <c r="J85" s="94"/>
      <c r="K85" s="314">
        <v>0.05</v>
      </c>
      <c r="L85" s="856">
        <f>N79*K85</f>
        <v>543.83113093280997</v>
      </c>
      <c r="M85" s="857"/>
      <c r="N85" s="57"/>
    </row>
    <row r="86" spans="1:14" ht="15" thickBot="1">
      <c r="B86" s="97" t="s">
        <v>1058</v>
      </c>
      <c r="C86" s="98"/>
      <c r="D86" s="98"/>
      <c r="E86" s="98"/>
      <c r="F86" s="98"/>
      <c r="G86" s="98"/>
      <c r="H86" s="98"/>
      <c r="I86" s="99"/>
      <c r="J86" s="100"/>
      <c r="K86" s="315">
        <v>0.05</v>
      </c>
      <c r="L86" s="858">
        <f>N79*K86</f>
        <v>543.83113093280997</v>
      </c>
      <c r="M86" s="859"/>
      <c r="N86" s="57"/>
    </row>
    <row r="87" spans="1:14" ht="15" thickBot="1">
      <c r="B87" s="821" t="s">
        <v>1037</v>
      </c>
      <c r="C87" s="822"/>
      <c r="D87" s="822"/>
      <c r="E87" s="822"/>
      <c r="F87" s="822"/>
      <c r="G87" s="822"/>
      <c r="H87" s="822"/>
      <c r="I87" s="822"/>
      <c r="J87" s="822"/>
      <c r="K87" s="822"/>
      <c r="L87" s="822"/>
      <c r="M87" s="823"/>
      <c r="N87" s="58">
        <f>L84+L85+L86</f>
        <v>3262.98678559686</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58">
        <f>N79+N87</f>
        <v>14139.60940425306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9" max="9" width="12.8867187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7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1794</v>
      </c>
      <c r="C31" s="87" t="s">
        <v>2268</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510.67205206099999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510.67205206099999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3" t="s">
        <v>488</v>
      </c>
      <c r="B48" s="49" t="str">
        <f>VLOOKUP(A48,MATERIALES!A5:D373,3,FALSE)</f>
        <v>Imprimante y puente de adherencia</v>
      </c>
      <c r="C48" s="291"/>
      <c r="D48" s="291"/>
      <c r="E48" s="291"/>
      <c r="F48" s="291"/>
      <c r="G48" s="291"/>
      <c r="H48" s="291"/>
      <c r="I48" s="291"/>
      <c r="J48" s="321" t="str">
        <f>VLOOKUP(A48,MATERIALES!A4:D640,2,FALSE)</f>
        <v>kg</v>
      </c>
      <c r="K48" s="453">
        <v>0.2</v>
      </c>
      <c r="L48" s="277"/>
      <c r="M48" s="412">
        <f>VLOOKUP(A48,MATERIALES!A5:D396,4,FALSE)</f>
        <v>39074</v>
      </c>
      <c r="N48" s="282">
        <f>K48*M48</f>
        <v>7814.8</v>
      </c>
    </row>
    <row r="49" spans="1:14">
      <c r="A49" s="172" t="s">
        <v>490</v>
      </c>
      <c r="B49" s="49" t="str">
        <f>VLOOKUP(A49,MATERIALES!A6:D373,3,FALSE)</f>
        <v>Láminas impermeabilizantes</v>
      </c>
      <c r="C49" s="435"/>
      <c r="D49" s="435"/>
      <c r="E49" s="435"/>
      <c r="F49" s="435"/>
      <c r="G49" s="435"/>
      <c r="H49" s="435"/>
      <c r="I49" s="435"/>
      <c r="J49" s="56" t="str">
        <f>VLOOKUP(A49,MATERIALES!A5:D641,2,FALSE)</f>
        <v>m2</v>
      </c>
      <c r="K49" s="407">
        <v>1.05</v>
      </c>
      <c r="L49" s="431"/>
      <c r="M49" s="412">
        <f>VLOOKUP(A49,MATERIALES!A6:D397,4,FALSE)</f>
        <v>3495</v>
      </c>
      <c r="N49" s="282">
        <f>K49*M49</f>
        <v>3669.75</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0" t="s">
        <v>1037</v>
      </c>
      <c r="C55" s="864"/>
      <c r="D55" s="864"/>
      <c r="E55" s="864"/>
      <c r="F55" s="864"/>
      <c r="G55" s="864"/>
      <c r="H55" s="864"/>
      <c r="I55" s="864"/>
      <c r="J55" s="864"/>
      <c r="K55" s="864"/>
      <c r="L55" s="864"/>
      <c r="M55" s="865"/>
      <c r="N55" s="110">
        <f>SUM(N48:N54)</f>
        <v>11484.55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899"/>
      <c r="M65" s="900"/>
      <c r="N65" s="133"/>
    </row>
    <row r="66" spans="1:15" ht="15" thickBot="1">
      <c r="B66" s="910" t="s">
        <v>1037</v>
      </c>
      <c r="C66" s="864"/>
      <c r="D66" s="864"/>
      <c r="E66" s="864"/>
      <c r="F66" s="864"/>
      <c r="G66" s="864"/>
      <c r="H66" s="864"/>
      <c r="I66" s="864"/>
      <c r="J66" s="864"/>
      <c r="K66" s="864"/>
      <c r="L66" s="864"/>
      <c r="M66" s="86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20</v>
      </c>
      <c r="N71" s="405">
        <f>K71/M71</f>
        <v>5106.7205206099998</v>
      </c>
      <c r="O71" s="112"/>
    </row>
    <row r="72" spans="1:15">
      <c r="A72" s="173" t="s">
        <v>7</v>
      </c>
      <c r="B72" s="55" t="str">
        <f>VLOOKUP(A72,'MANO DE OBRA'!A8:D69,3,FALSE)</f>
        <v>Obrero (2)</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7"/>
      <c r="C76" s="898"/>
      <c r="D76" s="898"/>
      <c r="E76" s="898"/>
      <c r="F76" s="898"/>
      <c r="G76" s="898"/>
      <c r="H76" s="898"/>
      <c r="I76" s="132"/>
      <c r="J76" s="132"/>
      <c r="K76" s="132"/>
      <c r="L76" s="911"/>
      <c r="M76" s="911"/>
      <c r="N76" s="133"/>
    </row>
    <row r="77" spans="1:15" ht="15" thickBot="1">
      <c r="B77" s="910" t="s">
        <v>1037</v>
      </c>
      <c r="C77" s="864"/>
      <c r="D77" s="864"/>
      <c r="E77" s="864"/>
      <c r="F77" s="864"/>
      <c r="G77" s="864"/>
      <c r="H77" s="864"/>
      <c r="I77" s="864"/>
      <c r="J77" s="864"/>
      <c r="K77" s="864"/>
      <c r="L77" s="864"/>
      <c r="M77" s="865"/>
      <c r="N77" s="470">
        <f>SUM(N71:N76)</f>
        <v>10213.44104122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22208.663093281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4441.7326186562004</v>
      </c>
      <c r="M84" s="857"/>
      <c r="N84" s="57"/>
    </row>
    <row r="85" spans="1:14">
      <c r="B85" s="95" t="s">
        <v>1057</v>
      </c>
      <c r="C85" s="96"/>
      <c r="D85" s="96"/>
      <c r="E85" s="96"/>
      <c r="F85" s="96"/>
      <c r="G85" s="96"/>
      <c r="H85" s="96"/>
      <c r="I85" s="93"/>
      <c r="J85" s="94"/>
      <c r="K85" s="314">
        <v>0.05</v>
      </c>
      <c r="L85" s="856">
        <f>N79*K85</f>
        <v>1110.4331546640501</v>
      </c>
      <c r="M85" s="857"/>
      <c r="N85" s="57"/>
    </row>
    <row r="86" spans="1:14" ht="15" thickBot="1">
      <c r="B86" s="97" t="s">
        <v>1058</v>
      </c>
      <c r="C86" s="98"/>
      <c r="D86" s="98"/>
      <c r="E86" s="98"/>
      <c r="F86" s="98"/>
      <c r="G86" s="98"/>
      <c r="H86" s="98"/>
      <c r="I86" s="99"/>
      <c r="J86" s="100"/>
      <c r="K86" s="315">
        <v>0.05</v>
      </c>
      <c r="L86" s="858">
        <f>N79*K86</f>
        <v>1110.4331546640501</v>
      </c>
      <c r="M86" s="859"/>
      <c r="N86" s="57"/>
    </row>
    <row r="87" spans="1:14" ht="15" thickBot="1">
      <c r="B87" s="821" t="s">
        <v>1037</v>
      </c>
      <c r="C87" s="822"/>
      <c r="D87" s="822"/>
      <c r="E87" s="822"/>
      <c r="F87" s="822"/>
      <c r="G87" s="822"/>
      <c r="H87" s="822"/>
      <c r="I87" s="822"/>
      <c r="J87" s="822"/>
      <c r="K87" s="822"/>
      <c r="L87" s="822"/>
      <c r="M87" s="823"/>
      <c r="N87" s="58">
        <f>L84+L85+L86</f>
        <v>6662.5989279842997</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28871.262021265298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8.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1230</v>
      </c>
      <c r="C31" s="87" t="s">
        <v>2269</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138</v>
      </c>
      <c r="B36" s="870" t="str">
        <f>VLOOKUP(A36,EQUIPOS!A6:D154,3,FALSE)</f>
        <v>Camioneta D-300</v>
      </c>
      <c r="C36" s="871"/>
      <c r="D36" s="871"/>
      <c r="E36" s="871"/>
      <c r="F36" s="871"/>
      <c r="G36" s="871"/>
      <c r="H36" s="872"/>
      <c r="I36" s="277"/>
      <c r="J36" s="278"/>
      <c r="K36" s="279">
        <f>VLOOKUP(A36,EQUIPOS!A6:D163,4,FALSE)</f>
        <v>60930.663</v>
      </c>
      <c r="L36" s="280"/>
      <c r="M36" s="346">
        <v>1500</v>
      </c>
      <c r="N36" s="282">
        <f>K36/M36</f>
        <v>40.620441999999997</v>
      </c>
    </row>
    <row r="37" spans="1:14">
      <c r="A37" s="119" t="s">
        <v>361</v>
      </c>
      <c r="B37" s="870" t="str">
        <f>VLOOKUP(A37,EQUIPOS!A7:D154,3,FALSE)</f>
        <v>Vehículo delineador</v>
      </c>
      <c r="C37" s="871"/>
      <c r="D37" s="871"/>
      <c r="E37" s="871"/>
      <c r="F37" s="871"/>
      <c r="G37" s="871"/>
      <c r="H37" s="872"/>
      <c r="I37" s="431"/>
      <c r="J37" s="432"/>
      <c r="K37" s="279">
        <f>VLOOKUP(A37,EQUIPOS!A7:D164,4,FALSE)</f>
        <v>170021.628</v>
      </c>
      <c r="L37" s="345"/>
      <c r="M37" s="346">
        <v>1500</v>
      </c>
      <c r="N37" s="282">
        <f>K37/M37</f>
        <v>113.347752</v>
      </c>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0.01</v>
      </c>
      <c r="N41" s="354">
        <f>N77*M41</f>
        <v>0.21278002169208332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154.18097402169207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454</v>
      </c>
      <c r="B48" s="49" t="str">
        <f>VLOOKUP(A48,MATERIALES!A5:D373,3,FALSE)</f>
        <v>Esferas reflectivas</v>
      </c>
      <c r="C48" s="291"/>
      <c r="D48" s="291"/>
      <c r="E48" s="291"/>
      <c r="F48" s="291"/>
      <c r="G48" s="291"/>
      <c r="H48" s="291"/>
      <c r="I48" s="291"/>
      <c r="J48" s="321" t="str">
        <f>VLOOKUP(A48,MATERIALES!A4:D640,2,FALSE)</f>
        <v>kg</v>
      </c>
      <c r="K48" s="292">
        <v>4.5999999999999999E-2</v>
      </c>
      <c r="L48" s="277"/>
      <c r="M48" s="412">
        <f>VLOOKUP(A48,MATERIALES!A5:D396,4,FALSE)</f>
        <v>6099</v>
      </c>
      <c r="N48" s="282">
        <f>K48*M48</f>
        <v>280.55399999999997</v>
      </c>
    </row>
    <row r="49" spans="1:14">
      <c r="A49" s="172" t="s">
        <v>636</v>
      </c>
      <c r="B49" s="49" t="str">
        <f>VLOOKUP(A49,MATERIALES!A6:D373,3,FALSE)</f>
        <v xml:space="preserve">Pintura acrílica pura para tráfico
</v>
      </c>
      <c r="C49" s="435"/>
      <c r="D49" s="435"/>
      <c r="E49" s="435"/>
      <c r="F49" s="435"/>
      <c r="G49" s="435"/>
      <c r="H49" s="435"/>
      <c r="I49" s="435"/>
      <c r="J49" s="322" t="str">
        <f>VLOOKUP(A49,MATERIALES!A5:D641,2,FALSE)</f>
        <v>gal</v>
      </c>
      <c r="K49" s="407">
        <v>1.4E-2</v>
      </c>
      <c r="L49" s="431"/>
      <c r="M49" s="412">
        <f>VLOOKUP(A49,MATERIALES!A6:D397,4,FALSE)</f>
        <v>115689</v>
      </c>
      <c r="N49" s="282">
        <f>K49*M49</f>
        <v>1619.646</v>
      </c>
    </row>
    <row r="50" spans="1:14">
      <c r="A50" s="172" t="s">
        <v>914</v>
      </c>
      <c r="B50" s="49" t="str">
        <f>VLOOKUP(A50,MATERIALES!A6:D373,3,FALSE)</f>
        <v>Disolvente para pintura Trafico (acrílico)</v>
      </c>
      <c r="C50" s="435"/>
      <c r="D50" s="435"/>
      <c r="E50" s="435"/>
      <c r="F50" s="435"/>
      <c r="G50" s="435"/>
      <c r="H50" s="435"/>
      <c r="I50" s="435"/>
      <c r="J50" s="322" t="str">
        <f>VLOOKUP(A50,MATERIALES!A6:D642,2,FALSE)</f>
        <v>gal</v>
      </c>
      <c r="K50" s="454">
        <v>4.2999999999999999E-4</v>
      </c>
      <c r="L50" s="431"/>
      <c r="M50" s="412">
        <f>VLOOKUP(A50,MATERIALES!A6:D398,4,FALSE)</f>
        <v>29700</v>
      </c>
      <c r="N50" s="282">
        <f>K50*M50</f>
        <v>12.770999999999999</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1912.9709999999998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12000</v>
      </c>
      <c r="N71" s="405">
        <f>K71/M71</f>
        <v>12.766801301524998</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12000</v>
      </c>
      <c r="N72" s="405">
        <f>K72/M72</f>
        <v>8.5112008676833337</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21.278002169208332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2088.4299761909001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417.68599523818006</v>
      </c>
      <c r="M84" s="857"/>
      <c r="N84" s="57"/>
    </row>
    <row r="85" spans="1:14">
      <c r="B85" s="95" t="s">
        <v>1057</v>
      </c>
      <c r="C85" s="96"/>
      <c r="D85" s="96"/>
      <c r="E85" s="96"/>
      <c r="F85" s="96"/>
      <c r="G85" s="96"/>
      <c r="H85" s="96"/>
      <c r="I85" s="93"/>
      <c r="J85" s="94"/>
      <c r="K85" s="314">
        <v>0.05</v>
      </c>
      <c r="L85" s="856">
        <f>N79*K85</f>
        <v>104.42149880954501</v>
      </c>
      <c r="M85" s="857"/>
      <c r="N85" s="57"/>
    </row>
    <row r="86" spans="1:14" ht="15" thickBot="1">
      <c r="B86" s="97" t="s">
        <v>1058</v>
      </c>
      <c r="C86" s="98"/>
      <c r="D86" s="98"/>
      <c r="E86" s="98"/>
      <c r="F86" s="98"/>
      <c r="G86" s="98"/>
      <c r="H86" s="98"/>
      <c r="I86" s="99"/>
      <c r="J86" s="100"/>
      <c r="K86" s="315">
        <v>0.05</v>
      </c>
      <c r="L86" s="858">
        <f>N79*K86</f>
        <v>104.42149880954501</v>
      </c>
      <c r="M86" s="859"/>
      <c r="N86" s="57"/>
    </row>
    <row r="87" spans="1:14" ht="15" thickBot="1">
      <c r="B87" s="821" t="s">
        <v>1037</v>
      </c>
      <c r="C87" s="822"/>
      <c r="D87" s="822"/>
      <c r="E87" s="822"/>
      <c r="F87" s="822"/>
      <c r="G87" s="822"/>
      <c r="H87" s="822"/>
      <c r="I87" s="822"/>
      <c r="J87" s="822"/>
      <c r="K87" s="822"/>
      <c r="L87" s="822"/>
      <c r="M87" s="823"/>
      <c r="N87" s="58">
        <f>L84+L85+L86</f>
        <v>626.52899285727005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2714.9589690481703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88671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1231</v>
      </c>
      <c r="C31" s="87" t="s">
        <v>2270</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138</v>
      </c>
      <c r="B36" s="870" t="str">
        <f>VLOOKUP(A36,EQUIPOS!A6:D154,3,FALSE)</f>
        <v>Camioneta D-300</v>
      </c>
      <c r="C36" s="871"/>
      <c r="D36" s="871"/>
      <c r="E36" s="871"/>
      <c r="F36" s="871"/>
      <c r="G36" s="871"/>
      <c r="H36" s="872"/>
      <c r="I36" s="277"/>
      <c r="J36" s="278"/>
      <c r="K36" s="279">
        <f>VLOOKUP(A36,EQUIPOS!A6:D163,4,FALSE)</f>
        <v>60930.663</v>
      </c>
      <c r="L36" s="280"/>
      <c r="M36" s="346">
        <v>1200</v>
      </c>
      <c r="N36" s="282">
        <f>K36/M36</f>
        <v>50.775552500000003</v>
      </c>
    </row>
    <row r="37" spans="1:14">
      <c r="A37" s="119" t="s">
        <v>201</v>
      </c>
      <c r="B37" s="870" t="str">
        <f>VLOOKUP(A37,EQUIPOS!A7:D154,3,FALSE)</f>
        <v>Equipo autopropulsado para pintura termoplástica</v>
      </c>
      <c r="C37" s="871"/>
      <c r="D37" s="871"/>
      <c r="E37" s="871"/>
      <c r="F37" s="871"/>
      <c r="G37" s="871"/>
      <c r="H37" s="872"/>
      <c r="I37" s="431"/>
      <c r="J37" s="432"/>
      <c r="K37" s="279">
        <f>VLOOKUP(A37,EQUIPOS!A7:D164,4,FALSE)</f>
        <v>117556.69499999999</v>
      </c>
      <c r="L37" s="345"/>
      <c r="M37" s="346">
        <v>1200</v>
      </c>
      <c r="N37" s="282">
        <f>K37/M37</f>
        <v>97.963912499999992</v>
      </c>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0.01</v>
      </c>
      <c r="N41" s="354">
        <f>N77*M41</f>
        <v>0.37236503796114584</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149.11183003796114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454</v>
      </c>
      <c r="B48" s="49" t="str">
        <f>VLOOKUP(A48,MATERIALES!A5:D373,3,FALSE)</f>
        <v>Esferas reflectivas</v>
      </c>
      <c r="C48" s="291"/>
      <c r="D48" s="291"/>
      <c r="E48" s="291"/>
      <c r="F48" s="291"/>
      <c r="G48" s="291"/>
      <c r="H48" s="291"/>
      <c r="I48" s="291"/>
      <c r="J48" s="321" t="str">
        <f>VLOOKUP(A48,MATERIALES!A4:D640,2,FALSE)</f>
        <v>kg</v>
      </c>
      <c r="K48" s="292">
        <v>0.108</v>
      </c>
      <c r="L48" s="277"/>
      <c r="M48" s="412">
        <f>VLOOKUP(A48,MATERIALES!A5:D396,4,FALSE)</f>
        <v>6099</v>
      </c>
      <c r="N48" s="282">
        <f>K48*M48</f>
        <v>658.69200000000001</v>
      </c>
    </row>
    <row r="49" spans="1:14">
      <c r="A49" s="172" t="s">
        <v>664</v>
      </c>
      <c r="B49" s="49" t="str">
        <f>VLOOKUP(A49,MATERIALES!A6:D373,3,FALSE)</f>
        <v xml:space="preserve">Resina termoplástica </v>
      </c>
      <c r="C49" s="435"/>
      <c r="D49" s="435"/>
      <c r="E49" s="435"/>
      <c r="F49" s="435"/>
      <c r="G49" s="435"/>
      <c r="H49" s="435"/>
      <c r="I49" s="435"/>
      <c r="J49" s="322" t="str">
        <f>VLOOKUP(A49,MATERIALES!A5:D641,2,FALSE)</f>
        <v>kg</v>
      </c>
      <c r="K49" s="407">
        <v>7.8E-2</v>
      </c>
      <c r="L49" s="431"/>
      <c r="M49" s="412">
        <f>VLOOKUP(A49,MATERIALES!A6:D397,4,FALSE)</f>
        <v>9533</v>
      </c>
      <c r="N49" s="282">
        <f>K49*M49</f>
        <v>743.57399999999996</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1402.2660000000001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13</v>
      </c>
      <c r="B71" s="55" t="str">
        <f>VLOOKUP(A71,'MANO DE OBRA'!A8:D68,3,FALSE)</f>
        <v>Obrero (5)</v>
      </c>
      <c r="C71" s="53"/>
      <c r="D71" s="53"/>
      <c r="E71" s="53"/>
      <c r="F71" s="53"/>
      <c r="G71" s="53"/>
      <c r="H71" s="53"/>
      <c r="I71" s="302">
        <f>K71/J71*100</f>
        <v>138019.47352999999</v>
      </c>
      <c r="J71" s="303">
        <v>185</v>
      </c>
      <c r="K71" s="304">
        <f>VLOOKUP(A71,'MANO DE OBRA'!A8:D99,4,FALSE)</f>
        <v>255336.02603049998</v>
      </c>
      <c r="L71" s="56"/>
      <c r="M71" s="444">
        <v>9600</v>
      </c>
      <c r="N71" s="405">
        <f>K71/M71</f>
        <v>26.597502711510415</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9600</v>
      </c>
      <c r="N72" s="405">
        <f>K72/M72</f>
        <v>10.639001084604166</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37.236503796114583</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1588.614333834076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317.72286676681523</v>
      </c>
      <c r="M84" s="857"/>
      <c r="N84" s="57"/>
    </row>
    <row r="85" spans="1:14">
      <c r="B85" s="95" t="s">
        <v>1057</v>
      </c>
      <c r="C85" s="96"/>
      <c r="D85" s="96"/>
      <c r="E85" s="96"/>
      <c r="F85" s="96"/>
      <c r="G85" s="96"/>
      <c r="H85" s="96"/>
      <c r="I85" s="93"/>
      <c r="J85" s="94"/>
      <c r="K85" s="314">
        <v>0.05</v>
      </c>
      <c r="L85" s="856">
        <f>N79*K85</f>
        <v>79.430716691703807</v>
      </c>
      <c r="M85" s="857"/>
      <c r="N85" s="57"/>
    </row>
    <row r="86" spans="1:14" ht="15" thickBot="1">
      <c r="B86" s="97" t="s">
        <v>1058</v>
      </c>
      <c r="C86" s="98"/>
      <c r="D86" s="98"/>
      <c r="E86" s="98"/>
      <c r="F86" s="98"/>
      <c r="G86" s="98"/>
      <c r="H86" s="98"/>
      <c r="I86" s="99"/>
      <c r="J86" s="100"/>
      <c r="K86" s="315">
        <v>0.05</v>
      </c>
      <c r="L86" s="858">
        <f>N79*K86</f>
        <v>79.430716691703807</v>
      </c>
      <c r="M86" s="859"/>
      <c r="N86" s="57"/>
    </row>
    <row r="87" spans="1:14" ht="15" thickBot="1">
      <c r="B87" s="821" t="s">
        <v>1037</v>
      </c>
      <c r="C87" s="822"/>
      <c r="D87" s="822"/>
      <c r="E87" s="822"/>
      <c r="F87" s="822"/>
      <c r="G87" s="822"/>
      <c r="H87" s="822"/>
      <c r="I87" s="822"/>
      <c r="J87" s="822"/>
      <c r="K87" s="822"/>
      <c r="L87" s="822"/>
      <c r="M87" s="823"/>
      <c r="N87" s="58">
        <f>L84+L85+L86</f>
        <v>476.58430015022287</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2065.1986339842988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6.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9.2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1232</v>
      </c>
      <c r="C31" s="87" t="s">
        <v>2271</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199</v>
      </c>
      <c r="B36" s="870" t="str">
        <f>VLOOKUP(A36,EQUIPOS!A6:D154,3,FALSE)</f>
        <v xml:space="preserve">Equipo de pintura (Compresor), Presión máxima de trabajo 3300 psi.
</v>
      </c>
      <c r="C36" s="871"/>
      <c r="D36" s="871"/>
      <c r="E36" s="871"/>
      <c r="F36" s="871"/>
      <c r="G36" s="871"/>
      <c r="H36" s="872"/>
      <c r="I36" s="277"/>
      <c r="J36" s="278"/>
      <c r="K36" s="279">
        <f>VLOOKUP(A36,EQUIPOS!A6:D163,4,FALSE)</f>
        <v>17199.917999999998</v>
      </c>
      <c r="L36" s="280"/>
      <c r="M36" s="346">
        <v>6.1</v>
      </c>
      <c r="N36" s="282">
        <f>K36/M36</f>
        <v>2819.6586885245902</v>
      </c>
    </row>
    <row r="37" spans="1:14">
      <c r="A37" s="119" t="s">
        <v>138</v>
      </c>
      <c r="B37" s="870" t="str">
        <f>VLOOKUP(A37,EQUIPOS!A7:D154,3,FALSE)</f>
        <v>Camioneta D-300</v>
      </c>
      <c r="C37" s="871"/>
      <c r="D37" s="871"/>
      <c r="E37" s="871"/>
      <c r="F37" s="871"/>
      <c r="G37" s="871"/>
      <c r="H37" s="872"/>
      <c r="I37" s="431"/>
      <c r="J37" s="432"/>
      <c r="K37" s="279">
        <f>VLOOKUP(A37,EQUIPOS!A7:D164,4,FALSE)</f>
        <v>60930.663</v>
      </c>
      <c r="L37" s="345"/>
      <c r="M37" s="346">
        <v>6.1</v>
      </c>
      <c r="N37" s="282">
        <f>K37/M37</f>
        <v>9988.633278688525</v>
      </c>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0.01</v>
      </c>
      <c r="N41" s="354">
        <f>N77*M41</f>
        <v>73.252138615307373</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12881.544105828423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454</v>
      </c>
      <c r="B48" s="49" t="str">
        <f>VLOOKUP(A48,MATERIALES!A5:D373,3,FALSE)</f>
        <v>Esferas reflectivas</v>
      </c>
      <c r="C48" s="291"/>
      <c r="D48" s="291"/>
      <c r="E48" s="291"/>
      <c r="F48" s="291"/>
      <c r="G48" s="291"/>
      <c r="H48" s="291"/>
      <c r="I48" s="291"/>
      <c r="J48" s="321" t="str">
        <f>VLOOKUP(A48,MATERIALES!A4:D640,2,FALSE)</f>
        <v>kg</v>
      </c>
      <c r="K48" s="292">
        <v>0.38200000000000001</v>
      </c>
      <c r="L48" s="277"/>
      <c r="M48" s="412">
        <f>VLOOKUP(A48,MATERIALES!A5:D396,4,FALSE)</f>
        <v>6099</v>
      </c>
      <c r="N48" s="282">
        <f>K48*M48</f>
        <v>2329.8180000000002</v>
      </c>
    </row>
    <row r="49" spans="1:14">
      <c r="A49" s="172" t="s">
        <v>914</v>
      </c>
      <c r="B49" s="49" t="str">
        <f>VLOOKUP(A49,MATERIALES!A6:D373,3,FALSE)</f>
        <v>Disolvente para pintura Trafico (acrílico)</v>
      </c>
      <c r="C49" s="435"/>
      <c r="D49" s="435"/>
      <c r="E49" s="435"/>
      <c r="F49" s="435"/>
      <c r="G49" s="435"/>
      <c r="H49" s="435"/>
      <c r="I49" s="435"/>
      <c r="J49" s="322" t="str">
        <f>VLOOKUP(A49,MATERIALES!A5:D641,2,FALSE)</f>
        <v>gal</v>
      </c>
      <c r="K49" s="407">
        <v>0.05</v>
      </c>
      <c r="L49" s="431"/>
      <c r="M49" s="412">
        <f>VLOOKUP(A49,MATERIALES!A6:D397,4,FALSE)</f>
        <v>29700</v>
      </c>
      <c r="N49" s="282">
        <f>K49*M49</f>
        <v>1485</v>
      </c>
    </row>
    <row r="50" spans="1:14">
      <c r="A50" s="172" t="s">
        <v>636</v>
      </c>
      <c r="B50" s="49" t="str">
        <f>VLOOKUP(A50,MATERIALES!A6:D373,3,FALSE)</f>
        <v xml:space="preserve">Pintura acrílica pura para tráfico
</v>
      </c>
      <c r="C50" s="435"/>
      <c r="D50" s="435"/>
      <c r="E50" s="435"/>
      <c r="F50" s="435"/>
      <c r="G50" s="435"/>
      <c r="H50" s="435"/>
      <c r="I50" s="435"/>
      <c r="J50" s="322" t="str">
        <f>VLOOKUP(A50,MATERIALES!A6:D642,2,FALSE)</f>
        <v>gal</v>
      </c>
      <c r="K50" s="407">
        <v>0.12</v>
      </c>
      <c r="L50" s="431"/>
      <c r="M50" s="412">
        <f>VLOOKUP(A50,MATERIALES!A6:D398,4,FALSE)</f>
        <v>115689</v>
      </c>
      <c r="N50" s="282">
        <f>K50*M50</f>
        <v>13882.68</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17697.498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863"/>
      <c r="N70" s="104" t="s">
        <v>1035</v>
      </c>
    </row>
    <row r="71" spans="1:15">
      <c r="A71" s="173" t="s">
        <v>13</v>
      </c>
      <c r="B71" s="55" t="str">
        <f>VLOOKUP(A71,'MANO DE OBRA'!A8:D68,3,FALSE)</f>
        <v>Obrero (5)</v>
      </c>
      <c r="C71" s="53"/>
      <c r="D71" s="53"/>
      <c r="E71" s="53"/>
      <c r="F71" s="53"/>
      <c r="G71" s="53"/>
      <c r="H71" s="53"/>
      <c r="I71" s="302">
        <f>K71/J71*100</f>
        <v>138019.47352999999</v>
      </c>
      <c r="J71" s="303">
        <v>185</v>
      </c>
      <c r="K71" s="304">
        <f>VLOOKUP(A71,'MANO DE OBRA'!A8:D99,4,FALSE)</f>
        <v>255336.02603049998</v>
      </c>
      <c r="L71" s="56"/>
      <c r="M71" s="444">
        <v>48.8</v>
      </c>
      <c r="N71" s="405">
        <f>K71/M71</f>
        <v>5232.2956153790983</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48.8</v>
      </c>
      <c r="N72" s="405">
        <f>K72/M72</f>
        <v>2092.9182461516393</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7325.2138615307376</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37904.25596735916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7580.8511934718326</v>
      </c>
      <c r="M84" s="857"/>
      <c r="N84" s="57"/>
    </row>
    <row r="85" spans="1:14">
      <c r="B85" s="95" t="s">
        <v>1057</v>
      </c>
      <c r="C85" s="96"/>
      <c r="D85" s="96"/>
      <c r="E85" s="96"/>
      <c r="F85" s="96"/>
      <c r="G85" s="96"/>
      <c r="H85" s="96"/>
      <c r="I85" s="93"/>
      <c r="J85" s="94"/>
      <c r="K85" s="314">
        <v>0.05</v>
      </c>
      <c r="L85" s="856">
        <f>N79*K85</f>
        <v>1895.2127983679582</v>
      </c>
      <c r="M85" s="857"/>
      <c r="N85" s="57"/>
    </row>
    <row r="86" spans="1:14" ht="15" thickBot="1">
      <c r="B86" s="97" t="s">
        <v>1058</v>
      </c>
      <c r="C86" s="98"/>
      <c r="D86" s="98"/>
      <c r="E86" s="98"/>
      <c r="F86" s="98"/>
      <c r="G86" s="98"/>
      <c r="H86" s="98"/>
      <c r="I86" s="99"/>
      <c r="J86" s="100"/>
      <c r="K86" s="315">
        <v>0.05</v>
      </c>
      <c r="L86" s="858">
        <f>N79*K86</f>
        <v>1895.2127983679582</v>
      </c>
      <c r="M86" s="859"/>
      <c r="N86" s="57"/>
    </row>
    <row r="87" spans="1:14" ht="15" thickBot="1">
      <c r="B87" s="821" t="s">
        <v>1037</v>
      </c>
      <c r="C87" s="822"/>
      <c r="D87" s="822"/>
      <c r="E87" s="822"/>
      <c r="F87" s="822"/>
      <c r="G87" s="822"/>
      <c r="H87" s="822"/>
      <c r="I87" s="822"/>
      <c r="J87" s="822"/>
      <c r="K87" s="822"/>
      <c r="L87" s="822"/>
      <c r="M87" s="823"/>
      <c r="N87" s="58">
        <f>L84+L85+L86</f>
        <v>11371.276790207748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49275.532757566907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4.4"/>
  <cols>
    <col min="1" max="1" width="10.109375" bestFit="1" customWidth="1"/>
    <col min="2" max="2" width="17" customWidth="1"/>
    <col min="6" max="6" width="15.4414062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1233</v>
      </c>
      <c r="C31" s="87" t="s">
        <v>2272</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138</v>
      </c>
      <c r="B36" s="870" t="str">
        <f>VLOOKUP(A36,EQUIPOS!A6:D154,3,FALSE)</f>
        <v>Camioneta D-300</v>
      </c>
      <c r="C36" s="871"/>
      <c r="D36" s="871"/>
      <c r="E36" s="871"/>
      <c r="F36" s="871"/>
      <c r="G36" s="871"/>
      <c r="H36" s="872"/>
      <c r="I36" s="277"/>
      <c r="J36" s="278"/>
      <c r="K36" s="279">
        <f>VLOOKUP(A36,EQUIPOS!A6:D163,4,FALSE)</f>
        <v>60930.663</v>
      </c>
      <c r="L36" s="280"/>
      <c r="M36" s="346">
        <v>6</v>
      </c>
      <c r="N36" s="282">
        <f>K36/M36</f>
        <v>10155.110500000001</v>
      </c>
    </row>
    <row r="37" spans="1:14">
      <c r="A37" s="119" t="s">
        <v>1795</v>
      </c>
      <c r="B37" s="870" t="str">
        <f>VLOOKUP(A37,EQUIPOS!A7:D154,3,FALSE)</f>
        <v>Caldera para pintura termoplástica</v>
      </c>
      <c r="C37" s="871"/>
      <c r="D37" s="871"/>
      <c r="E37" s="871"/>
      <c r="F37" s="871"/>
      <c r="G37" s="871"/>
      <c r="H37" s="872"/>
      <c r="I37" s="431"/>
      <c r="J37" s="432"/>
      <c r="K37" s="279">
        <f>VLOOKUP(A37,EQUIPOS!A7:D164,4,FALSE)</f>
        <v>63324.191999999995</v>
      </c>
      <c r="L37" s="345"/>
      <c r="M37" s="346">
        <v>6</v>
      </c>
      <c r="N37" s="282">
        <f>K37/M37</f>
        <v>10554.031999999999</v>
      </c>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0.01</v>
      </c>
      <c r="N41" s="354">
        <f>N77*M41</f>
        <v>85.112008676833327</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20794.254508676837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454</v>
      </c>
      <c r="B48" s="49" t="str">
        <f>VLOOKUP(A48,MATERIALES!A5:D373,3,FALSE)</f>
        <v>Esferas reflectivas</v>
      </c>
      <c r="C48" s="291"/>
      <c r="D48" s="291"/>
      <c r="E48" s="291"/>
      <c r="F48" s="291"/>
      <c r="G48" s="291"/>
      <c r="H48" s="291"/>
      <c r="I48" s="278"/>
      <c r="J48" s="234" t="str">
        <f>VLOOKUP(A48,MATERIALES!A4:D640,2,FALSE)</f>
        <v>kg</v>
      </c>
      <c r="K48" s="292">
        <v>0.9</v>
      </c>
      <c r="L48" s="277"/>
      <c r="M48" s="412">
        <f>VLOOKUP(A48,MATERIALES!A5:D396,4,FALSE)</f>
        <v>6099</v>
      </c>
      <c r="N48" s="282">
        <f>K48*M48</f>
        <v>5489.1</v>
      </c>
    </row>
    <row r="49" spans="1:14">
      <c r="A49" s="172" t="s">
        <v>664</v>
      </c>
      <c r="B49" s="49" t="str">
        <f>VLOOKUP(A49,MATERIALES!A6:D373,3,FALSE)</f>
        <v xml:space="preserve">Resina termoplástica </v>
      </c>
      <c r="C49" s="435"/>
      <c r="D49" s="435"/>
      <c r="E49" s="435"/>
      <c r="F49" s="435"/>
      <c r="G49" s="435"/>
      <c r="H49" s="435"/>
      <c r="I49" s="435"/>
      <c r="J49" s="321" t="str">
        <f>VLOOKUP(A49,MATERIALES!A5:D641,2,FALSE)</f>
        <v>kg</v>
      </c>
      <c r="K49" s="407">
        <v>0.65</v>
      </c>
      <c r="L49" s="431"/>
      <c r="M49" s="412">
        <f>VLOOKUP(A49,MATERIALES!A6:D397,4,FALSE)</f>
        <v>9533</v>
      </c>
      <c r="N49" s="282">
        <f>K49*M49</f>
        <v>6196.45</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11685.55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15</v>
      </c>
      <c r="B71" s="55" t="str">
        <f>VLOOKUP(A71,'MANO DE OBRA'!A8:D68,3,FALSE)</f>
        <v>Obrero (6)</v>
      </c>
      <c r="C71" s="53"/>
      <c r="D71" s="53"/>
      <c r="E71" s="53"/>
      <c r="F71" s="53"/>
      <c r="G71" s="53"/>
      <c r="H71" s="53"/>
      <c r="I71" s="302">
        <f>K71/J71*100</f>
        <v>165623.36823599998</v>
      </c>
      <c r="J71" s="303">
        <v>185</v>
      </c>
      <c r="K71" s="304">
        <f>VLOOKUP(A71,'MANO DE OBRA'!A8:D99,4,FALSE)</f>
        <v>306403.23123659997</v>
      </c>
      <c r="L71" s="56"/>
      <c r="M71" s="444">
        <v>48</v>
      </c>
      <c r="N71" s="405">
        <f>K71/M71</f>
        <v>6383.400650762499</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48</v>
      </c>
      <c r="N72" s="405">
        <f>K72/M72</f>
        <v>2127.8002169208335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8511.200867683332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40991.005376360168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8198.2010752720344</v>
      </c>
      <c r="M84" s="857"/>
      <c r="N84" s="57"/>
    </row>
    <row r="85" spans="1:14">
      <c r="B85" s="95" t="s">
        <v>1057</v>
      </c>
      <c r="C85" s="96"/>
      <c r="D85" s="96"/>
      <c r="E85" s="96"/>
      <c r="F85" s="96"/>
      <c r="G85" s="96"/>
      <c r="H85" s="96"/>
      <c r="I85" s="93"/>
      <c r="J85" s="94"/>
      <c r="K85" s="314">
        <v>0.05</v>
      </c>
      <c r="L85" s="856">
        <f>N79*K85</f>
        <v>2049.5502688180086</v>
      </c>
      <c r="M85" s="857"/>
      <c r="N85" s="57"/>
    </row>
    <row r="86" spans="1:14" ht="15" thickBot="1">
      <c r="B86" s="97" t="s">
        <v>1058</v>
      </c>
      <c r="C86" s="98"/>
      <c r="D86" s="98"/>
      <c r="E86" s="98"/>
      <c r="F86" s="98"/>
      <c r="G86" s="98"/>
      <c r="H86" s="98"/>
      <c r="I86" s="99"/>
      <c r="J86" s="100"/>
      <c r="K86" s="315">
        <v>0.05</v>
      </c>
      <c r="L86" s="858">
        <f>N79*K86</f>
        <v>2049.5502688180086</v>
      </c>
      <c r="M86" s="859"/>
      <c r="N86" s="57"/>
    </row>
    <row r="87" spans="1:14" ht="15" thickBot="1">
      <c r="B87" s="821" t="s">
        <v>1037</v>
      </c>
      <c r="C87" s="822"/>
      <c r="D87" s="822"/>
      <c r="E87" s="822"/>
      <c r="F87" s="822"/>
      <c r="G87" s="822"/>
      <c r="H87" s="822"/>
      <c r="I87" s="822"/>
      <c r="J87" s="822"/>
      <c r="K87" s="822"/>
      <c r="L87" s="822"/>
      <c r="M87" s="823"/>
      <c r="N87" s="58">
        <f>L84+L85+L86</f>
        <v>12297.301612908053</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53288.306989268225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1234</v>
      </c>
      <c r="C31" s="87" t="s">
        <v>2273</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138</v>
      </c>
      <c r="B36" s="870" t="str">
        <f>VLOOKUP(A36,EQUIPOS!A6:D154,3,FALSE)</f>
        <v>Camioneta D-300</v>
      </c>
      <c r="C36" s="871"/>
      <c r="D36" s="871"/>
      <c r="E36" s="871"/>
      <c r="F36" s="871"/>
      <c r="G36" s="871"/>
      <c r="H36" s="872"/>
      <c r="I36" s="277"/>
      <c r="J36" s="278"/>
      <c r="K36" s="279">
        <f>VLOOKUP(A36,EQUIPOS!A6:D163,4,FALSE)</f>
        <v>60930.663</v>
      </c>
      <c r="L36" s="280"/>
      <c r="M36" s="346">
        <v>250</v>
      </c>
      <c r="N36" s="282">
        <f>K36/M36</f>
        <v>243.72265200000001</v>
      </c>
    </row>
    <row r="37" spans="1:14">
      <c r="A37" s="119" t="s">
        <v>251</v>
      </c>
      <c r="B37" s="870" t="str">
        <f>VLOOKUP(A37,EQUIPOS!A7:D154,3,FALSE)</f>
        <v>Maquina térmica pegatachas</v>
      </c>
      <c r="C37" s="871"/>
      <c r="D37" s="871"/>
      <c r="E37" s="871"/>
      <c r="F37" s="871"/>
      <c r="G37" s="871"/>
      <c r="H37" s="872"/>
      <c r="I37" s="431"/>
      <c r="J37" s="432"/>
      <c r="K37" s="279">
        <f>VLOOKUP(A37,EQUIPOS!A7:D164,4,FALSE)</f>
        <v>35218.5</v>
      </c>
      <c r="L37" s="345"/>
      <c r="M37" s="346">
        <v>250</v>
      </c>
      <c r="N37" s="282">
        <f>K37/M37</f>
        <v>140.874</v>
      </c>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0.01</v>
      </c>
      <c r="N41" s="354">
        <f>N77*M41</f>
        <v>1.0213441041219999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385.61799610412203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664</v>
      </c>
      <c r="B48" s="49" t="str">
        <f>VLOOKUP(A48,MATERIALES!A5:D373,3,FALSE)</f>
        <v xml:space="preserve">Resina termoplástica </v>
      </c>
      <c r="C48" s="291"/>
      <c r="D48" s="291"/>
      <c r="E48" s="291"/>
      <c r="F48" s="291"/>
      <c r="G48" s="291"/>
      <c r="H48" s="291"/>
      <c r="I48" s="278"/>
      <c r="J48" s="234" t="str">
        <f>VLOOKUP(A48,MATERIALES!A4:D640,2,FALSE)</f>
        <v>kg</v>
      </c>
      <c r="K48" s="292">
        <v>0.08</v>
      </c>
      <c r="L48" s="277"/>
      <c r="M48" s="412">
        <f>VLOOKUP(A48,MATERIALES!A5:D396,4,FALSE)</f>
        <v>9533</v>
      </c>
      <c r="N48" s="282">
        <f>K48*M48</f>
        <v>762.64</v>
      </c>
    </row>
    <row r="49" spans="1:14">
      <c r="A49" s="172" t="s">
        <v>736</v>
      </c>
      <c r="B49" s="49" t="str">
        <f>VLOOKUP(A49,MATERIALES!A6:D373,3,FALSE)</f>
        <v>Tacha reflectiva</v>
      </c>
      <c r="C49" s="435"/>
      <c r="D49" s="435"/>
      <c r="E49" s="435"/>
      <c r="F49" s="435"/>
      <c r="G49" s="435"/>
      <c r="H49" s="435"/>
      <c r="I49" s="432"/>
      <c r="J49" s="234" t="str">
        <f>VLOOKUP(A49,MATERIALES!A5:D641,2,FALSE)</f>
        <v>u</v>
      </c>
      <c r="K49" s="407">
        <v>1</v>
      </c>
      <c r="L49" s="431"/>
      <c r="M49" s="412">
        <f>VLOOKUP(A49,MATERIALES!A6:D397,4,FALSE)</f>
        <v>8183</v>
      </c>
      <c r="N49" s="282">
        <f>K49*M49</f>
        <v>8183</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8945.64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2000</v>
      </c>
      <c r="N71" s="405">
        <f>K71/M71</f>
        <v>51.067205206099999</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2000</v>
      </c>
      <c r="N72" s="405">
        <f>K72/M72</f>
        <v>51.067205206099999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102.1344104122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9433.392406516321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1886.6784813032643</v>
      </c>
      <c r="M84" s="857"/>
      <c r="N84" s="57"/>
    </row>
    <row r="85" spans="1:14">
      <c r="B85" s="95" t="s">
        <v>1057</v>
      </c>
      <c r="C85" s="96"/>
      <c r="D85" s="96"/>
      <c r="E85" s="96"/>
      <c r="F85" s="96"/>
      <c r="G85" s="96"/>
      <c r="H85" s="96"/>
      <c r="I85" s="93"/>
      <c r="J85" s="94"/>
      <c r="K85" s="314">
        <v>0.05</v>
      </c>
      <c r="L85" s="856">
        <f>N79*K85</f>
        <v>471.66962032581608</v>
      </c>
      <c r="M85" s="857"/>
      <c r="N85" s="57"/>
    </row>
    <row r="86" spans="1:14" ht="15" thickBot="1">
      <c r="B86" s="97" t="s">
        <v>1058</v>
      </c>
      <c r="C86" s="98"/>
      <c r="D86" s="98"/>
      <c r="E86" s="98"/>
      <c r="F86" s="98"/>
      <c r="G86" s="98"/>
      <c r="H86" s="98"/>
      <c r="I86" s="99"/>
      <c r="J86" s="100"/>
      <c r="K86" s="315">
        <v>0.05</v>
      </c>
      <c r="L86" s="858">
        <f>N79*K86</f>
        <v>471.66962032581608</v>
      </c>
      <c r="M86" s="859"/>
      <c r="N86" s="57"/>
    </row>
    <row r="87" spans="1:14" ht="15" thickBot="1">
      <c r="B87" s="821" t="s">
        <v>1037</v>
      </c>
      <c r="C87" s="822"/>
      <c r="D87" s="822"/>
      <c r="E87" s="822"/>
      <c r="F87" s="822"/>
      <c r="G87" s="822"/>
      <c r="H87" s="822"/>
      <c r="I87" s="822"/>
      <c r="J87" s="822"/>
      <c r="K87" s="822"/>
      <c r="L87" s="822"/>
      <c r="M87" s="823"/>
      <c r="N87" s="58">
        <f>L84+L85+L86</f>
        <v>2830.0177219548964</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12263.410128471218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3.6640625" customWidth="1"/>
    <col min="9" max="9" width="12.88671875" bestFit="1" customWidth="1"/>
    <col min="10" max="10" width="15.5546875" customWidth="1"/>
    <col min="11" max="11" width="18.88671875" customWidth="1"/>
    <col min="13" max="13" width="14"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9.2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1797</v>
      </c>
      <c r="C31" s="87" t="s">
        <v>2274</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138</v>
      </c>
      <c r="B36" s="870" t="str">
        <f>VLOOKUP(A36,EQUIPOS!A6:D154,3,FALSE)</f>
        <v>Camioneta D-300</v>
      </c>
      <c r="C36" s="871"/>
      <c r="D36" s="871"/>
      <c r="E36" s="871"/>
      <c r="F36" s="871"/>
      <c r="G36" s="871"/>
      <c r="H36" s="872"/>
      <c r="I36" s="277"/>
      <c r="J36" s="278"/>
      <c r="K36" s="279">
        <f>VLOOKUP(A36,EQUIPOS!A6:D163,4,FALSE)</f>
        <v>60930.663</v>
      </c>
      <c r="L36" s="280"/>
      <c r="M36" s="346">
        <v>3.75</v>
      </c>
      <c r="N36" s="282">
        <f>K36/M36</f>
        <v>16248.176799999999</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0.01</v>
      </c>
      <c r="N41" s="354">
        <f>N77*M41</f>
        <v>85.112008676833327</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16333.288808676833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649</v>
      </c>
      <c r="B48" s="49" t="str">
        <f>VLOOKUP(A48,MATERIALES!A5:D373,3,FALSE)</f>
        <v xml:space="preserve">Poste en angulo de 2*2*1/4 de 3,5m para señal
</v>
      </c>
      <c r="C48" s="291"/>
      <c r="D48" s="291"/>
      <c r="E48" s="291"/>
      <c r="F48" s="291"/>
      <c r="G48" s="291"/>
      <c r="H48" s="291"/>
      <c r="I48" s="291"/>
      <c r="J48" s="321" t="str">
        <f>VLOOKUP(A48,MATERIALES!A4:D640,2,FALSE)</f>
        <v>u</v>
      </c>
      <c r="K48" s="292">
        <v>1</v>
      </c>
      <c r="L48" s="277"/>
      <c r="M48" s="412">
        <f>VLOOKUP(A48,MATERIALES!A5:D396,4,FALSE)</f>
        <v>148203</v>
      </c>
      <c r="N48" s="282">
        <f>K48*M48</f>
        <v>148203</v>
      </c>
    </row>
    <row r="49" spans="1:14">
      <c r="A49" s="172" t="s">
        <v>692</v>
      </c>
      <c r="B49" s="49" t="str">
        <f>VLOOKUP(A49,MATERIALES!A6:D373,3,FALSE)</f>
        <v xml:space="preserve">Señal (grupo 1). Tablero en lámina galvanizada de 75cm*75cm, calibre 16, reflectivo tipo 1/ incluye poste )
</v>
      </c>
      <c r="C49" s="435"/>
      <c r="D49" s="435"/>
      <c r="E49" s="435"/>
      <c r="F49" s="435"/>
      <c r="G49" s="435"/>
      <c r="H49" s="435"/>
      <c r="I49" s="435"/>
      <c r="J49" s="322" t="str">
        <f>VLOOKUP(A49,MATERIALES!A5:D641,2,FALSE)</f>
        <v>u</v>
      </c>
      <c r="K49" s="407">
        <v>1</v>
      </c>
      <c r="L49" s="431"/>
      <c r="M49" s="412">
        <f>VLOOKUP(A49,MATERIALES!A6:D397,4,FALSE)</f>
        <v>245593</v>
      </c>
      <c r="N49" s="282">
        <f>K49*M49</f>
        <v>245593</v>
      </c>
    </row>
    <row r="50" spans="1:14">
      <c r="A50" s="172" t="s">
        <v>905</v>
      </c>
      <c r="B50" s="49" t="str">
        <f>VLOOKUP(A50,MATERIALES!A6:D373,3,FALSE)</f>
        <v>Concreto Resistencia  14 (Mpa)</v>
      </c>
      <c r="C50" s="435"/>
      <c r="D50" s="435"/>
      <c r="E50" s="435"/>
      <c r="F50" s="435"/>
      <c r="G50" s="435"/>
      <c r="H50" s="435"/>
      <c r="I50" s="435"/>
      <c r="J50" s="322" t="str">
        <f>VLOOKUP(A50,MATERIALES!A6:D642,2,FALSE)</f>
        <v>m3</v>
      </c>
      <c r="K50" s="407">
        <v>0.03</v>
      </c>
      <c r="L50" s="431"/>
      <c r="M50" s="412">
        <f>VLOOKUP(A50,MATERIALES!A6:D398,4,FALSE)</f>
        <v>485636</v>
      </c>
      <c r="N50" s="282">
        <f>K50*M50</f>
        <v>14569.08</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408365.08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30</v>
      </c>
      <c r="N71" s="405">
        <f>K71/M71</f>
        <v>3404.4803470733332</v>
      </c>
      <c r="O71" s="112"/>
    </row>
    <row r="72" spans="1:15">
      <c r="A72" s="173"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30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8511.200867683332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433209.56967636017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86641.913935272038</v>
      </c>
      <c r="M84" s="857"/>
      <c r="N84" s="57"/>
    </row>
    <row r="85" spans="1:14">
      <c r="B85" s="95" t="s">
        <v>1057</v>
      </c>
      <c r="C85" s="96"/>
      <c r="D85" s="96"/>
      <c r="E85" s="96"/>
      <c r="F85" s="96"/>
      <c r="G85" s="96"/>
      <c r="H85" s="96"/>
      <c r="I85" s="93"/>
      <c r="J85" s="94"/>
      <c r="K85" s="314">
        <v>0.05</v>
      </c>
      <c r="L85" s="856">
        <f>N79*K85</f>
        <v>21660.478483818009</v>
      </c>
      <c r="M85" s="857"/>
      <c r="N85" s="57"/>
    </row>
    <row r="86" spans="1:14" ht="15" thickBot="1">
      <c r="B86" s="97" t="s">
        <v>1058</v>
      </c>
      <c r="C86" s="98"/>
      <c r="D86" s="98"/>
      <c r="E86" s="98"/>
      <c r="F86" s="98"/>
      <c r="G86" s="98"/>
      <c r="H86" s="98"/>
      <c r="I86" s="99"/>
      <c r="J86" s="100"/>
      <c r="K86" s="315">
        <v>0.05</v>
      </c>
      <c r="L86" s="858">
        <f>N79*K86</f>
        <v>21660.478483818009</v>
      </c>
      <c r="M86" s="859"/>
      <c r="N86" s="57"/>
    </row>
    <row r="87" spans="1:14" ht="15" thickBot="1">
      <c r="B87" s="821" t="s">
        <v>1037</v>
      </c>
      <c r="C87" s="822"/>
      <c r="D87" s="822"/>
      <c r="E87" s="822"/>
      <c r="F87" s="822"/>
      <c r="G87" s="822"/>
      <c r="H87" s="822"/>
      <c r="I87" s="822"/>
      <c r="J87" s="822"/>
      <c r="K87" s="822"/>
      <c r="L87" s="822"/>
      <c r="M87" s="823"/>
      <c r="N87" s="58">
        <f>L84+L85+L86</f>
        <v>129962.87090290805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563172.44057926827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4.6640625" customWidth="1"/>
    <col min="7" max="7" width="11.5546875" customWidth="1"/>
    <col min="9" max="9" width="12.88671875"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8.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1235</v>
      </c>
      <c r="C31" s="87" t="s">
        <v>2275</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138</v>
      </c>
      <c r="B36" s="870" t="str">
        <f>VLOOKUP(A36,EQUIPOS!A6:D154,3,FALSE)</f>
        <v>Camioneta D-300</v>
      </c>
      <c r="C36" s="871"/>
      <c r="D36" s="871"/>
      <c r="E36" s="871"/>
      <c r="F36" s="871"/>
      <c r="G36" s="871"/>
      <c r="H36" s="872"/>
      <c r="I36" s="277"/>
      <c r="J36" s="278"/>
      <c r="K36" s="279">
        <f>VLOOKUP(A36,EQUIPOS!A6:D163,4,FALSE)</f>
        <v>60930.663</v>
      </c>
      <c r="L36" s="280"/>
      <c r="M36" s="346">
        <v>3.75</v>
      </c>
      <c r="N36" s="282">
        <f>K36/M36</f>
        <v>16248.176799999999</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0.01</v>
      </c>
      <c r="N41" s="354">
        <f>N77*M41</f>
        <v>85.112008676833327</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16333.288808676833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649</v>
      </c>
      <c r="B48" s="49" t="str">
        <f>VLOOKUP(A48,MATERIALES!A5:D373,3,FALSE)</f>
        <v xml:space="preserve">Poste en angulo de 2*2*1/4 de 3,5m para señal
</v>
      </c>
      <c r="C48" s="291"/>
      <c r="D48" s="291"/>
      <c r="E48" s="291"/>
      <c r="F48" s="291"/>
      <c r="G48" s="291"/>
      <c r="H48" s="291"/>
      <c r="I48" s="291"/>
      <c r="J48" s="321" t="str">
        <f>VLOOKUP(A48,MATERIALES!A4:D640,2,FALSE)</f>
        <v>u</v>
      </c>
      <c r="K48" s="292">
        <v>1</v>
      </c>
      <c r="L48" s="277"/>
      <c r="M48" s="412">
        <f>VLOOKUP(A48,MATERIALES!A5:D396,4,FALSE)</f>
        <v>148203</v>
      </c>
      <c r="N48" s="282">
        <f>K48*M48</f>
        <v>148203</v>
      </c>
    </row>
    <row r="49" spans="1:14">
      <c r="A49" s="172" t="s">
        <v>694</v>
      </c>
      <c r="B49" s="49" t="str">
        <f>VLOOKUP(A49,MATERIALES!A6:D373,3,FALSE)</f>
        <v xml:space="preserve">Señal (grupo 2). Tablero en lámina galvanizado de 1,2m*0,4m, calibre 16, reflectivo tipo 1. 
</v>
      </c>
      <c r="C49" s="435"/>
      <c r="D49" s="435"/>
      <c r="E49" s="435"/>
      <c r="F49" s="435"/>
      <c r="G49" s="435"/>
      <c r="H49" s="435"/>
      <c r="I49" s="435"/>
      <c r="J49" s="322" t="str">
        <f>VLOOKUP(A49,MATERIALES!A5:D641,2,FALSE)</f>
        <v>u</v>
      </c>
      <c r="K49" s="407">
        <v>1</v>
      </c>
      <c r="L49" s="431"/>
      <c r="M49" s="412">
        <f>VLOOKUP(A49,MATERIALES!A6:D397,4,FALSE)</f>
        <v>238082</v>
      </c>
      <c r="N49" s="282">
        <f>K49*M49</f>
        <v>238082</v>
      </c>
    </row>
    <row r="50" spans="1:14">
      <c r="A50" s="172" t="s">
        <v>905</v>
      </c>
      <c r="B50" s="49" t="str">
        <f>VLOOKUP(A50,MATERIALES!A6:D373,3,FALSE)</f>
        <v>Concreto Resistencia  14 (Mpa)</v>
      </c>
      <c r="C50" s="435"/>
      <c r="D50" s="435"/>
      <c r="E50" s="435"/>
      <c r="F50" s="435"/>
      <c r="G50" s="435"/>
      <c r="H50" s="435"/>
      <c r="I50" s="435"/>
      <c r="J50" s="322" t="str">
        <f>VLOOKUP(A50,MATERIALES!A6:D642,2,FALSE)</f>
        <v>m3</v>
      </c>
      <c r="K50" s="407">
        <v>0.03</v>
      </c>
      <c r="L50" s="431"/>
      <c r="M50" s="412">
        <f>VLOOKUP(A50,MATERIALES!A6:D398,4,FALSE)</f>
        <v>485636</v>
      </c>
      <c r="N50" s="282">
        <f>K50*M50</f>
        <v>14569.08</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400854.08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30</v>
      </c>
      <c r="N71" s="405">
        <f>K71/M71</f>
        <v>3404.4803470733332</v>
      </c>
      <c r="O71" s="112"/>
    </row>
    <row r="72" spans="1:15">
      <c r="A72" s="173"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30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8511.200867683332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425698.56967636017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85139.713935272041</v>
      </c>
      <c r="M84" s="857"/>
      <c r="N84" s="57"/>
    </row>
    <row r="85" spans="1:14">
      <c r="B85" s="95" t="s">
        <v>1057</v>
      </c>
      <c r="C85" s="96"/>
      <c r="D85" s="96"/>
      <c r="E85" s="96"/>
      <c r="F85" s="96"/>
      <c r="G85" s="96"/>
      <c r="H85" s="96"/>
      <c r="I85" s="93"/>
      <c r="J85" s="94"/>
      <c r="K85" s="314">
        <v>0.05</v>
      </c>
      <c r="L85" s="856">
        <f>N79*K85</f>
        <v>21284.92848381801</v>
      </c>
      <c r="M85" s="857"/>
      <c r="N85" s="57"/>
    </row>
    <row r="86" spans="1:14" ht="15" thickBot="1">
      <c r="B86" s="97" t="s">
        <v>1058</v>
      </c>
      <c r="C86" s="98"/>
      <c r="D86" s="98"/>
      <c r="E86" s="98"/>
      <c r="F86" s="98"/>
      <c r="G86" s="98"/>
      <c r="H86" s="98"/>
      <c r="I86" s="99"/>
      <c r="J86" s="100"/>
      <c r="K86" s="315">
        <v>0.05</v>
      </c>
      <c r="L86" s="858">
        <f>N79*K86</f>
        <v>21284.92848381801</v>
      </c>
      <c r="M86" s="859"/>
      <c r="N86" s="57"/>
    </row>
    <row r="87" spans="1:14" ht="15" thickBot="1">
      <c r="B87" s="821" t="s">
        <v>1037</v>
      </c>
      <c r="C87" s="822"/>
      <c r="D87" s="822"/>
      <c r="E87" s="822"/>
      <c r="F87" s="822"/>
      <c r="G87" s="822"/>
      <c r="H87" s="822"/>
      <c r="I87" s="822"/>
      <c r="J87" s="822"/>
      <c r="K87" s="822"/>
      <c r="L87" s="822"/>
      <c r="M87" s="823"/>
      <c r="N87" s="58">
        <f>L84+L85+L86</f>
        <v>127709.57090290808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553408.14057926822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4.4"/>
  <cols>
    <col min="1" max="1" width="10.109375" bestFit="1" customWidth="1"/>
    <col min="2" max="2" width="16.33203125" customWidth="1"/>
    <col min="6" max="6" width="14.33203125" customWidth="1"/>
    <col min="9" max="9" width="13" customWidth="1"/>
    <col min="10" max="10" width="15.5546875" customWidth="1"/>
    <col min="11" max="11" width="18.6640625" customWidth="1"/>
    <col min="13" max="13" width="14" bestFit="1" customWidth="1"/>
    <col min="14" max="14" width="17.44140625" customWidth="1"/>
    <col min="15" max="15" width="12" bestFit="1" customWidth="1"/>
  </cols>
  <sheetData>
    <row r="1" spans="2:14" ht="26.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7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1236</v>
      </c>
      <c r="C31" s="87" t="s">
        <v>2276</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138</v>
      </c>
      <c r="B36" s="870" t="str">
        <f>VLOOKUP(A36,EQUIPOS!A6:D154,3,FALSE)</f>
        <v>Camioneta D-300</v>
      </c>
      <c r="C36" s="871"/>
      <c r="D36" s="871"/>
      <c r="E36" s="871"/>
      <c r="F36" s="871"/>
      <c r="G36" s="871"/>
      <c r="H36" s="872"/>
      <c r="I36" s="277"/>
      <c r="J36" s="278"/>
      <c r="K36" s="279">
        <f>VLOOKUP(A36,EQUIPOS!A6:D163,4,FALSE)</f>
        <v>60930.663</v>
      </c>
      <c r="L36" s="280"/>
      <c r="M36" s="346">
        <v>3</v>
      </c>
      <c r="N36" s="282">
        <f>K36/M36</f>
        <v>20310.221000000001</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0.01</v>
      </c>
      <c r="N41" s="354">
        <f>N77*M41</f>
        <v>42.55600433841667</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20352.777004338419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651</v>
      </c>
      <c r="B48" s="49" t="str">
        <f>VLOOKUP(A48,MATERIALES!A5:D373,3,FALSE)</f>
        <v>Poste kilometraje</v>
      </c>
      <c r="C48" s="291"/>
      <c r="D48" s="291"/>
      <c r="E48" s="291"/>
      <c r="F48" s="291"/>
      <c r="G48" s="291"/>
      <c r="H48" s="291"/>
      <c r="I48" s="291"/>
      <c r="J48" s="321" t="str">
        <f>VLOOKUP(A48,MATERIALES!A4:D640,2,FALSE)</f>
        <v>u</v>
      </c>
      <c r="K48" s="292">
        <v>1</v>
      </c>
      <c r="L48" s="277"/>
      <c r="M48" s="412">
        <f>VLOOKUP(A48,MATERIALES!A5:D396,4,FALSE)</f>
        <v>132948</v>
      </c>
      <c r="N48" s="282">
        <f>K48*M48</f>
        <v>132948</v>
      </c>
    </row>
    <row r="49" spans="1:14">
      <c r="A49" s="172" t="s">
        <v>905</v>
      </c>
      <c r="B49" s="49" t="str">
        <f>VLOOKUP(A49,MATERIALES!A6:D373,3,FALSE)</f>
        <v>Concreto Resistencia  14 (Mpa)</v>
      </c>
      <c r="C49" s="435"/>
      <c r="D49" s="435"/>
      <c r="E49" s="435"/>
      <c r="F49" s="435"/>
      <c r="G49" s="435"/>
      <c r="H49" s="435"/>
      <c r="I49" s="435"/>
      <c r="J49" s="322" t="str">
        <f>VLOOKUP(A49,MATERIALES!A5:D641,2,FALSE)</f>
        <v>m3</v>
      </c>
      <c r="K49" s="407">
        <v>0.06</v>
      </c>
      <c r="L49" s="431"/>
      <c r="M49" s="412">
        <f>VLOOKUP(A49,MATERIALES!A6:D397,4,FALSE)</f>
        <v>485636</v>
      </c>
      <c r="N49" s="282">
        <f>K49*M49</f>
        <v>29138.16</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162086.16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24</v>
      </c>
      <c r="N71" s="405">
        <f>K71/M71</f>
        <v>4255.6004338416669</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4255.6004338416669</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186694.53743818009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37338.907487636017</v>
      </c>
      <c r="M84" s="857"/>
      <c r="N84" s="57"/>
    </row>
    <row r="85" spans="1:14">
      <c r="B85" s="95" t="s">
        <v>1057</v>
      </c>
      <c r="C85" s="96"/>
      <c r="D85" s="96"/>
      <c r="E85" s="96"/>
      <c r="F85" s="96"/>
      <c r="G85" s="96"/>
      <c r="H85" s="96"/>
      <c r="I85" s="93"/>
      <c r="J85" s="94"/>
      <c r="K85" s="314">
        <v>0.05</v>
      </c>
      <c r="L85" s="856">
        <f>N79*K85</f>
        <v>9334.7268719090043</v>
      </c>
      <c r="M85" s="857"/>
      <c r="N85" s="57"/>
    </row>
    <row r="86" spans="1:14" ht="15" thickBot="1">
      <c r="B86" s="97" t="s">
        <v>1058</v>
      </c>
      <c r="C86" s="98"/>
      <c r="D86" s="98"/>
      <c r="E86" s="98"/>
      <c r="F86" s="98"/>
      <c r="G86" s="98"/>
      <c r="H86" s="98"/>
      <c r="I86" s="99"/>
      <c r="J86" s="100"/>
      <c r="K86" s="315">
        <v>0.05</v>
      </c>
      <c r="L86" s="858">
        <f>N79*K86</f>
        <v>9334.7268719090043</v>
      </c>
      <c r="M86" s="859"/>
      <c r="N86" s="57"/>
    </row>
    <row r="87" spans="1:14" ht="15" thickBot="1">
      <c r="B87" s="821" t="s">
        <v>1037</v>
      </c>
      <c r="C87" s="822"/>
      <c r="D87" s="822"/>
      <c r="E87" s="822"/>
      <c r="F87" s="822"/>
      <c r="G87" s="822"/>
      <c r="H87" s="822"/>
      <c r="I87" s="822"/>
      <c r="J87" s="822"/>
      <c r="K87" s="822"/>
      <c r="L87" s="822"/>
      <c r="M87" s="823"/>
      <c r="N87" s="58">
        <f>L84+L85+L86</f>
        <v>56008.36123145403</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242702.89866963413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1237</v>
      </c>
      <c r="C31" s="87" t="s">
        <v>2277</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135</v>
      </c>
      <c r="B36" s="870" t="str">
        <f>VLOOKUP(A36,EQUIPOS!A6:D154,3,FALSE)</f>
        <v>Camión 350</v>
      </c>
      <c r="C36" s="871"/>
      <c r="D36" s="871"/>
      <c r="E36" s="871"/>
      <c r="F36" s="871"/>
      <c r="G36" s="871"/>
      <c r="H36" s="872"/>
      <c r="I36" s="277"/>
      <c r="J36" s="278"/>
      <c r="K36" s="279">
        <f>VLOOKUP(A36,EQUIPOS!A6:D163,4,FALSE)</f>
        <v>70625.717999999993</v>
      </c>
      <c r="L36" s="280"/>
      <c r="M36" s="346">
        <v>6.25</v>
      </c>
      <c r="N36" s="282">
        <f>K36/M36</f>
        <v>11300.114879999999</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306.40323123659999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11606.518111236599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215" t="s">
        <v>655</v>
      </c>
      <c r="B48" s="49" t="str">
        <f>VLOOKUP(A48,MATERIALES!A5:D373,3,FALSE)</f>
        <v xml:space="preserve">Postes para defensa metálica (1,80m)
</v>
      </c>
      <c r="C48" s="291"/>
      <c r="D48" s="291"/>
      <c r="E48" s="291"/>
      <c r="F48" s="291"/>
      <c r="G48" s="291"/>
      <c r="H48" s="291"/>
      <c r="I48" s="291"/>
      <c r="J48" s="321" t="str">
        <f>VLOOKUP(A48,MATERIALES!A4:D640,2,FALSE)</f>
        <v>u</v>
      </c>
      <c r="K48" s="292">
        <v>0.25</v>
      </c>
      <c r="L48" s="277"/>
      <c r="M48" s="412">
        <f>VLOOKUP(A48,MATERIALES!A5:D396,4,FALSE)</f>
        <v>173913</v>
      </c>
      <c r="N48" s="282">
        <f>K48*M48</f>
        <v>43478.25</v>
      </c>
    </row>
    <row r="49" spans="1:14">
      <c r="A49" s="172" t="s">
        <v>443</v>
      </c>
      <c r="B49" s="49" t="str">
        <f>VLOOKUP(A49,MATERIALES!A6:D373,3,FALSE)</f>
        <v>Defensa Metálica De 4,13 M Galvanizada</v>
      </c>
      <c r="C49" s="435"/>
      <c r="D49" s="435"/>
      <c r="E49" s="435"/>
      <c r="F49" s="435"/>
      <c r="G49" s="435"/>
      <c r="H49" s="435"/>
      <c r="I49" s="435"/>
      <c r="J49" s="322" t="str">
        <f>VLOOKUP(A49,MATERIALES!A5:D641,2,FALSE)</f>
        <v>u</v>
      </c>
      <c r="K49" s="407">
        <v>0.24213075060532688</v>
      </c>
      <c r="L49" s="431"/>
      <c r="M49" s="412">
        <f>VLOOKUP(A49,MATERIALES!A6:D397,4,FALSE)</f>
        <v>439839</v>
      </c>
      <c r="N49" s="282">
        <f>K49*M49</f>
        <v>106498.54721549636</v>
      </c>
    </row>
    <row r="50" spans="1:14">
      <c r="A50" s="172"/>
      <c r="B50" s="49"/>
      <c r="C50" s="435"/>
      <c r="D50" s="435"/>
      <c r="E50" s="435"/>
      <c r="F50" s="435"/>
      <c r="G50" s="435"/>
      <c r="H50" s="435"/>
      <c r="I50" s="435"/>
      <c r="J50" s="322"/>
      <c r="K50" s="407"/>
      <c r="L50" s="431"/>
      <c r="M50" s="412"/>
      <c r="N50" s="282"/>
    </row>
    <row r="51" spans="1:14">
      <c r="A51" s="172"/>
      <c r="B51" s="49"/>
      <c r="C51" s="435"/>
      <c r="D51" s="435"/>
      <c r="E51" s="435"/>
      <c r="F51" s="435"/>
      <c r="G51" s="435"/>
      <c r="H51" s="435"/>
      <c r="I51" s="435"/>
      <c r="J51" s="322"/>
      <c r="K51" s="407"/>
      <c r="L51" s="431"/>
      <c r="M51" s="412"/>
      <c r="N51" s="282"/>
    </row>
    <row r="52" spans="1:14">
      <c r="B52" s="49"/>
      <c r="C52" s="53"/>
      <c r="D52" s="53"/>
      <c r="E52" s="53"/>
      <c r="F52" s="53"/>
      <c r="G52" s="53"/>
      <c r="H52" s="53"/>
      <c r="I52" s="53"/>
      <c r="J52" s="322"/>
      <c r="K52" s="175"/>
      <c r="L52" s="328"/>
      <c r="M52" s="412"/>
      <c r="N52" s="282"/>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149976.79721549636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50</v>
      </c>
      <c r="N71" s="405">
        <f>K71/M71</f>
        <v>4085.3764164879999</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50</v>
      </c>
      <c r="N72" s="405">
        <f>K72/M72</f>
        <v>2042.688208244</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6128.0646247320001</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167711.37995146497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33542.275990292997</v>
      </c>
      <c r="M84" s="857"/>
      <c r="N84" s="57"/>
    </row>
    <row r="85" spans="1:14">
      <c r="B85" s="95" t="s">
        <v>1057</v>
      </c>
      <c r="C85" s="96"/>
      <c r="D85" s="96"/>
      <c r="E85" s="96"/>
      <c r="F85" s="96"/>
      <c r="G85" s="96"/>
      <c r="H85" s="96"/>
      <c r="I85" s="93"/>
      <c r="J85" s="94"/>
      <c r="K85" s="314">
        <v>0.05</v>
      </c>
      <c r="L85" s="856">
        <f>N79*K85</f>
        <v>8385.5689975732494</v>
      </c>
      <c r="M85" s="857"/>
      <c r="N85" s="57"/>
    </row>
    <row r="86" spans="1:14" ht="15" thickBot="1">
      <c r="B86" s="97" t="s">
        <v>1058</v>
      </c>
      <c r="C86" s="98"/>
      <c r="D86" s="98"/>
      <c r="E86" s="98"/>
      <c r="F86" s="98"/>
      <c r="G86" s="98"/>
      <c r="H86" s="98"/>
      <c r="I86" s="99"/>
      <c r="J86" s="100"/>
      <c r="K86" s="315">
        <v>0.05</v>
      </c>
      <c r="L86" s="858">
        <f>N79*K86</f>
        <v>8385.5689975732494</v>
      </c>
      <c r="M86" s="859"/>
      <c r="N86" s="57"/>
    </row>
    <row r="87" spans="1:14" ht="15" thickBot="1">
      <c r="B87" s="821" t="s">
        <v>1037</v>
      </c>
      <c r="C87" s="822"/>
      <c r="D87" s="822"/>
      <c r="E87" s="822"/>
      <c r="F87" s="822"/>
      <c r="G87" s="822"/>
      <c r="H87" s="822"/>
      <c r="I87" s="822"/>
      <c r="J87" s="822"/>
      <c r="K87" s="822"/>
      <c r="L87" s="822"/>
      <c r="M87" s="823"/>
      <c r="N87" s="58">
        <f>L84+L85+L86</f>
        <v>50313.413985439503</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218024.79393690446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4.4"/>
  <cols>
    <col min="1" max="1" width="9" bestFit="1" customWidth="1"/>
    <col min="2" max="2" width="16" customWidth="1"/>
    <col min="6" max="6" width="13.66406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1238</v>
      </c>
      <c r="C31" s="87" t="s">
        <v>2278</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0.01</v>
      </c>
      <c r="N41" s="354">
        <f>N77*M41</f>
        <v>34.044803470733335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34.044803470733335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667</v>
      </c>
      <c r="B48" s="49" t="str">
        <f>VLOOKUP(A48,MATERIALES!A5:D373,3,FALSE)</f>
        <v>Sección final de defensa metálica</v>
      </c>
      <c r="C48" s="291"/>
      <c r="D48" s="291"/>
      <c r="E48" s="291"/>
      <c r="F48" s="291"/>
      <c r="G48" s="291"/>
      <c r="H48" s="291"/>
      <c r="I48" s="278"/>
      <c r="J48" s="234" t="str">
        <f>VLOOKUP(A48,MATERIALES!A4:D640,2,FALSE)</f>
        <v>u</v>
      </c>
      <c r="K48" s="292">
        <v>1</v>
      </c>
      <c r="L48" s="277"/>
      <c r="M48" s="412">
        <f>VLOOKUP(A48,MATERIALES!A5:D396,4,FALSE)</f>
        <v>90737</v>
      </c>
      <c r="N48" s="282">
        <f>K48*M48</f>
        <v>90737</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2"/>
      <c r="K50" s="407"/>
      <c r="L50" s="431"/>
      <c r="M50" s="412"/>
      <c r="N50" s="282"/>
    </row>
    <row r="51" spans="1:14">
      <c r="A51" s="172"/>
      <c r="B51" s="49"/>
      <c r="C51" s="435"/>
      <c r="D51" s="435"/>
      <c r="E51" s="435"/>
      <c r="F51" s="435"/>
      <c r="G51" s="435"/>
      <c r="H51" s="435"/>
      <c r="I51" s="435"/>
      <c r="J51" s="322"/>
      <c r="K51" s="407"/>
      <c r="L51" s="431"/>
      <c r="M51" s="412"/>
      <c r="N51" s="282"/>
    </row>
    <row r="52" spans="1:14">
      <c r="B52" s="49"/>
      <c r="C52" s="53"/>
      <c r="D52" s="53"/>
      <c r="E52" s="53"/>
      <c r="F52" s="53"/>
      <c r="G52" s="53"/>
      <c r="H52" s="53"/>
      <c r="I52" s="53"/>
      <c r="J52" s="322"/>
      <c r="K52" s="175"/>
      <c r="L52" s="328"/>
      <c r="M52" s="412"/>
      <c r="N52" s="282"/>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90737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30</v>
      </c>
      <c r="N71" s="405">
        <f>K71/M71</f>
        <v>3404.4803470733332</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3404.4803470733332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94175.525150544068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18835.105030108814</v>
      </c>
      <c r="M84" s="857"/>
      <c r="N84" s="57"/>
    </row>
    <row r="85" spans="1:14">
      <c r="B85" s="95" t="s">
        <v>1057</v>
      </c>
      <c r="C85" s="96"/>
      <c r="D85" s="96"/>
      <c r="E85" s="96"/>
      <c r="F85" s="96"/>
      <c r="G85" s="96"/>
      <c r="H85" s="96"/>
      <c r="I85" s="93"/>
      <c r="J85" s="94"/>
      <c r="K85" s="314">
        <v>0.05</v>
      </c>
      <c r="L85" s="856">
        <f>N79*K85</f>
        <v>4708.7762575272036</v>
      </c>
      <c r="M85" s="857"/>
      <c r="N85" s="57"/>
    </row>
    <row r="86" spans="1:14" ht="15" thickBot="1">
      <c r="B86" s="97" t="s">
        <v>1058</v>
      </c>
      <c r="C86" s="98"/>
      <c r="D86" s="98"/>
      <c r="E86" s="98"/>
      <c r="F86" s="98"/>
      <c r="G86" s="98"/>
      <c r="H86" s="98"/>
      <c r="I86" s="99"/>
      <c r="J86" s="100"/>
      <c r="K86" s="315">
        <v>0.05</v>
      </c>
      <c r="L86" s="858">
        <f>N79*K86</f>
        <v>4708.7762575272036</v>
      </c>
      <c r="M86" s="859"/>
      <c r="N86" s="57"/>
    </row>
    <row r="87" spans="1:14" ht="15" thickBot="1">
      <c r="B87" s="821" t="s">
        <v>1037</v>
      </c>
      <c r="C87" s="822"/>
      <c r="D87" s="822"/>
      <c r="E87" s="822"/>
      <c r="F87" s="822"/>
      <c r="G87" s="822"/>
      <c r="H87" s="822"/>
      <c r="I87" s="822"/>
      <c r="J87" s="822"/>
      <c r="K87" s="822"/>
      <c r="L87" s="822"/>
      <c r="M87" s="823"/>
      <c r="N87" s="58">
        <f>L84+L85+L86</f>
        <v>28252.65754516322</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122428.18269570729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4.4"/>
  <cols>
    <col min="1" max="1" width="9" bestFit="1" customWidth="1"/>
    <col min="2" max="2" width="16.332031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1239</v>
      </c>
      <c r="C31" s="87" t="s">
        <v>2154</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0.01</v>
      </c>
      <c r="N41" s="354">
        <f>N77*M41</f>
        <v>35.218762211103453</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35.218762211103453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8" t="s">
        <v>669</v>
      </c>
      <c r="B48" s="49" t="str">
        <f>VLOOKUP(A48,MATERIALES!A5:D373,3,FALSE)</f>
        <v>Sección tope</v>
      </c>
      <c r="C48" s="291"/>
      <c r="D48" s="291"/>
      <c r="E48" s="291"/>
      <c r="F48" s="291"/>
      <c r="G48" s="291"/>
      <c r="H48" s="291"/>
      <c r="I48" s="278"/>
      <c r="J48" s="234" t="str">
        <f>VLOOKUP(A48,MATERIALES!A4:D640,2,FALSE)</f>
        <v>u</v>
      </c>
      <c r="K48" s="292">
        <v>1</v>
      </c>
      <c r="L48" s="277"/>
      <c r="M48" s="412">
        <f>VLOOKUP(A48,MATERIALES!A5:D396,4,FALSE)</f>
        <v>67795</v>
      </c>
      <c r="N48" s="282">
        <f>K48*M48</f>
        <v>67795</v>
      </c>
    </row>
    <row r="49" spans="1:14">
      <c r="A49" s="178"/>
      <c r="B49" s="49"/>
      <c r="C49" s="435"/>
      <c r="D49" s="435"/>
      <c r="E49" s="435"/>
      <c r="F49" s="435"/>
      <c r="G49" s="435"/>
      <c r="H49" s="435"/>
      <c r="I49" s="435"/>
      <c r="J49" s="321"/>
      <c r="K49" s="407"/>
      <c r="L49" s="431"/>
      <c r="M49" s="412"/>
      <c r="N49" s="282"/>
    </row>
    <row r="50" spans="1:14">
      <c r="A50" s="178"/>
      <c r="B50" s="49"/>
      <c r="C50" s="435"/>
      <c r="D50" s="435"/>
      <c r="E50" s="435"/>
      <c r="F50" s="435"/>
      <c r="G50" s="435"/>
      <c r="H50" s="435"/>
      <c r="I50" s="435"/>
      <c r="J50" s="322"/>
      <c r="K50" s="407"/>
      <c r="L50" s="431"/>
      <c r="M50" s="412"/>
      <c r="N50" s="282"/>
    </row>
    <row r="51" spans="1:14">
      <c r="A51" s="178"/>
      <c r="B51" s="49"/>
      <c r="C51" s="435"/>
      <c r="D51" s="435"/>
      <c r="E51" s="435"/>
      <c r="F51" s="435"/>
      <c r="G51" s="435"/>
      <c r="H51" s="435"/>
      <c r="I51" s="435"/>
      <c r="J51" s="322"/>
      <c r="K51" s="407"/>
      <c r="L51" s="431"/>
      <c r="M51" s="412"/>
      <c r="N51" s="282"/>
    </row>
    <row r="52" spans="1:14">
      <c r="B52" s="49"/>
      <c r="C52" s="53"/>
      <c r="D52" s="53"/>
      <c r="E52" s="53"/>
      <c r="F52" s="53"/>
      <c r="G52" s="53"/>
      <c r="H52" s="53"/>
      <c r="I52" s="53"/>
      <c r="J52" s="322"/>
      <c r="K52" s="175"/>
      <c r="L52" s="328"/>
      <c r="M52" s="412"/>
      <c r="N52" s="282"/>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67795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9"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29</v>
      </c>
      <c r="N71" s="405">
        <f>K71/M71</f>
        <v>3521.8762211103449</v>
      </c>
      <c r="O71" s="112"/>
    </row>
    <row r="72" spans="1:15">
      <c r="A72" s="179"/>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3521.8762211103449</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71352.094983321454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14270.418996664292</v>
      </c>
      <c r="M84" s="857"/>
      <c r="N84" s="57"/>
    </row>
    <row r="85" spans="1:14">
      <c r="B85" s="95" t="s">
        <v>1057</v>
      </c>
      <c r="C85" s="96"/>
      <c r="D85" s="96"/>
      <c r="E85" s="96"/>
      <c r="F85" s="96"/>
      <c r="G85" s="96"/>
      <c r="H85" s="96"/>
      <c r="I85" s="93"/>
      <c r="J85" s="94"/>
      <c r="K85" s="314">
        <v>0.05</v>
      </c>
      <c r="L85" s="856">
        <f>N79*K85</f>
        <v>3567.6047491660729</v>
      </c>
      <c r="M85" s="857"/>
      <c r="N85" s="57"/>
    </row>
    <row r="86" spans="1:14" ht="15" thickBot="1">
      <c r="B86" s="97" t="s">
        <v>1058</v>
      </c>
      <c r="C86" s="98"/>
      <c r="D86" s="98"/>
      <c r="E86" s="98"/>
      <c r="F86" s="98"/>
      <c r="G86" s="98"/>
      <c r="H86" s="98"/>
      <c r="I86" s="99"/>
      <c r="J86" s="100"/>
      <c r="K86" s="315">
        <v>0.05</v>
      </c>
      <c r="L86" s="858">
        <f>N79*K86</f>
        <v>3567.6047491660729</v>
      </c>
      <c r="M86" s="859"/>
      <c r="N86" s="57"/>
    </row>
    <row r="87" spans="1:14" ht="15" thickBot="1">
      <c r="B87" s="821" t="s">
        <v>1037</v>
      </c>
      <c r="C87" s="822"/>
      <c r="D87" s="822"/>
      <c r="E87" s="822"/>
      <c r="F87" s="822"/>
      <c r="G87" s="822"/>
      <c r="H87" s="822"/>
      <c r="I87" s="822"/>
      <c r="J87" s="822"/>
      <c r="K87" s="822"/>
      <c r="L87" s="822"/>
      <c r="M87" s="823"/>
      <c r="N87" s="58">
        <f>L84+L85+L86</f>
        <v>21405.628494996436</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92757.723478317886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4.4"/>
  <cols>
    <col min="1" max="1" width="9" bestFit="1" customWidth="1"/>
    <col min="2" max="2" width="16.44140625" customWidth="1"/>
    <col min="6" max="6" width="1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6.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9.2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1798</v>
      </c>
      <c r="C31" s="87" t="s">
        <v>1799</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0.01</v>
      </c>
      <c r="N41" s="354">
        <f>N77*M41</f>
        <v>35.218762211103453</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35.218762211103453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974</v>
      </c>
      <c r="B48" s="49" t="str">
        <f>VLOOKUP(A48,MATERIALES!A5:D373,3,FALSE)</f>
        <v>Amortiguadores (Para Defensas Metálicas), Incluye Tornillos</v>
      </c>
      <c r="C48" s="291"/>
      <c r="D48" s="291"/>
      <c r="E48" s="291"/>
      <c r="F48" s="291"/>
      <c r="G48" s="291"/>
      <c r="H48" s="291"/>
      <c r="I48" s="278"/>
      <c r="J48" s="234" t="str">
        <f>VLOOKUP(A48,MATERIALES!A4:D640,2,FALSE)</f>
        <v>u</v>
      </c>
      <c r="K48" s="292">
        <v>1</v>
      </c>
      <c r="L48" s="277"/>
      <c r="M48" s="412">
        <f>VLOOKUP(A48,MATERIALES!A5:D396,4,FALSE)</f>
        <v>40845</v>
      </c>
      <c r="N48" s="282">
        <f>K48*M48</f>
        <v>40845</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2"/>
      <c r="K50" s="407"/>
      <c r="L50" s="431"/>
      <c r="M50" s="412"/>
      <c r="N50" s="282"/>
    </row>
    <row r="51" spans="1:14">
      <c r="A51" s="172"/>
      <c r="B51" s="49"/>
      <c r="C51" s="435"/>
      <c r="D51" s="435"/>
      <c r="E51" s="435"/>
      <c r="F51" s="435"/>
      <c r="G51" s="435"/>
      <c r="H51" s="435"/>
      <c r="I51" s="435"/>
      <c r="J51" s="322"/>
      <c r="K51" s="407"/>
      <c r="L51" s="431"/>
      <c r="M51" s="412"/>
      <c r="N51" s="282"/>
    </row>
    <row r="52" spans="1:14">
      <c r="B52" s="49"/>
      <c r="C52" s="53"/>
      <c r="D52" s="53"/>
      <c r="E52" s="53"/>
      <c r="F52" s="53"/>
      <c r="G52" s="53"/>
      <c r="H52" s="53"/>
      <c r="I52" s="53"/>
      <c r="J52" s="322"/>
      <c r="K52" s="175"/>
      <c r="L52" s="328"/>
      <c r="M52" s="412"/>
      <c r="N52" s="282"/>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40845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29</v>
      </c>
      <c r="N71" s="405">
        <f>K71/M71</f>
        <v>3521.8762211103449</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3521.8762211103449</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44402.094983321447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8880.4189966642898</v>
      </c>
      <c r="M84" s="857"/>
      <c r="N84" s="57"/>
    </row>
    <row r="85" spans="1:14">
      <c r="B85" s="95" t="s">
        <v>1057</v>
      </c>
      <c r="C85" s="96"/>
      <c r="D85" s="96"/>
      <c r="E85" s="96"/>
      <c r="F85" s="96"/>
      <c r="G85" s="96"/>
      <c r="H85" s="96"/>
      <c r="I85" s="93"/>
      <c r="J85" s="94"/>
      <c r="K85" s="314">
        <v>0.05</v>
      </c>
      <c r="L85" s="856">
        <f>N79*K85</f>
        <v>2220.1047491660725</v>
      </c>
      <c r="M85" s="857"/>
      <c r="N85" s="57"/>
    </row>
    <row r="86" spans="1:14" ht="15" thickBot="1">
      <c r="B86" s="97" t="s">
        <v>1058</v>
      </c>
      <c r="C86" s="98"/>
      <c r="D86" s="98"/>
      <c r="E86" s="98"/>
      <c r="F86" s="98"/>
      <c r="G86" s="98"/>
      <c r="H86" s="98"/>
      <c r="I86" s="99"/>
      <c r="J86" s="100"/>
      <c r="K86" s="315">
        <v>0.05</v>
      </c>
      <c r="L86" s="858">
        <f>N79*K86</f>
        <v>2220.1047491660725</v>
      </c>
      <c r="M86" s="859"/>
      <c r="N86" s="57"/>
    </row>
    <row r="87" spans="1:14" ht="15" thickBot="1">
      <c r="B87" s="821" t="s">
        <v>1037</v>
      </c>
      <c r="C87" s="822"/>
      <c r="D87" s="822"/>
      <c r="E87" s="822"/>
      <c r="F87" s="822"/>
      <c r="G87" s="822"/>
      <c r="H87" s="822"/>
      <c r="I87" s="822"/>
      <c r="J87" s="822"/>
      <c r="K87" s="822"/>
      <c r="L87" s="822"/>
      <c r="M87" s="823"/>
      <c r="N87" s="58">
        <f>L84+L85+L86</f>
        <v>13320.628494996434</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57722.723478317879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4.4"/>
  <cols>
    <col min="1" max="1" width="10.33203125" bestFit="1" customWidth="1"/>
    <col min="2" max="2" width="16.109375" customWidth="1"/>
    <col min="6" max="6" width="16.332031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9.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9.2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1240</v>
      </c>
      <c r="C31" s="87" t="s">
        <v>2279</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363</v>
      </c>
      <c r="B36" s="870" t="str">
        <f>VLOOKUP(A36,EQUIPOS!A6:D154,3,FALSE)</f>
        <v>Vibrador de concreto, Motor de 3 hp a 18.000 rpm Mangueras de 4 mt</v>
      </c>
      <c r="C36" s="871"/>
      <c r="D36" s="871"/>
      <c r="E36" s="871"/>
      <c r="F36" s="871"/>
      <c r="G36" s="871"/>
      <c r="H36" s="872"/>
      <c r="I36" s="277"/>
      <c r="J36" s="278"/>
      <c r="K36" s="279">
        <f>VLOOKUP(A36,EQUIPOS!A6:D163,4,FALSE)</f>
        <v>9390.7139999999999</v>
      </c>
      <c r="L36" s="280"/>
      <c r="M36" s="346">
        <v>1.25</v>
      </c>
      <c r="N36" s="282">
        <f>K36/M36</f>
        <v>7512.5712000000003</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0.02</v>
      </c>
      <c r="N41" s="354">
        <f>N77*M41</f>
        <v>510.67205206099999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8023.243252061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812</v>
      </c>
      <c r="B48" s="49" t="str">
        <f>VLOOKUP(A48,MATERIALES!A5:D373,3,FALSE)</f>
        <v>Acero PDR-60</v>
      </c>
      <c r="C48" s="291"/>
      <c r="D48" s="291"/>
      <c r="E48" s="291"/>
      <c r="F48" s="291"/>
      <c r="G48" s="291"/>
      <c r="H48" s="291"/>
      <c r="I48" s="291"/>
      <c r="J48" s="321" t="str">
        <f>VLOOKUP(A48,MATERIALES!A4:D640,2,FALSE)</f>
        <v>kg</v>
      </c>
      <c r="K48" s="292">
        <v>9.6</v>
      </c>
      <c r="L48" s="277"/>
      <c r="M48" s="412">
        <f>VLOOKUP(A48,MATERIALES!A5:D396,4,FALSE)</f>
        <v>3188.52</v>
      </c>
      <c r="N48" s="282">
        <f>K48*M48</f>
        <v>30609.791999999998</v>
      </c>
    </row>
    <row r="49" spans="1:14">
      <c r="A49" s="172" t="s">
        <v>904</v>
      </c>
      <c r="B49" s="49" t="str">
        <f>VLOOKUP(A49,MATERIALES!A6:D373,3,FALSE)</f>
        <v>Concreto Resistencia  21 (Mpa)</v>
      </c>
      <c r="C49" s="435"/>
      <c r="D49" s="435"/>
      <c r="E49" s="435"/>
      <c r="F49" s="435"/>
      <c r="G49" s="435"/>
      <c r="H49" s="435"/>
      <c r="I49" s="435"/>
      <c r="J49" s="322" t="str">
        <f>VLOOKUP(A49,MATERIALES!A5:D641,2,FALSE)</f>
        <v>m3</v>
      </c>
      <c r="K49" s="407">
        <v>0.12</v>
      </c>
      <c r="L49" s="431"/>
      <c r="M49" s="412">
        <f>VLOOKUP(A49,MATERIALES!A6:D397,4,FALSE)</f>
        <v>497072</v>
      </c>
      <c r="N49" s="282">
        <f>K49*M49</f>
        <v>59648.639999999999</v>
      </c>
    </row>
    <row r="50" spans="1:14">
      <c r="A50" s="172" t="s">
        <v>945</v>
      </c>
      <c r="B50" s="49" t="str">
        <f>VLOOKUP(A50,MATERIALES!A6:D373,3,FALSE)</f>
        <v xml:space="preserve">Formaleta para baranda de concreto
</v>
      </c>
      <c r="C50" s="435"/>
      <c r="D50" s="435"/>
      <c r="E50" s="435"/>
      <c r="F50" s="435"/>
      <c r="G50" s="435"/>
      <c r="H50" s="435"/>
      <c r="I50" s="435"/>
      <c r="J50" s="322" t="str">
        <f>VLOOKUP(A50,MATERIALES!A6:D642,2,FALSE)</f>
        <v>m</v>
      </c>
      <c r="K50" s="407">
        <v>0.5</v>
      </c>
      <c r="L50" s="431"/>
      <c r="M50" s="412">
        <f>VLOOKUP(A50,MATERIALES!A6:D398,4,FALSE)</f>
        <v>40220</v>
      </c>
      <c r="N50" s="282">
        <f>K50*M50</f>
        <v>20110</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110368.432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10</v>
      </c>
      <c r="N71" s="405">
        <f>K71/M71</f>
        <v>15320.161561829998</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10</v>
      </c>
      <c r="N72" s="405">
        <f>K72/M72</f>
        <v>10213.44104122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25533.60260305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143925.277855111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28785.0555710222</v>
      </c>
      <c r="M84" s="857"/>
      <c r="N84" s="57"/>
    </row>
    <row r="85" spans="1:14">
      <c r="B85" s="95" t="s">
        <v>1057</v>
      </c>
      <c r="C85" s="96"/>
      <c r="D85" s="96"/>
      <c r="E85" s="96"/>
      <c r="F85" s="96"/>
      <c r="G85" s="96"/>
      <c r="H85" s="96"/>
      <c r="I85" s="93"/>
      <c r="J85" s="94"/>
      <c r="K85" s="314">
        <v>0.05</v>
      </c>
      <c r="L85" s="856">
        <f>N79*K85</f>
        <v>7196.2638927555499</v>
      </c>
      <c r="M85" s="857"/>
      <c r="N85" s="57"/>
    </row>
    <row r="86" spans="1:14" ht="15" thickBot="1">
      <c r="B86" s="97" t="s">
        <v>1058</v>
      </c>
      <c r="C86" s="98"/>
      <c r="D86" s="98"/>
      <c r="E86" s="98"/>
      <c r="F86" s="98"/>
      <c r="G86" s="98"/>
      <c r="H86" s="98"/>
      <c r="I86" s="99"/>
      <c r="J86" s="100"/>
      <c r="K86" s="315">
        <v>0.05</v>
      </c>
      <c r="L86" s="858">
        <f>N79*K86</f>
        <v>7196.2638927555499</v>
      </c>
      <c r="M86" s="859"/>
      <c r="N86" s="57"/>
    </row>
    <row r="87" spans="1:14" ht="15" thickBot="1">
      <c r="B87" s="821" t="s">
        <v>1037</v>
      </c>
      <c r="C87" s="822"/>
      <c r="D87" s="822"/>
      <c r="E87" s="822"/>
      <c r="F87" s="822"/>
      <c r="G87" s="822"/>
      <c r="H87" s="822"/>
      <c r="I87" s="822"/>
      <c r="J87" s="822"/>
      <c r="K87" s="822"/>
      <c r="L87" s="822"/>
      <c r="M87" s="823"/>
      <c r="N87" s="58">
        <f>L84+L85+L86</f>
        <v>43177.583356533301</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187102.86121164431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4.4"/>
  <cols>
    <col min="1" max="1" width="9.109375" bestFit="1" customWidth="1"/>
    <col min="2" max="2" width="16.33203125" customWidth="1"/>
    <col min="6" max="6" width="15.88671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1241</v>
      </c>
      <c r="C31" s="87" t="s">
        <v>1800</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0.01</v>
      </c>
      <c r="N41" s="354">
        <f>N77*M41</f>
        <v>7.2953150294428575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7.2953150294428575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410</v>
      </c>
      <c r="B48" s="49" t="str">
        <f>VLOOKUP(A48,MATERIALES!A5:D373,3,FALSE)</f>
        <v>Captafaro, Incluye Tornillos</v>
      </c>
      <c r="C48" s="291"/>
      <c r="D48" s="291"/>
      <c r="E48" s="291"/>
      <c r="F48" s="291"/>
      <c r="G48" s="291"/>
      <c r="H48" s="291"/>
      <c r="I48" s="278"/>
      <c r="J48" s="234" t="str">
        <f>VLOOKUP(A48,MATERIALES!A4:D640,2,FALSE)</f>
        <v>u</v>
      </c>
      <c r="K48" s="292">
        <v>1</v>
      </c>
      <c r="L48" s="277"/>
      <c r="M48" s="412">
        <f>VLOOKUP(A48,MATERIALES!A5:D396,4,FALSE)</f>
        <v>13508</v>
      </c>
      <c r="N48" s="282">
        <f>K48*M48</f>
        <v>13508</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13508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6</v>
      </c>
      <c r="B71" s="55" t="str">
        <f>VLOOKUP(A71,'MANO DE OBRA'!A8:D68,3,FALSE)</f>
        <v xml:space="preserve">Obrero </v>
      </c>
      <c r="C71" s="53"/>
      <c r="D71" s="53"/>
      <c r="E71" s="53"/>
      <c r="F71" s="53"/>
      <c r="G71" s="53"/>
      <c r="H71" s="53"/>
      <c r="I71" s="302">
        <f>K71/J71*100</f>
        <v>27603.894705999999</v>
      </c>
      <c r="J71" s="303">
        <v>185</v>
      </c>
      <c r="K71" s="304">
        <f>VLOOKUP(A71,'MANO DE OBRA'!A8:D99,4,FALSE)</f>
        <v>51067.205206099999</v>
      </c>
      <c r="L71" s="56"/>
      <c r="M71" s="444">
        <v>70</v>
      </c>
      <c r="N71" s="405">
        <f>K71/M71</f>
        <v>729.53150294428576</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729.53150294428576</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14244.82681797373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2848.9653635947461</v>
      </c>
      <c r="M84" s="857"/>
      <c r="N84" s="57"/>
    </row>
    <row r="85" spans="1:14">
      <c r="B85" s="95" t="s">
        <v>1057</v>
      </c>
      <c r="C85" s="96"/>
      <c r="D85" s="96"/>
      <c r="E85" s="96"/>
      <c r="F85" s="96"/>
      <c r="G85" s="96"/>
      <c r="H85" s="96"/>
      <c r="I85" s="93"/>
      <c r="J85" s="94"/>
      <c r="K85" s="314">
        <v>0.05</v>
      </c>
      <c r="L85" s="856">
        <f>N79*K85</f>
        <v>712.24134089868653</v>
      </c>
      <c r="M85" s="857"/>
      <c r="N85" s="57"/>
    </row>
    <row r="86" spans="1:14" ht="15" thickBot="1">
      <c r="B86" s="97" t="s">
        <v>1058</v>
      </c>
      <c r="C86" s="98"/>
      <c r="D86" s="98"/>
      <c r="E86" s="98"/>
      <c r="F86" s="98"/>
      <c r="G86" s="98"/>
      <c r="H86" s="98"/>
      <c r="I86" s="99"/>
      <c r="J86" s="100"/>
      <c r="K86" s="315">
        <v>0.05</v>
      </c>
      <c r="L86" s="858">
        <f>N79*K86</f>
        <v>712.24134089868653</v>
      </c>
      <c r="M86" s="859"/>
      <c r="N86" s="57"/>
    </row>
    <row r="87" spans="1:14" ht="15" thickBot="1">
      <c r="B87" s="821" t="s">
        <v>1037</v>
      </c>
      <c r="C87" s="822"/>
      <c r="D87" s="822"/>
      <c r="E87" s="822"/>
      <c r="F87" s="822"/>
      <c r="G87" s="822"/>
      <c r="H87" s="822"/>
      <c r="I87" s="822"/>
      <c r="J87" s="822"/>
      <c r="K87" s="822"/>
      <c r="L87" s="822"/>
      <c r="M87" s="823"/>
      <c r="N87" s="58">
        <f>L84+L85+L86</f>
        <v>4273.4480453921196</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18518.274863365848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4.4"/>
  <cols>
    <col min="1" max="1" width="10.44140625" bestFit="1" customWidth="1"/>
    <col min="2" max="2" width="16.33203125" customWidth="1"/>
    <col min="6" max="6" width="16.4414062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1" customHeight="1">
      <c r="B1" s="915"/>
      <c r="C1" s="927"/>
      <c r="D1" s="928"/>
      <c r="E1" s="928"/>
      <c r="F1" s="928"/>
      <c r="G1" s="928"/>
      <c r="H1" s="928"/>
      <c r="I1" s="928"/>
      <c r="J1" s="929"/>
      <c r="K1" s="930" t="s">
        <v>1017</v>
      </c>
      <c r="L1" s="932" t="s">
        <v>2304</v>
      </c>
      <c r="M1" s="933"/>
      <c r="N1" s="934"/>
    </row>
    <row r="2" spans="2:14" ht="24.75" customHeight="1">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1801</v>
      </c>
      <c r="C31" s="87" t="s">
        <v>2280</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138</v>
      </c>
      <c r="B36" s="870" t="str">
        <f>VLOOKUP(A36,EQUIPOS!A6:D154,3,FALSE)</f>
        <v>Camioneta D-300</v>
      </c>
      <c r="C36" s="871"/>
      <c r="D36" s="871"/>
      <c r="E36" s="871"/>
      <c r="F36" s="871"/>
      <c r="G36" s="871"/>
      <c r="H36" s="872"/>
      <c r="I36" s="277"/>
      <c r="J36" s="278"/>
      <c r="K36" s="279">
        <f>VLOOKUP(A36,EQUIPOS!A6:D163,4,FALSE)</f>
        <v>60930.663</v>
      </c>
      <c r="L36" s="280"/>
      <c r="M36" s="346">
        <v>160</v>
      </c>
      <c r="N36" s="282">
        <f>K36/M36</f>
        <v>380.81664375000003</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0.01</v>
      </c>
      <c r="N41" s="354">
        <f>N77*M41</f>
        <v>19.1502019522875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399.96684570228751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444</v>
      </c>
      <c r="B48" s="49" t="str">
        <f>VLOOKUP(A48,MATERIALES!A5:D373,3,FALSE)</f>
        <v xml:space="preserve">Delineador de corona en forma de A de lámina galvanizada calibre 16 de (1.55*25) cm
</v>
      </c>
      <c r="C48" s="291"/>
      <c r="D48" s="291"/>
      <c r="E48" s="291"/>
      <c r="F48" s="291"/>
      <c r="G48" s="291"/>
      <c r="H48" s="291"/>
      <c r="I48" s="291"/>
      <c r="J48" s="321" t="str">
        <f>VLOOKUP(A48,MATERIALES!A4:D640,2,FALSE)</f>
        <v>u</v>
      </c>
      <c r="K48" s="292">
        <v>1</v>
      </c>
      <c r="L48" s="277"/>
      <c r="M48" s="412">
        <f>VLOOKUP(A48,MATERIALES!A5:D396,4,FALSE)</f>
        <v>52930</v>
      </c>
      <c r="N48" s="282">
        <f>K48*M48</f>
        <v>52930</v>
      </c>
    </row>
    <row r="49" spans="1:14">
      <c r="A49" s="172" t="s">
        <v>905</v>
      </c>
      <c r="B49" s="49" t="str">
        <f>VLOOKUP(A49,MATERIALES!A6:D373,3,FALSE)</f>
        <v>Concreto Resistencia  14 (Mpa)</v>
      </c>
      <c r="C49" s="435"/>
      <c r="D49" s="435"/>
      <c r="E49" s="435"/>
      <c r="F49" s="435"/>
      <c r="G49" s="435"/>
      <c r="H49" s="435"/>
      <c r="I49" s="435"/>
      <c r="J49" s="322" t="str">
        <f>VLOOKUP(A49,MATERIALES!A5:D641,2,FALSE)</f>
        <v>m3</v>
      </c>
      <c r="K49" s="407">
        <v>0.03</v>
      </c>
      <c r="L49" s="431"/>
      <c r="M49" s="412">
        <f>VLOOKUP(A49,MATERIALES!A6:D397,4,FALSE)</f>
        <v>485636</v>
      </c>
      <c r="N49" s="282">
        <f>K49*M49</f>
        <v>14569.08</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67499.08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80</v>
      </c>
      <c r="N71" s="405">
        <f>K71/M71</f>
        <v>1276.6801301524999</v>
      </c>
      <c r="O71" s="112"/>
    </row>
    <row r="72" spans="1:15">
      <c r="A72" s="173" t="s">
        <v>6</v>
      </c>
      <c r="B72" s="55" t="str">
        <f>VLOOKUP(A72,'MANO DE OBRA'!A8:D69,3,FALSE)</f>
        <v xml:space="preserve">Obrero </v>
      </c>
      <c r="C72" s="53"/>
      <c r="D72" s="53"/>
      <c r="E72" s="53"/>
      <c r="F72" s="53"/>
      <c r="G72" s="53"/>
      <c r="H72" s="53"/>
      <c r="I72" s="302">
        <f>K72/J72*100</f>
        <v>27603.894705999999</v>
      </c>
      <c r="J72" s="303">
        <v>185</v>
      </c>
      <c r="K72" s="304">
        <f>VLOOKUP(A72,'MANO DE OBRA'!A8:D100,4,FALSE)</f>
        <v>51067.205206099999</v>
      </c>
      <c r="L72" s="56"/>
      <c r="M72" s="444">
        <v>80</v>
      </c>
      <c r="N72" s="405">
        <f>K72/M72</f>
        <v>638.34006507624997</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1915.0201952287498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69814.067040931041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13962.813408186208</v>
      </c>
      <c r="M84" s="857"/>
      <c r="N84" s="57"/>
    </row>
    <row r="85" spans="1:14">
      <c r="B85" s="95" t="s">
        <v>1057</v>
      </c>
      <c r="C85" s="96"/>
      <c r="D85" s="96"/>
      <c r="E85" s="96"/>
      <c r="F85" s="96"/>
      <c r="G85" s="96"/>
      <c r="H85" s="96"/>
      <c r="I85" s="93"/>
      <c r="J85" s="94"/>
      <c r="K85" s="314">
        <v>0.05</v>
      </c>
      <c r="L85" s="856">
        <f>N79*K85</f>
        <v>3490.703352046552</v>
      </c>
      <c r="M85" s="857"/>
      <c r="N85" s="57"/>
    </row>
    <row r="86" spans="1:14" ht="15" thickBot="1">
      <c r="B86" s="97" t="s">
        <v>1058</v>
      </c>
      <c r="C86" s="98"/>
      <c r="D86" s="98"/>
      <c r="E86" s="98"/>
      <c r="F86" s="98"/>
      <c r="G86" s="98"/>
      <c r="H86" s="98"/>
      <c r="I86" s="99"/>
      <c r="J86" s="100"/>
      <c r="K86" s="315">
        <v>0.05</v>
      </c>
      <c r="L86" s="858">
        <f>N79*K86</f>
        <v>3490.703352046552</v>
      </c>
      <c r="M86" s="859"/>
      <c r="N86" s="57"/>
    </row>
    <row r="87" spans="1:14" ht="15" thickBot="1">
      <c r="B87" s="821" t="s">
        <v>1037</v>
      </c>
      <c r="C87" s="822"/>
      <c r="D87" s="822"/>
      <c r="E87" s="822"/>
      <c r="F87" s="822"/>
      <c r="G87" s="822"/>
      <c r="H87" s="822"/>
      <c r="I87" s="822"/>
      <c r="J87" s="822"/>
      <c r="K87" s="822"/>
      <c r="L87" s="822"/>
      <c r="M87" s="823"/>
      <c r="N87" s="58">
        <f>L84+L85+L86</f>
        <v>20944.220112279312</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90758.287153210345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4.4"/>
  <cols>
    <col min="1" max="1" width="10.1093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7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1242</v>
      </c>
      <c r="C31" s="87" t="s">
        <v>2281</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N77*M41</f>
        <v>68.08960694146667</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68.08960694146667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481</v>
      </c>
      <c r="B48" s="49" t="str">
        <f>VLOOKUP(A48,MATERIALES!A5:D373,3,FALSE)</f>
        <v>Grapas</v>
      </c>
      <c r="C48" s="291"/>
      <c r="D48" s="291"/>
      <c r="E48" s="291"/>
      <c r="F48" s="291"/>
      <c r="G48" s="291"/>
      <c r="H48" s="291"/>
      <c r="I48" s="291"/>
      <c r="J48" s="321" t="str">
        <f>VLOOKUP(A48,MATERIALES!A4:D640,2,FALSE)</f>
        <v>kg</v>
      </c>
      <c r="K48" s="292">
        <v>0.04</v>
      </c>
      <c r="L48" s="277"/>
      <c r="M48" s="412">
        <f>VLOOKUP(A48,MATERIALES!A5:D396,4,FALSE)</f>
        <v>8700</v>
      </c>
      <c r="N48" s="282">
        <f>K48*M48</f>
        <v>348</v>
      </c>
    </row>
    <row r="49" spans="1:14">
      <c r="A49" s="172" t="s">
        <v>647</v>
      </c>
      <c r="B49" s="49" t="str">
        <f>VLOOKUP(A49,MATERIALES!A6:D373,3,FALSE)</f>
        <v xml:space="preserve">Poste de madera para cercas </v>
      </c>
      <c r="C49" s="435"/>
      <c r="D49" s="435"/>
      <c r="E49" s="435"/>
      <c r="F49" s="435"/>
      <c r="G49" s="435"/>
      <c r="H49" s="435"/>
      <c r="I49" s="435"/>
      <c r="J49" s="322" t="str">
        <f>VLOOKUP(A49,MATERIALES!A5:D641,2,FALSE)</f>
        <v>u</v>
      </c>
      <c r="K49" s="407">
        <v>0.4</v>
      </c>
      <c r="L49" s="431"/>
      <c r="M49" s="412">
        <f>VLOOKUP(A49,MATERIALES!A6:D397,4,FALSE)</f>
        <v>15123</v>
      </c>
      <c r="N49" s="282">
        <f>K49*M49</f>
        <v>6049.2000000000007</v>
      </c>
    </row>
    <row r="50" spans="1:14">
      <c r="A50" s="172" t="s">
        <v>850</v>
      </c>
      <c r="B50" s="49" t="str">
        <f>VLOOKUP(A50,MATERIALES!A6:D373,3,FALSE)</f>
        <v>Alambre de púa calibre 12 (350 m)</v>
      </c>
      <c r="C50" s="435"/>
      <c r="D50" s="435"/>
      <c r="E50" s="435"/>
      <c r="F50" s="435"/>
      <c r="G50" s="435"/>
      <c r="H50" s="435"/>
      <c r="I50" s="435"/>
      <c r="J50" s="322" t="str">
        <f>VLOOKUP(A50,MATERIALES!A6:D642,2,FALSE)</f>
        <v>m</v>
      </c>
      <c r="K50" s="407">
        <v>3</v>
      </c>
      <c r="L50" s="431"/>
      <c r="M50" s="412">
        <f>VLOOKUP(A50,MATERIALES!A6:D398,4,FALSE)</f>
        <v>462.85714285714283</v>
      </c>
      <c r="N50" s="282">
        <f>K50*M50</f>
        <v>1388.5714285714284</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7785.7714285714292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150</v>
      </c>
      <c r="N71" s="405">
        <f>K71/M71</f>
        <v>680.89606941466661</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680.89606941466661</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8534.757104927563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1706.9514209855126</v>
      </c>
      <c r="M84" s="857"/>
      <c r="N84" s="57"/>
    </row>
    <row r="85" spans="1:14">
      <c r="B85" s="95" t="s">
        <v>1057</v>
      </c>
      <c r="C85" s="96"/>
      <c r="D85" s="96"/>
      <c r="E85" s="96"/>
      <c r="F85" s="96"/>
      <c r="G85" s="96"/>
      <c r="H85" s="96"/>
      <c r="I85" s="93"/>
      <c r="J85" s="94"/>
      <c r="K85" s="314">
        <v>0.05</v>
      </c>
      <c r="L85" s="856">
        <f>N79*K85</f>
        <v>426.73785524637816</v>
      </c>
      <c r="M85" s="857"/>
      <c r="N85" s="57"/>
    </row>
    <row r="86" spans="1:14" ht="15" thickBot="1">
      <c r="B86" s="97" t="s">
        <v>1058</v>
      </c>
      <c r="C86" s="98"/>
      <c r="D86" s="98"/>
      <c r="E86" s="98"/>
      <c r="F86" s="98"/>
      <c r="G86" s="98"/>
      <c r="H86" s="98"/>
      <c r="I86" s="99"/>
      <c r="J86" s="100"/>
      <c r="K86" s="315">
        <v>0.05</v>
      </c>
      <c r="L86" s="858">
        <f>N79*K86</f>
        <v>426.73785524637816</v>
      </c>
      <c r="M86" s="859"/>
      <c r="N86" s="57"/>
    </row>
    <row r="87" spans="1:14" ht="15" thickBot="1">
      <c r="B87" s="821" t="s">
        <v>1037</v>
      </c>
      <c r="C87" s="822"/>
      <c r="D87" s="822"/>
      <c r="E87" s="822"/>
      <c r="F87" s="822"/>
      <c r="G87" s="822"/>
      <c r="H87" s="822"/>
      <c r="I87" s="822"/>
      <c r="J87" s="822"/>
      <c r="K87" s="822"/>
      <c r="L87" s="822"/>
      <c r="M87" s="823"/>
      <c r="N87" s="58">
        <f>L84+L85+L86</f>
        <v>2560.4271314782691</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11095.184236405832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4.4"/>
  <cols>
    <col min="1" max="1" width="8.88671875" bestFit="1" customWidth="1"/>
    <col min="2" max="2" width="15.88671875" customWidth="1"/>
    <col min="6" max="6" width="15.6640625" customWidth="1"/>
    <col min="9" max="9" width="12.441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1243</v>
      </c>
      <c r="C31" s="87" t="s">
        <v>2282</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N77*M41</f>
        <v>68.08960694146667</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68.08960694146667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653</v>
      </c>
      <c r="B48" s="49" t="str">
        <f>VLOOKUP(A48,MATERIALES!A5:D373,3,FALSE)</f>
        <v xml:space="preserve">Postes de concreto para cercas
</v>
      </c>
      <c r="C48" s="291"/>
      <c r="D48" s="291"/>
      <c r="E48" s="291"/>
      <c r="F48" s="291"/>
      <c r="G48" s="291"/>
      <c r="H48" s="291"/>
      <c r="I48" s="291"/>
      <c r="J48" s="321" t="str">
        <f>VLOOKUP(A48,MATERIALES!A4:D640,2,FALSE)</f>
        <v>u</v>
      </c>
      <c r="K48" s="292">
        <v>0.4</v>
      </c>
      <c r="L48" s="277"/>
      <c r="M48" s="412">
        <f>VLOOKUP(A48,MATERIALES!A5:D396,4,FALSE)</f>
        <v>39915</v>
      </c>
      <c r="N48" s="282">
        <f>K48*M48</f>
        <v>15966</v>
      </c>
    </row>
    <row r="49" spans="1:14">
      <c r="A49" s="172" t="s">
        <v>850</v>
      </c>
      <c r="B49" s="49" t="str">
        <f>VLOOKUP(A49,MATERIALES!A6:D373,3,FALSE)</f>
        <v>Alambre de púa calibre 12 (350 m)</v>
      </c>
      <c r="C49" s="435"/>
      <c r="D49" s="435"/>
      <c r="E49" s="435"/>
      <c r="F49" s="435"/>
      <c r="G49" s="435"/>
      <c r="H49" s="435"/>
      <c r="I49" s="435"/>
      <c r="J49" s="322" t="str">
        <f>VLOOKUP(A49,MATERIALES!A5:D641,2,FALSE)</f>
        <v>m</v>
      </c>
      <c r="K49" s="407">
        <v>3</v>
      </c>
      <c r="L49" s="431"/>
      <c r="M49" s="412">
        <f>VLOOKUP(A49,MATERIALES!A6:D397,4,FALSE)</f>
        <v>462.85714285714283</v>
      </c>
      <c r="N49" s="282">
        <f>K49*M49</f>
        <v>1388.5714285714284</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17354.571428571428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150</v>
      </c>
      <c r="N71" s="405">
        <f>K71/M71</f>
        <v>680.89606941466661</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680.89606941466661</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18103.55710492756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3620.7114209855122</v>
      </c>
      <c r="M84" s="857"/>
      <c r="N84" s="57"/>
    </row>
    <row r="85" spans="1:14">
      <c r="B85" s="95" t="s">
        <v>1057</v>
      </c>
      <c r="C85" s="96"/>
      <c r="D85" s="96"/>
      <c r="E85" s="96"/>
      <c r="F85" s="96"/>
      <c r="G85" s="96"/>
      <c r="H85" s="96"/>
      <c r="I85" s="93"/>
      <c r="J85" s="94"/>
      <c r="K85" s="314">
        <v>0.05</v>
      </c>
      <c r="L85" s="856">
        <f>N79*K85</f>
        <v>905.17785524637804</v>
      </c>
      <c r="M85" s="857"/>
      <c r="N85" s="57"/>
    </row>
    <row r="86" spans="1:14" ht="15" thickBot="1">
      <c r="B86" s="97" t="s">
        <v>1058</v>
      </c>
      <c r="C86" s="98"/>
      <c r="D86" s="98"/>
      <c r="E86" s="98"/>
      <c r="F86" s="98"/>
      <c r="G86" s="98"/>
      <c r="H86" s="98"/>
      <c r="I86" s="99"/>
      <c r="J86" s="100"/>
      <c r="K86" s="315">
        <v>0.05</v>
      </c>
      <c r="L86" s="858">
        <f>N79*K86</f>
        <v>905.17785524637804</v>
      </c>
      <c r="M86" s="859"/>
      <c r="N86" s="57"/>
    </row>
    <row r="87" spans="1:14" ht="15" thickBot="1">
      <c r="B87" s="821" t="s">
        <v>1037</v>
      </c>
      <c r="C87" s="822"/>
      <c r="D87" s="822"/>
      <c r="E87" s="822"/>
      <c r="F87" s="822"/>
      <c r="G87" s="822"/>
      <c r="H87" s="822"/>
      <c r="I87" s="822"/>
      <c r="J87" s="822"/>
      <c r="K87" s="822"/>
      <c r="L87" s="822"/>
      <c r="M87" s="823"/>
      <c r="N87" s="58">
        <f>L84+L85+L86</f>
        <v>5431.0671314782685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23534.624236405827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4.4"/>
  <cols>
    <col min="1" max="1" width="9.10937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8.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1244</v>
      </c>
      <c r="C31" s="87" t="s">
        <v>2283</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N77*M41</f>
        <v>272.35842776586668</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272.35842776586668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481</v>
      </c>
      <c r="B48" s="49" t="str">
        <f>VLOOKUP(A48,MATERIALES!A5:D373,3,FALSE)</f>
        <v>Grapas</v>
      </c>
      <c r="C48" s="291"/>
      <c r="D48" s="291"/>
      <c r="E48" s="291"/>
      <c r="F48" s="291"/>
      <c r="G48" s="291"/>
      <c r="H48" s="291"/>
      <c r="I48" s="291"/>
      <c r="J48" s="321" t="str">
        <f>VLOOKUP(A48,MATERIALES!A4:D640,2,FALSE)</f>
        <v>kg</v>
      </c>
      <c r="K48" s="292">
        <v>0.08</v>
      </c>
      <c r="L48" s="277"/>
      <c r="M48" s="412">
        <f>VLOOKUP(A48,MATERIALES!A5:D396,4,FALSE)</f>
        <v>8700</v>
      </c>
      <c r="N48" s="282">
        <f>K48*M48</f>
        <v>696</v>
      </c>
    </row>
    <row r="49" spans="1:14">
      <c r="A49" s="172" t="s">
        <v>647</v>
      </c>
      <c r="B49" s="49" t="str">
        <f>VLOOKUP(A49,MATERIALES!A6:D373,3,FALSE)</f>
        <v xml:space="preserve">Poste de madera para cercas </v>
      </c>
      <c r="C49" s="435"/>
      <c r="D49" s="435"/>
      <c r="E49" s="435"/>
      <c r="F49" s="435"/>
      <c r="G49" s="435"/>
      <c r="H49" s="435"/>
      <c r="I49" s="435"/>
      <c r="J49" s="322" t="str">
        <f>VLOOKUP(A49,MATERIALES!A5:D641,2,FALSE)</f>
        <v>u</v>
      </c>
      <c r="K49" s="407">
        <v>0.4</v>
      </c>
      <c r="L49" s="431"/>
      <c r="M49" s="412">
        <f>VLOOKUP(A49,MATERIALES!A6:D397,4,FALSE)</f>
        <v>15123</v>
      </c>
      <c r="N49" s="282">
        <f>K49*M49</f>
        <v>6049.2000000000007</v>
      </c>
    </row>
    <row r="50" spans="1:14">
      <c r="A50" s="172" t="s">
        <v>850</v>
      </c>
      <c r="B50" s="49" t="str">
        <f>VLOOKUP(A50,MATERIALES!A6:D373,3,FALSE)</f>
        <v>Alambre de púa calibre 12 (350 m)</v>
      </c>
      <c r="C50" s="435"/>
      <c r="D50" s="435"/>
      <c r="E50" s="435"/>
      <c r="F50" s="435"/>
      <c r="G50" s="435"/>
      <c r="H50" s="435"/>
      <c r="I50" s="435"/>
      <c r="J50" s="322" t="str">
        <f>VLOOKUP(A50,MATERIALES!A6:D642,2,FALSE)</f>
        <v>m</v>
      </c>
      <c r="K50" s="407">
        <v>3</v>
      </c>
      <c r="L50" s="431"/>
      <c r="M50" s="412">
        <f>VLOOKUP(A50,MATERIALES!A6:D398,4,FALSE)</f>
        <v>462.85714285714283</v>
      </c>
      <c r="N50" s="282">
        <f>K50*M50</f>
        <v>1388.5714285714284</v>
      </c>
    </row>
    <row r="51" spans="1:14">
      <c r="A51" s="172" t="s">
        <v>1003</v>
      </c>
      <c r="B51" s="49" t="str">
        <f>VLOOKUP(A51,MATERIALES!A6:D373,3,FALSE)</f>
        <v xml:space="preserve">Malla eslabonada, calibre 10, 6 ojos
</v>
      </c>
      <c r="C51" s="435"/>
      <c r="D51" s="435"/>
      <c r="E51" s="435"/>
      <c r="F51" s="435"/>
      <c r="G51" s="435"/>
      <c r="H51" s="435"/>
      <c r="I51" s="435"/>
      <c r="J51" s="322" t="str">
        <f>VLOOKUP(A51,MATERIALES!A6:D643,2,FALSE)</f>
        <v>m2</v>
      </c>
      <c r="K51" s="407">
        <v>1.5</v>
      </c>
      <c r="L51" s="431"/>
      <c r="M51" s="412">
        <f>VLOOKUP(A51,MATERIALES!A6:D399,4,FALSE)</f>
        <v>18000</v>
      </c>
      <c r="N51" s="282">
        <f>K51*M51</f>
        <v>27000</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35133.771428571432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75</v>
      </c>
      <c r="N71" s="405">
        <f>K71/M71</f>
        <v>1361.7921388293332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75</v>
      </c>
      <c r="N72" s="405">
        <f>K72/M72</f>
        <v>1361.7921388293332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51"/>
    </row>
    <row r="77" spans="1:15" ht="15" thickBot="1">
      <c r="B77" s="821" t="s">
        <v>1037</v>
      </c>
      <c r="C77" s="822"/>
      <c r="D77" s="822"/>
      <c r="E77" s="822"/>
      <c r="F77" s="822"/>
      <c r="G77" s="822"/>
      <c r="H77" s="822"/>
      <c r="I77" s="822"/>
      <c r="J77" s="822"/>
      <c r="K77" s="822"/>
      <c r="L77" s="822"/>
      <c r="M77" s="823"/>
      <c r="N77" s="311">
        <f>SUM(N71:N76)</f>
        <v>2723.5842776586665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38129.714133995963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7625.9428267991934</v>
      </c>
      <c r="M84" s="857"/>
      <c r="N84" s="57"/>
    </row>
    <row r="85" spans="1:14">
      <c r="B85" s="95" t="s">
        <v>1057</v>
      </c>
      <c r="C85" s="96"/>
      <c r="D85" s="96"/>
      <c r="E85" s="96"/>
      <c r="F85" s="96"/>
      <c r="G85" s="96"/>
      <c r="H85" s="96"/>
      <c r="I85" s="93"/>
      <c r="J85" s="94"/>
      <c r="K85" s="314">
        <v>0.05</v>
      </c>
      <c r="L85" s="856">
        <f>N79*K85</f>
        <v>1906.4857066997984</v>
      </c>
      <c r="M85" s="857"/>
      <c r="N85" s="57"/>
    </row>
    <row r="86" spans="1:14" ht="15" thickBot="1">
      <c r="B86" s="97" t="s">
        <v>1058</v>
      </c>
      <c r="C86" s="98"/>
      <c r="D86" s="98"/>
      <c r="E86" s="98"/>
      <c r="F86" s="98"/>
      <c r="G86" s="98"/>
      <c r="H86" s="98"/>
      <c r="I86" s="99"/>
      <c r="J86" s="100"/>
      <c r="K86" s="315">
        <v>0.05</v>
      </c>
      <c r="L86" s="858">
        <f>N79*K86</f>
        <v>1906.4857066997984</v>
      </c>
      <c r="M86" s="859"/>
      <c r="N86" s="57"/>
    </row>
    <row r="87" spans="1:14" ht="15" thickBot="1">
      <c r="B87" s="821" t="s">
        <v>1037</v>
      </c>
      <c r="C87" s="822"/>
      <c r="D87" s="822"/>
      <c r="E87" s="822"/>
      <c r="F87" s="822"/>
      <c r="G87" s="822"/>
      <c r="H87" s="822"/>
      <c r="I87" s="822"/>
      <c r="J87" s="822"/>
      <c r="K87" s="822"/>
      <c r="L87" s="822"/>
      <c r="M87" s="823"/>
      <c r="N87" s="58">
        <f>L84+L85+L86</f>
        <v>11438.914240198788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49568.628374194755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66406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8.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7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1245</v>
      </c>
      <c r="C31" s="87" t="s">
        <v>2284</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N77*M41</f>
        <v>272.35842776586668</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272.35842776586668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2" t="s">
        <v>653</v>
      </c>
      <c r="B48" s="49" t="str">
        <f>VLOOKUP(A48,MATERIALES!A5:D373,3,FALSE)</f>
        <v xml:space="preserve">Postes de concreto para cercas
</v>
      </c>
      <c r="C48" s="291"/>
      <c r="D48" s="291"/>
      <c r="E48" s="291"/>
      <c r="F48" s="291"/>
      <c r="G48" s="291"/>
      <c r="H48" s="291"/>
      <c r="I48" s="291"/>
      <c r="J48" s="321" t="str">
        <f>VLOOKUP(A48,MATERIALES!A4:D640,2,FALSE)</f>
        <v>u</v>
      </c>
      <c r="K48" s="292">
        <v>0.4</v>
      </c>
      <c r="L48" s="277"/>
      <c r="M48" s="412">
        <f>VLOOKUP(A48,MATERIALES!A5:D396,4,FALSE)</f>
        <v>39915</v>
      </c>
      <c r="N48" s="282">
        <f>K48*M48</f>
        <v>15966</v>
      </c>
    </row>
    <row r="49" spans="1:14">
      <c r="A49" s="172" t="s">
        <v>850</v>
      </c>
      <c r="B49" s="49" t="str">
        <f>VLOOKUP(A49,MATERIALES!A6:D373,3,FALSE)</f>
        <v>Alambre de púa calibre 12 (350 m)</v>
      </c>
      <c r="C49" s="435"/>
      <c r="D49" s="435"/>
      <c r="E49" s="435"/>
      <c r="F49" s="435"/>
      <c r="G49" s="435"/>
      <c r="H49" s="435"/>
      <c r="I49" s="435"/>
      <c r="J49" s="322" t="str">
        <f>VLOOKUP(A49,MATERIALES!A5:D641,2,FALSE)</f>
        <v>m</v>
      </c>
      <c r="K49" s="407">
        <v>3</v>
      </c>
      <c r="L49" s="431"/>
      <c r="M49" s="412">
        <f>VLOOKUP(A49,MATERIALES!A6:D397,4,FALSE)</f>
        <v>462.85714285714283</v>
      </c>
      <c r="N49" s="282">
        <f>K49*M49</f>
        <v>1388.5714285714284</v>
      </c>
    </row>
    <row r="50" spans="1:14">
      <c r="A50" s="172" t="s">
        <v>1003</v>
      </c>
      <c r="B50" s="49" t="str">
        <f>VLOOKUP(A50,MATERIALES!A6:D373,3,FALSE)</f>
        <v xml:space="preserve">Malla eslabonada, calibre 10, 6 ojos
</v>
      </c>
      <c r="C50" s="435"/>
      <c r="D50" s="435"/>
      <c r="E50" s="435"/>
      <c r="F50" s="435"/>
      <c r="G50" s="435"/>
      <c r="H50" s="435"/>
      <c r="I50" s="435"/>
      <c r="J50" s="322" t="str">
        <f>VLOOKUP(A50,MATERIALES!A6:D642,2,FALSE)</f>
        <v>m2</v>
      </c>
      <c r="K50" s="407">
        <v>1.5</v>
      </c>
      <c r="L50" s="431"/>
      <c r="M50" s="412">
        <f>VLOOKUP(A50,MATERIALES!A6:D398,4,FALSE)</f>
        <v>18000</v>
      </c>
      <c r="N50" s="282">
        <f>K50*M50</f>
        <v>27000</v>
      </c>
    </row>
    <row r="51" spans="1:14" ht="15.75" customHeight="1">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44354.571428571428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75</v>
      </c>
      <c r="N71" s="405">
        <f>K71/M71</f>
        <v>1361.7921388293332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75</v>
      </c>
      <c r="N72" s="405">
        <f>K72/M72</f>
        <v>1361.7921388293332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2723.5842776586665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47350.514133995959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9470.1028267991915</v>
      </c>
      <c r="M84" s="857"/>
      <c r="N84" s="57"/>
    </row>
    <row r="85" spans="1:14">
      <c r="B85" s="95" t="s">
        <v>1057</v>
      </c>
      <c r="C85" s="96"/>
      <c r="D85" s="96"/>
      <c r="E85" s="96"/>
      <c r="F85" s="96"/>
      <c r="G85" s="96"/>
      <c r="H85" s="96"/>
      <c r="I85" s="93"/>
      <c r="J85" s="94"/>
      <c r="K85" s="314">
        <v>0.05</v>
      </c>
      <c r="L85" s="856">
        <f>N79*K85</f>
        <v>2367.5257066997979</v>
      </c>
      <c r="M85" s="857"/>
      <c r="N85" s="57"/>
    </row>
    <row r="86" spans="1:14" ht="15" thickBot="1">
      <c r="B86" s="97" t="s">
        <v>1058</v>
      </c>
      <c r="C86" s="98"/>
      <c r="D86" s="98"/>
      <c r="E86" s="98"/>
      <c r="F86" s="98"/>
      <c r="G86" s="98"/>
      <c r="H86" s="98"/>
      <c r="I86" s="99"/>
      <c r="J86" s="100"/>
      <c r="K86" s="315">
        <v>0.05</v>
      </c>
      <c r="L86" s="858">
        <f>N79*K86</f>
        <v>2367.5257066997979</v>
      </c>
      <c r="M86" s="859"/>
      <c r="N86" s="57"/>
    </row>
    <row r="87" spans="1:14" ht="15" thickBot="1">
      <c r="B87" s="821" t="s">
        <v>1037</v>
      </c>
      <c r="C87" s="822"/>
      <c r="D87" s="822"/>
      <c r="E87" s="822"/>
      <c r="F87" s="822"/>
      <c r="G87" s="822"/>
      <c r="H87" s="822"/>
      <c r="I87" s="822"/>
      <c r="J87" s="822"/>
      <c r="K87" s="822"/>
      <c r="L87" s="822"/>
      <c r="M87" s="823"/>
      <c r="N87" s="58">
        <f>L84+L85+L86</f>
        <v>14205.154240198788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61555.668374194749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4.4"/>
  <cols>
    <col min="1" max="1" width="10.109375" bestFit="1" customWidth="1"/>
    <col min="2" max="2" width="16.88671875" customWidth="1"/>
    <col min="6" max="6" width="15.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7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1802</v>
      </c>
      <c r="C31" s="87" t="s">
        <v>2285</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241</v>
      </c>
      <c r="B36" s="870" t="str">
        <f>VLOOKUP(A36,EQUIPOS!A6:D154,3,FALSE)</f>
        <v>Grúa (capacidad 15 ton)</v>
      </c>
      <c r="C36" s="871"/>
      <c r="D36" s="871"/>
      <c r="E36" s="871"/>
      <c r="F36" s="871"/>
      <c r="G36" s="871"/>
      <c r="H36" s="872"/>
      <c r="I36" s="277"/>
      <c r="J36" s="278"/>
      <c r="K36" s="279">
        <f>VLOOKUP(A36,EQUIPOS!A6:D163,4,FALSE)</f>
        <v>202462.51799999998</v>
      </c>
      <c r="L36" s="280"/>
      <c r="M36" s="346">
        <v>0.75</v>
      </c>
      <c r="N36" s="282">
        <f>K36/M36</f>
        <v>269950.02399999998</v>
      </c>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0.2</v>
      </c>
      <c r="N41" s="354">
        <f>N77*M41</f>
        <v>8511.2008676833339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278461.22486768331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6" t="s">
        <v>414</v>
      </c>
      <c r="B48" s="49" t="str">
        <f>VLOOKUP(A48,MATERIALES!A5:D373,3,FALSE)</f>
        <v xml:space="preserve">Cicatrizante (para remoción de especies vegetales)
</v>
      </c>
      <c r="C48" s="291"/>
      <c r="D48" s="291"/>
      <c r="E48" s="291"/>
      <c r="F48" s="291"/>
      <c r="G48" s="291"/>
      <c r="H48" s="291"/>
      <c r="I48" s="278"/>
      <c r="J48" s="234" t="str">
        <f>VLOOKUP(A48,MATERIALES!A4:D640,2,FALSE)</f>
        <v>kg</v>
      </c>
      <c r="K48" s="292">
        <v>1</v>
      </c>
      <c r="L48" s="277"/>
      <c r="M48" s="412">
        <f>VLOOKUP(A48,MATERIALES!A5:D396,4,FALSE)</f>
        <v>18591</v>
      </c>
      <c r="N48" s="282">
        <f>K48*M48</f>
        <v>18591</v>
      </c>
    </row>
    <row r="49" spans="1:14">
      <c r="A49" s="176"/>
      <c r="B49" s="49"/>
      <c r="C49" s="435"/>
      <c r="D49" s="435"/>
      <c r="E49" s="435"/>
      <c r="F49" s="435"/>
      <c r="G49" s="435"/>
      <c r="H49" s="435"/>
      <c r="I49" s="435"/>
      <c r="J49" s="321"/>
      <c r="K49" s="407"/>
      <c r="L49" s="431"/>
      <c r="M49" s="412"/>
      <c r="N49" s="282"/>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18591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6</v>
      </c>
      <c r="N71" s="405">
        <f>K71/M71</f>
        <v>17022.401735366668</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6</v>
      </c>
      <c r="N72" s="405">
        <f>K72/M72</f>
        <v>25533.602603049996</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42556.004338416664</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339608.22920609999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67921.645841220001</v>
      </c>
      <c r="M84" s="857"/>
      <c r="N84" s="57"/>
    </row>
    <row r="85" spans="1:14">
      <c r="B85" s="95" t="s">
        <v>1057</v>
      </c>
      <c r="C85" s="96"/>
      <c r="D85" s="96"/>
      <c r="E85" s="96"/>
      <c r="F85" s="96"/>
      <c r="G85" s="96"/>
      <c r="H85" s="96"/>
      <c r="I85" s="93"/>
      <c r="J85" s="94"/>
      <c r="K85" s="314">
        <v>0.05</v>
      </c>
      <c r="L85" s="856">
        <f>N79*K85</f>
        <v>16980.411460305</v>
      </c>
      <c r="M85" s="857"/>
      <c r="N85" s="57"/>
    </row>
    <row r="86" spans="1:14" ht="15" thickBot="1">
      <c r="B86" s="97" t="s">
        <v>1058</v>
      </c>
      <c r="C86" s="98"/>
      <c r="D86" s="98"/>
      <c r="E86" s="98"/>
      <c r="F86" s="98"/>
      <c r="G86" s="98"/>
      <c r="H86" s="98"/>
      <c r="I86" s="99"/>
      <c r="J86" s="100"/>
      <c r="K86" s="315">
        <v>0.05</v>
      </c>
      <c r="L86" s="858">
        <f>N79*K86</f>
        <v>16980.411460305</v>
      </c>
      <c r="M86" s="859"/>
      <c r="N86" s="57"/>
    </row>
    <row r="87" spans="1:14" ht="15" thickBot="1">
      <c r="B87" s="821" t="s">
        <v>1037</v>
      </c>
      <c r="C87" s="822"/>
      <c r="D87" s="822"/>
      <c r="E87" s="822"/>
      <c r="F87" s="822"/>
      <c r="G87" s="822"/>
      <c r="H87" s="822"/>
      <c r="I87" s="822"/>
      <c r="J87" s="822"/>
      <c r="K87" s="822"/>
      <c r="L87" s="822"/>
      <c r="M87" s="823"/>
      <c r="N87" s="58">
        <f>L84+L85+L86</f>
        <v>101882.46876182999</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441490.69796793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144780</xdr:colOff>
                <xdr:row>1</xdr:row>
                <xdr:rowOff>68580</xdr:rowOff>
              </from>
              <to>
                <xdr:col>1</xdr:col>
                <xdr:colOff>922020</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4.8867187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7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1803</v>
      </c>
      <c r="C31" s="87" t="s">
        <v>2286</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0.2</v>
      </c>
      <c r="N41" s="354">
        <f>N77*M41</f>
        <v>6383.4006507624999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6383.4006507624999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6" t="s">
        <v>414</v>
      </c>
      <c r="B48" s="49" t="str">
        <f>VLOOKUP(A48,MATERIALES!A5:D373,3,FALSE)</f>
        <v xml:space="preserve">Cicatrizante (para remoción de especies vegetales)
</v>
      </c>
      <c r="C48" s="291"/>
      <c r="D48" s="291"/>
      <c r="E48" s="291"/>
      <c r="F48" s="291"/>
      <c r="G48" s="291"/>
      <c r="H48" s="291"/>
      <c r="I48" s="278"/>
      <c r="J48" s="234" t="str">
        <f>VLOOKUP(A48,MATERIALES!A4:D640,2,FALSE)</f>
        <v>kg</v>
      </c>
      <c r="K48" s="292">
        <v>1</v>
      </c>
      <c r="L48" s="277"/>
      <c r="M48" s="412">
        <f>VLOOKUP(A48,MATERIALES!A5:D396,4,FALSE)</f>
        <v>18591</v>
      </c>
      <c r="N48" s="282">
        <f>K48*M48</f>
        <v>18591</v>
      </c>
    </row>
    <row r="49" spans="1:14">
      <c r="A49" s="176"/>
      <c r="B49" s="49"/>
      <c r="C49" s="435"/>
      <c r="D49" s="435"/>
      <c r="E49" s="435"/>
      <c r="F49" s="435"/>
      <c r="G49" s="435"/>
      <c r="H49" s="435"/>
      <c r="I49" s="435"/>
      <c r="J49" s="321"/>
      <c r="K49" s="407"/>
      <c r="L49" s="431"/>
      <c r="M49" s="412"/>
      <c r="N49" s="282"/>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18591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8</v>
      </c>
      <c r="N71" s="405">
        <f>K71/M71</f>
        <v>12766.801301525</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8</v>
      </c>
      <c r="N72" s="405">
        <f>K72/M72</f>
        <v>19150.201952287498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51"/>
    </row>
    <row r="77" spans="1:15" ht="15" thickBot="1">
      <c r="B77" s="821" t="s">
        <v>1037</v>
      </c>
      <c r="C77" s="822"/>
      <c r="D77" s="822"/>
      <c r="E77" s="822"/>
      <c r="F77" s="822"/>
      <c r="G77" s="822"/>
      <c r="H77" s="822"/>
      <c r="I77" s="822"/>
      <c r="J77" s="822"/>
      <c r="K77" s="822"/>
      <c r="L77" s="822"/>
      <c r="M77" s="823"/>
      <c r="N77" s="311">
        <f>SUM(N71:N76)</f>
        <v>31917.003253812498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56891.403904574996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11378.280780915</v>
      </c>
      <c r="M84" s="857"/>
      <c r="N84" s="57"/>
    </row>
    <row r="85" spans="1:14">
      <c r="B85" s="95" t="s">
        <v>1057</v>
      </c>
      <c r="C85" s="96"/>
      <c r="D85" s="96"/>
      <c r="E85" s="96"/>
      <c r="F85" s="96"/>
      <c r="G85" s="96"/>
      <c r="H85" s="96"/>
      <c r="I85" s="93"/>
      <c r="J85" s="94"/>
      <c r="K85" s="314">
        <v>0.05</v>
      </c>
      <c r="L85" s="856">
        <f>N79*K85</f>
        <v>2844.57019522875</v>
      </c>
      <c r="M85" s="857"/>
      <c r="N85" s="57"/>
    </row>
    <row r="86" spans="1:14" ht="15" thickBot="1">
      <c r="B86" s="97" t="s">
        <v>1058</v>
      </c>
      <c r="C86" s="98"/>
      <c r="D86" s="98"/>
      <c r="E86" s="98"/>
      <c r="F86" s="98"/>
      <c r="G86" s="98"/>
      <c r="H86" s="98"/>
      <c r="I86" s="99"/>
      <c r="J86" s="100"/>
      <c r="K86" s="315">
        <v>0.05</v>
      </c>
      <c r="L86" s="858">
        <f>N79*K86</f>
        <v>2844.57019522875</v>
      </c>
      <c r="M86" s="859"/>
      <c r="N86" s="57"/>
    </row>
    <row r="87" spans="1:14" ht="15" thickBot="1">
      <c r="B87" s="821" t="s">
        <v>1037</v>
      </c>
      <c r="C87" s="822"/>
      <c r="D87" s="822"/>
      <c r="E87" s="822"/>
      <c r="F87" s="822"/>
      <c r="G87" s="822"/>
      <c r="H87" s="822"/>
      <c r="I87" s="822"/>
      <c r="J87" s="822"/>
      <c r="K87" s="822"/>
      <c r="L87" s="822"/>
      <c r="M87" s="823"/>
      <c r="N87" s="58">
        <f>L84+L85+L86</f>
        <v>17067.421171372498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73958.82507594749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6" max="6" width="16.332031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7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1804</v>
      </c>
      <c r="C31" s="87" t="s">
        <v>2287</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0.15</v>
      </c>
      <c r="N41" s="354">
        <f>N77*M41</f>
        <v>2553.3602603049999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2553.3602603049999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6" t="s">
        <v>414</v>
      </c>
      <c r="B48" s="49" t="str">
        <f>VLOOKUP(A48,MATERIALES!A5:D373,3,FALSE)</f>
        <v xml:space="preserve">Cicatrizante (para remoción de especies vegetales)
</v>
      </c>
      <c r="C48" s="291"/>
      <c r="D48" s="291"/>
      <c r="E48" s="291"/>
      <c r="F48" s="291"/>
      <c r="G48" s="291"/>
      <c r="H48" s="291"/>
      <c r="I48" s="278"/>
      <c r="J48" s="234" t="str">
        <f>VLOOKUP(A48,MATERIALES!A4:D640,2,FALSE)</f>
        <v>kg</v>
      </c>
      <c r="K48" s="292">
        <v>1</v>
      </c>
      <c r="L48" s="277"/>
      <c r="M48" s="412">
        <f>VLOOKUP(A48,MATERIALES!A5:D396,4,FALSE)</f>
        <v>18591</v>
      </c>
      <c r="N48" s="282">
        <f>K48*M48</f>
        <v>18591</v>
      </c>
    </row>
    <row r="49" spans="1:14">
      <c r="A49" s="176"/>
      <c r="B49" s="49"/>
      <c r="C49" s="435"/>
      <c r="D49" s="435"/>
      <c r="E49" s="435"/>
      <c r="F49" s="435"/>
      <c r="G49" s="435"/>
      <c r="H49" s="435"/>
      <c r="I49" s="435"/>
      <c r="J49" s="321"/>
      <c r="K49" s="407"/>
      <c r="L49" s="431"/>
      <c r="M49" s="412"/>
      <c r="N49" s="282"/>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18591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12</v>
      </c>
      <c r="N71" s="405">
        <f>K71/M71</f>
        <v>8511.2008676833339</v>
      </c>
      <c r="O71" s="112"/>
    </row>
    <row r="72" spans="1:15">
      <c r="A72" s="177" t="s">
        <v>7</v>
      </c>
      <c r="B72" s="55" t="str">
        <f>VLOOKUP(A72,'MANO DE OBRA'!A8:D69,3,FALSE)</f>
        <v>Obrero (2)</v>
      </c>
      <c r="C72" s="53"/>
      <c r="D72" s="53"/>
      <c r="E72" s="53"/>
      <c r="F72" s="53"/>
      <c r="G72" s="53"/>
      <c r="H72" s="53"/>
      <c r="I72" s="302">
        <f>K72/J72*100</f>
        <v>55207.789411999998</v>
      </c>
      <c r="J72" s="303">
        <v>185</v>
      </c>
      <c r="K72" s="304">
        <f>VLOOKUP(A72,'MANO DE OBRA'!A8:D100,4,FALSE)</f>
        <v>102134.4104122</v>
      </c>
      <c r="L72" s="56"/>
      <c r="M72" s="444">
        <v>12</v>
      </c>
      <c r="N72" s="405">
        <f>K72/M72</f>
        <v>8511.2008676833339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51"/>
    </row>
    <row r="77" spans="1:15" ht="15" thickBot="1">
      <c r="B77" s="821" t="s">
        <v>1037</v>
      </c>
      <c r="C77" s="822"/>
      <c r="D77" s="822"/>
      <c r="E77" s="822"/>
      <c r="F77" s="822"/>
      <c r="G77" s="822"/>
      <c r="H77" s="822"/>
      <c r="I77" s="822"/>
      <c r="J77" s="822"/>
      <c r="K77" s="822"/>
      <c r="L77" s="822"/>
      <c r="M77" s="823"/>
      <c r="N77" s="311">
        <f>SUM(N71:N76)</f>
        <v>17022.401735366668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38166.761995671666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7633.3523991343336</v>
      </c>
      <c r="M84" s="857"/>
      <c r="N84" s="57"/>
    </row>
    <row r="85" spans="1:14">
      <c r="B85" s="95" t="s">
        <v>1057</v>
      </c>
      <c r="C85" s="96"/>
      <c r="D85" s="96"/>
      <c r="E85" s="96"/>
      <c r="F85" s="96"/>
      <c r="G85" s="96"/>
      <c r="H85" s="96"/>
      <c r="I85" s="93"/>
      <c r="J85" s="94"/>
      <c r="K85" s="314">
        <v>0.05</v>
      </c>
      <c r="L85" s="856">
        <f>N79*K85</f>
        <v>1908.3380997835834</v>
      </c>
      <c r="M85" s="857"/>
      <c r="N85" s="57"/>
    </row>
    <row r="86" spans="1:14" ht="15" thickBot="1">
      <c r="B86" s="97" t="s">
        <v>1058</v>
      </c>
      <c r="C86" s="98"/>
      <c r="D86" s="98"/>
      <c r="E86" s="98"/>
      <c r="F86" s="98"/>
      <c r="G86" s="98"/>
      <c r="H86" s="98"/>
      <c r="I86" s="99"/>
      <c r="J86" s="100"/>
      <c r="K86" s="315">
        <v>0.05</v>
      </c>
      <c r="L86" s="858">
        <f>N79*K86</f>
        <v>1908.3380997835834</v>
      </c>
      <c r="M86" s="859"/>
      <c r="N86" s="57"/>
    </row>
    <row r="87" spans="1:14" ht="15" thickBot="1">
      <c r="B87" s="821" t="s">
        <v>1037</v>
      </c>
      <c r="C87" s="822"/>
      <c r="D87" s="822"/>
      <c r="E87" s="822"/>
      <c r="F87" s="822"/>
      <c r="G87" s="822"/>
      <c r="H87" s="822"/>
      <c r="I87" s="822"/>
      <c r="J87" s="822"/>
      <c r="K87" s="822"/>
      <c r="L87" s="822"/>
      <c r="M87" s="823"/>
      <c r="N87" s="58">
        <f>L84+L85+L86</f>
        <v>11450.0285987015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49616.790594373168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7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1805</v>
      </c>
      <c r="C31" s="87" t="s">
        <v>2288</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0.15</v>
      </c>
      <c r="N41" s="354">
        <f>N77*M41</f>
        <v>1915.0201952287498</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1915.0201952287498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215" t="s">
        <v>414</v>
      </c>
      <c r="B48" s="49" t="str">
        <f>VLOOKUP(A48,MATERIALES!A5:D373,3,FALSE)</f>
        <v xml:space="preserve">Cicatrizante (para remoción de especies vegetales)
</v>
      </c>
      <c r="C48" s="291"/>
      <c r="D48" s="291"/>
      <c r="E48" s="291"/>
      <c r="F48" s="291"/>
      <c r="G48" s="291"/>
      <c r="H48" s="291"/>
      <c r="I48" s="291"/>
      <c r="J48" s="321" t="str">
        <f>VLOOKUP(A48,MATERIALES!A4:D640,2,FALSE)</f>
        <v>kg</v>
      </c>
      <c r="K48" s="292">
        <v>1</v>
      </c>
      <c r="L48" s="277"/>
      <c r="M48" s="412">
        <f>VLOOKUP(A48,MATERIALES!A5:D396,4,FALSE)</f>
        <v>18591</v>
      </c>
      <c r="N48" s="282">
        <f>K48*M48</f>
        <v>18591</v>
      </c>
    </row>
    <row r="49" spans="1:14">
      <c r="A49" s="176"/>
      <c r="B49" s="49"/>
      <c r="C49" s="435"/>
      <c r="D49" s="435"/>
      <c r="E49" s="435"/>
      <c r="F49" s="435"/>
      <c r="G49" s="435"/>
      <c r="H49" s="435"/>
      <c r="I49" s="435"/>
      <c r="J49" s="322"/>
      <c r="K49" s="407"/>
      <c r="L49" s="431"/>
      <c r="M49" s="412"/>
      <c r="N49" s="282"/>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18591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16</v>
      </c>
      <c r="N71" s="405">
        <f>K71/M71</f>
        <v>6383.4006507624999</v>
      </c>
      <c r="O71" s="112"/>
    </row>
    <row r="72" spans="1:15">
      <c r="A72" s="177" t="s">
        <v>7</v>
      </c>
      <c r="B72" s="55" t="str">
        <f>VLOOKUP(A72,'MANO DE OBRA'!A8:D69,3,FALSE)</f>
        <v>Obrero (2)</v>
      </c>
      <c r="C72" s="53"/>
      <c r="D72" s="53"/>
      <c r="E72" s="53"/>
      <c r="F72" s="53"/>
      <c r="G72" s="53"/>
      <c r="H72" s="53"/>
      <c r="I72" s="302">
        <f>K72/J72*100</f>
        <v>55207.789411999998</v>
      </c>
      <c r="J72" s="303">
        <v>185</v>
      </c>
      <c r="K72" s="304">
        <f>VLOOKUP(A72,'MANO DE OBRA'!A8:D100,4,FALSE)</f>
        <v>102134.4104122</v>
      </c>
      <c r="L72" s="56"/>
      <c r="M72" s="444">
        <v>16</v>
      </c>
      <c r="N72" s="405">
        <f>K72/M72</f>
        <v>6383.4006507624999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12766.801301525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33272.82149675375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6654.5642993507499</v>
      </c>
      <c r="M84" s="857"/>
      <c r="N84" s="57"/>
    </row>
    <row r="85" spans="1:14">
      <c r="B85" s="95" t="s">
        <v>1057</v>
      </c>
      <c r="C85" s="96"/>
      <c r="D85" s="96"/>
      <c r="E85" s="96"/>
      <c r="F85" s="96"/>
      <c r="G85" s="96"/>
      <c r="H85" s="96"/>
      <c r="I85" s="93"/>
      <c r="J85" s="94"/>
      <c r="K85" s="314">
        <v>0.05</v>
      </c>
      <c r="L85" s="856">
        <f>N79*K85</f>
        <v>1663.6410748376875</v>
      </c>
      <c r="M85" s="857"/>
      <c r="N85" s="57"/>
    </row>
    <row r="86" spans="1:14" ht="15" thickBot="1">
      <c r="B86" s="97" t="s">
        <v>1058</v>
      </c>
      <c r="C86" s="98"/>
      <c r="D86" s="98"/>
      <c r="E86" s="98"/>
      <c r="F86" s="98"/>
      <c r="G86" s="98"/>
      <c r="H86" s="98"/>
      <c r="I86" s="99"/>
      <c r="J86" s="100"/>
      <c r="K86" s="315">
        <v>0.05</v>
      </c>
      <c r="L86" s="858">
        <f>N79*K86</f>
        <v>1663.6410748376875</v>
      </c>
      <c r="M86" s="859"/>
      <c r="N86" s="57"/>
    </row>
    <row r="87" spans="1:14" ht="15" thickBot="1">
      <c r="B87" s="821" t="s">
        <v>1037</v>
      </c>
      <c r="C87" s="822"/>
      <c r="D87" s="822"/>
      <c r="E87" s="822"/>
      <c r="F87" s="822"/>
      <c r="G87" s="822"/>
      <c r="H87" s="822"/>
      <c r="I87" s="822"/>
      <c r="J87" s="822"/>
      <c r="K87" s="822"/>
      <c r="L87" s="822"/>
      <c r="M87" s="823"/>
      <c r="N87" s="58">
        <f>L84+L85+L86</f>
        <v>9981.8464490261249</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43254.667945779875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3.4414062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7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1806</v>
      </c>
      <c r="C31" s="87" t="s">
        <v>2289</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0.15</v>
      </c>
      <c r="N41" s="354">
        <f>N77*M41</f>
        <v>10728.404455063024</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10728.404455063024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292">
        <v>2.1</v>
      </c>
      <c r="L48" s="277"/>
      <c r="M48" s="412">
        <f>VLOOKUP(A48,MATERIALES!A5:D396,4,FALSE)</f>
        <v>38195</v>
      </c>
      <c r="N48" s="282">
        <f>K48*M48</f>
        <v>80209.5</v>
      </c>
    </row>
    <row r="49" spans="1:14">
      <c r="A49" s="176" t="s">
        <v>414</v>
      </c>
      <c r="B49" s="49" t="str">
        <f>VLOOKUP(A49,MATERIALES!A6:D373,3,FALSE)</f>
        <v xml:space="preserve">Cicatrizante (para remoción de especies vegetales)
</v>
      </c>
      <c r="C49" s="435"/>
      <c r="D49" s="435"/>
      <c r="E49" s="435"/>
      <c r="F49" s="435"/>
      <c r="G49" s="435"/>
      <c r="H49" s="435"/>
      <c r="I49" s="435"/>
      <c r="J49" s="322" t="str">
        <f>VLOOKUP(A49,MATERIALES!A5:D641,2,FALSE)</f>
        <v>kg</v>
      </c>
      <c r="K49" s="407">
        <v>1</v>
      </c>
      <c r="L49" s="431"/>
      <c r="M49" s="412">
        <f>VLOOKUP(A49,MATERIALES!A6:D397,4,FALSE)</f>
        <v>18591</v>
      </c>
      <c r="N49" s="282">
        <f>K49*M49</f>
        <v>18591</v>
      </c>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98800.5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3.57</v>
      </c>
      <c r="N71" s="405">
        <f>K71/M71</f>
        <v>28609.078546834735</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3.57</v>
      </c>
      <c r="N72" s="405">
        <f>K72/M72</f>
        <v>42913.617820252097</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71522.696367086828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181051.60082214983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36210.32016442997</v>
      </c>
      <c r="M84" s="857"/>
      <c r="N84" s="57"/>
    </row>
    <row r="85" spans="1:14">
      <c r="B85" s="95" t="s">
        <v>1057</v>
      </c>
      <c r="C85" s="96"/>
      <c r="D85" s="96"/>
      <c r="E85" s="96"/>
      <c r="F85" s="96"/>
      <c r="G85" s="96"/>
      <c r="H85" s="96"/>
      <c r="I85" s="93"/>
      <c r="J85" s="94"/>
      <c r="K85" s="314">
        <v>0.05</v>
      </c>
      <c r="L85" s="856">
        <f>N79*K85</f>
        <v>9052.5800411074924</v>
      </c>
      <c r="M85" s="857"/>
      <c r="N85" s="57"/>
    </row>
    <row r="86" spans="1:14" ht="15" thickBot="1">
      <c r="B86" s="97" t="s">
        <v>1058</v>
      </c>
      <c r="C86" s="98"/>
      <c r="D86" s="98"/>
      <c r="E86" s="98"/>
      <c r="F86" s="98"/>
      <c r="G86" s="98"/>
      <c r="H86" s="98"/>
      <c r="I86" s="99"/>
      <c r="J86" s="100"/>
      <c r="K86" s="315">
        <v>0.05</v>
      </c>
      <c r="L86" s="858">
        <f>N79*K86</f>
        <v>9052.5800411074924</v>
      </c>
      <c r="M86" s="859"/>
      <c r="N86" s="57"/>
    </row>
    <row r="87" spans="1:14" ht="15" thickBot="1">
      <c r="B87" s="821" t="s">
        <v>1037</v>
      </c>
      <c r="C87" s="822"/>
      <c r="D87" s="822"/>
      <c r="E87" s="822"/>
      <c r="F87" s="822"/>
      <c r="G87" s="822"/>
      <c r="H87" s="822"/>
      <c r="I87" s="822"/>
      <c r="J87" s="822"/>
      <c r="K87" s="822"/>
      <c r="L87" s="822"/>
      <c r="M87" s="823"/>
      <c r="N87" s="58">
        <f>L84+L85+L86</f>
        <v>54315.480246644947</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235367.08106879477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1807</v>
      </c>
      <c r="C31" s="87" t="s">
        <v>2290</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0.15</v>
      </c>
      <c r="N41" s="354">
        <f>N77*M41</f>
        <v>10728.404455063024</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10728.404455063024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292">
        <v>2</v>
      </c>
      <c r="L48" s="277"/>
      <c r="M48" s="412">
        <f>VLOOKUP(A48,MATERIALES!A5:D396,4,FALSE)</f>
        <v>38195</v>
      </c>
      <c r="N48" s="282">
        <f>K48*M48</f>
        <v>76390</v>
      </c>
    </row>
    <row r="49" spans="1:14">
      <c r="A49" s="176" t="s">
        <v>414</v>
      </c>
      <c r="B49" s="49" t="str">
        <f>VLOOKUP(A49,MATERIALES!A6:D373,3,FALSE)</f>
        <v xml:space="preserve">Cicatrizante (para remoción de especies vegetales)
</v>
      </c>
      <c r="C49" s="435"/>
      <c r="D49" s="435"/>
      <c r="E49" s="435"/>
      <c r="F49" s="435"/>
      <c r="G49" s="435"/>
      <c r="H49" s="435"/>
      <c r="I49" s="435"/>
      <c r="J49" s="322" t="str">
        <f>VLOOKUP(A49,MATERIALES!A5:D641,2,FALSE)</f>
        <v>kg</v>
      </c>
      <c r="K49" s="407">
        <v>1</v>
      </c>
      <c r="L49" s="431"/>
      <c r="M49" s="412">
        <f>VLOOKUP(A49,MATERIALES!A6:D397,4,FALSE)</f>
        <v>18591</v>
      </c>
      <c r="N49" s="282">
        <f>K49*M49</f>
        <v>18591</v>
      </c>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94981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3.57</v>
      </c>
      <c r="N71" s="405">
        <f>K71/M71</f>
        <v>28609.078546834735</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3.57</v>
      </c>
      <c r="N72" s="405">
        <f>K72/M72</f>
        <v>42913.617820252097</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71522.696367086828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177232.10082214983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35446.420164429968</v>
      </c>
      <c r="M84" s="857"/>
      <c r="N84" s="57"/>
    </row>
    <row r="85" spans="1:14">
      <c r="B85" s="95" t="s">
        <v>1057</v>
      </c>
      <c r="C85" s="96"/>
      <c r="D85" s="96"/>
      <c r="E85" s="96"/>
      <c r="F85" s="96"/>
      <c r="G85" s="96"/>
      <c r="H85" s="96"/>
      <c r="I85" s="93"/>
      <c r="J85" s="94"/>
      <c r="K85" s="314">
        <v>0.05</v>
      </c>
      <c r="L85" s="856">
        <f>N79*K85</f>
        <v>8861.6050411074921</v>
      </c>
      <c r="M85" s="857"/>
      <c r="N85" s="57"/>
    </row>
    <row r="86" spans="1:14" ht="15" thickBot="1">
      <c r="B86" s="97" t="s">
        <v>1058</v>
      </c>
      <c r="C86" s="98"/>
      <c r="D86" s="98"/>
      <c r="E86" s="98"/>
      <c r="F86" s="98"/>
      <c r="G86" s="98"/>
      <c r="H86" s="98"/>
      <c r="I86" s="99"/>
      <c r="J86" s="100"/>
      <c r="K86" s="315">
        <v>0.05</v>
      </c>
      <c r="L86" s="858">
        <f>N79*K86</f>
        <v>8861.6050411074921</v>
      </c>
      <c r="M86" s="859"/>
      <c r="N86" s="57"/>
    </row>
    <row r="87" spans="1:14" ht="15" thickBot="1">
      <c r="B87" s="821" t="s">
        <v>1037</v>
      </c>
      <c r="C87" s="822"/>
      <c r="D87" s="822"/>
      <c r="E87" s="822"/>
      <c r="F87" s="822"/>
      <c r="G87" s="822"/>
      <c r="H87" s="822"/>
      <c r="I87" s="822"/>
      <c r="J87" s="822"/>
      <c r="K87" s="822"/>
      <c r="L87" s="822"/>
      <c r="M87" s="823"/>
      <c r="N87" s="58">
        <f>L84+L85+L86</f>
        <v>53169.630246644949</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230401.73106879479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5.1093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9.2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1808</v>
      </c>
      <c r="C31" s="87" t="s">
        <v>2291</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N77*M41</f>
        <v>4479.5794040438586</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4479.5794040438586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292">
        <v>1.31</v>
      </c>
      <c r="L48" s="277"/>
      <c r="M48" s="412">
        <f>VLOOKUP(A48,MATERIALES!A5:D396,4,FALSE)</f>
        <v>38195</v>
      </c>
      <c r="N48" s="282">
        <f>K48*M48</f>
        <v>50035.450000000004</v>
      </c>
    </row>
    <row r="49" spans="1:14">
      <c r="A49" s="176" t="s">
        <v>414</v>
      </c>
      <c r="B49" s="49" t="str">
        <f>VLOOKUP(A49,MATERIALES!A6:D373,3,FALSE)</f>
        <v xml:space="preserve">Cicatrizante (para remoción de especies vegetales)
</v>
      </c>
      <c r="C49" s="435"/>
      <c r="D49" s="435"/>
      <c r="E49" s="435"/>
      <c r="F49" s="435"/>
      <c r="G49" s="435"/>
      <c r="H49" s="435"/>
      <c r="I49" s="435"/>
      <c r="J49" s="322" t="str">
        <f>VLOOKUP(A49,MATERIALES!A5:D641,2,FALSE)</f>
        <v>kg</v>
      </c>
      <c r="K49" s="407">
        <v>1</v>
      </c>
      <c r="L49" s="431"/>
      <c r="M49" s="412">
        <f>VLOOKUP(A49,MATERIALES!A6:D397,4,FALSE)</f>
        <v>18591</v>
      </c>
      <c r="N49" s="282">
        <f>K49*M49</f>
        <v>18591</v>
      </c>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68626.450000000012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5.7</v>
      </c>
      <c r="N71" s="405">
        <f>K71/M71</f>
        <v>17918.317616175438</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5.7</v>
      </c>
      <c r="N72" s="405">
        <f>K72/M72</f>
        <v>26877.476424263154</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44795.794040438588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117901.82344448246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23580.364688896494</v>
      </c>
      <c r="M84" s="857"/>
      <c r="N84" s="57"/>
    </row>
    <row r="85" spans="1:14">
      <c r="B85" s="95" t="s">
        <v>1057</v>
      </c>
      <c r="C85" s="96"/>
      <c r="D85" s="96"/>
      <c r="E85" s="96"/>
      <c r="F85" s="96"/>
      <c r="G85" s="96"/>
      <c r="H85" s="96"/>
      <c r="I85" s="93"/>
      <c r="J85" s="94"/>
      <c r="K85" s="314">
        <v>0.05</v>
      </c>
      <c r="L85" s="856">
        <f>N79*K85</f>
        <v>5895.0911722241235</v>
      </c>
      <c r="M85" s="857"/>
      <c r="N85" s="57"/>
    </row>
    <row r="86" spans="1:14" ht="15" thickBot="1">
      <c r="B86" s="97" t="s">
        <v>1058</v>
      </c>
      <c r="C86" s="98"/>
      <c r="D86" s="98"/>
      <c r="E86" s="98"/>
      <c r="F86" s="98"/>
      <c r="G86" s="98"/>
      <c r="H86" s="98"/>
      <c r="I86" s="99"/>
      <c r="J86" s="100"/>
      <c r="K86" s="315">
        <v>0.05</v>
      </c>
      <c r="L86" s="858">
        <f>N79*K86</f>
        <v>5895.0911722241235</v>
      </c>
      <c r="M86" s="859"/>
      <c r="N86" s="57"/>
    </row>
    <row r="87" spans="1:14" ht="15" thickBot="1">
      <c r="B87" s="821" t="s">
        <v>1037</v>
      </c>
      <c r="C87" s="822"/>
      <c r="D87" s="822"/>
      <c r="E87" s="822"/>
      <c r="F87" s="822"/>
      <c r="G87" s="822"/>
      <c r="H87" s="822"/>
      <c r="I87" s="822"/>
      <c r="J87" s="822"/>
      <c r="K87" s="822"/>
      <c r="L87" s="822"/>
      <c r="M87" s="823"/>
      <c r="N87" s="58">
        <f>L84+L85+L86</f>
        <v>35370.547033344737</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153272.37047782721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1809</v>
      </c>
      <c r="C31" s="87" t="s">
        <v>2292</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N77*M41</f>
        <v>3754.9415592720588</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3754.9415592720588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292">
        <v>1.1000000000000001</v>
      </c>
      <c r="L48" s="277"/>
      <c r="M48" s="412">
        <f>VLOOKUP(A48,MATERIALES!A5:D396,4,FALSE)</f>
        <v>38195</v>
      </c>
      <c r="N48" s="282">
        <f>K48*M48</f>
        <v>42014.5</v>
      </c>
    </row>
    <row r="49" spans="1:14">
      <c r="A49" s="176" t="s">
        <v>414</v>
      </c>
      <c r="B49" s="49" t="str">
        <f>VLOOKUP(A49,MATERIALES!A6:D373,3,FALSE)</f>
        <v xml:space="preserve">Cicatrizante (para remoción de especies vegetales)
</v>
      </c>
      <c r="C49" s="435"/>
      <c r="D49" s="435"/>
      <c r="E49" s="435"/>
      <c r="F49" s="435"/>
      <c r="G49" s="435"/>
      <c r="H49" s="435"/>
      <c r="I49" s="435"/>
      <c r="J49" s="322" t="str">
        <f>VLOOKUP(A49,MATERIALES!A5:D641,2,FALSE)</f>
        <v>kg</v>
      </c>
      <c r="K49" s="407">
        <v>1</v>
      </c>
      <c r="L49" s="431"/>
      <c r="M49" s="412">
        <f>VLOOKUP(A49,MATERIALES!A6:D397,4,FALSE)</f>
        <v>18591</v>
      </c>
      <c r="N49" s="282">
        <f>K49*M49</f>
        <v>18591</v>
      </c>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60605.5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6.8</v>
      </c>
      <c r="N71" s="405">
        <f>K71/M71</f>
        <v>15019.766237088235</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6.8</v>
      </c>
      <c r="N72" s="405">
        <f>K72/M72</f>
        <v>22529.649355632351</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37549.415592720587</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101909.85715199265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20381.971430398531</v>
      </c>
      <c r="M84" s="857"/>
      <c r="N84" s="57"/>
    </row>
    <row r="85" spans="1:14">
      <c r="B85" s="95" t="s">
        <v>1057</v>
      </c>
      <c r="C85" s="96"/>
      <c r="D85" s="96"/>
      <c r="E85" s="96"/>
      <c r="F85" s="96"/>
      <c r="G85" s="96"/>
      <c r="H85" s="96"/>
      <c r="I85" s="93"/>
      <c r="J85" s="94"/>
      <c r="K85" s="314">
        <v>0.05</v>
      </c>
      <c r="L85" s="856">
        <f>N79*K85</f>
        <v>5095.4928575996328</v>
      </c>
      <c r="M85" s="857"/>
      <c r="N85" s="57"/>
    </row>
    <row r="86" spans="1:14" ht="15" thickBot="1">
      <c r="B86" s="97" t="s">
        <v>1058</v>
      </c>
      <c r="C86" s="98"/>
      <c r="D86" s="98"/>
      <c r="E86" s="98"/>
      <c r="F86" s="98"/>
      <c r="G86" s="98"/>
      <c r="H86" s="98"/>
      <c r="I86" s="99"/>
      <c r="J86" s="100"/>
      <c r="K86" s="315">
        <v>0.05</v>
      </c>
      <c r="L86" s="858">
        <f>N79*K86</f>
        <v>5095.4928575996328</v>
      </c>
      <c r="M86" s="859"/>
      <c r="N86" s="57"/>
    </row>
    <row r="87" spans="1:14" ht="15" thickBot="1">
      <c r="B87" s="821" t="s">
        <v>1037</v>
      </c>
      <c r="C87" s="822"/>
      <c r="D87" s="822"/>
      <c r="E87" s="822"/>
      <c r="F87" s="822"/>
      <c r="G87" s="822"/>
      <c r="H87" s="822"/>
      <c r="I87" s="822"/>
      <c r="J87" s="822"/>
      <c r="K87" s="822"/>
      <c r="L87" s="822"/>
      <c r="M87" s="823"/>
      <c r="N87" s="58">
        <f>L84+L85+L86</f>
        <v>30572.957145597793</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132482.81429759043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9.2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1246</v>
      </c>
      <c r="C31" s="87" t="s">
        <v>2293</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A38" s="119"/>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N77*M41</f>
        <v>255.33602603049999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255.33602603049999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292">
        <v>0.05</v>
      </c>
      <c r="L48" s="277"/>
      <c r="M48" s="412">
        <f>VLOOKUP(A48,MATERIALES!A5:D396,4,FALSE)</f>
        <v>38195</v>
      </c>
      <c r="N48" s="282">
        <f>K48*M48</f>
        <v>1909.75</v>
      </c>
    </row>
    <row r="49" spans="1:14">
      <c r="A49" s="176" t="s">
        <v>845</v>
      </c>
      <c r="B49" s="49" t="str">
        <f>VLOOKUP(A49,MATERIALES!A6:D373,3,FALSE)</f>
        <v>Agua</v>
      </c>
      <c r="C49" s="435"/>
      <c r="D49" s="435"/>
      <c r="E49" s="435"/>
      <c r="F49" s="435"/>
      <c r="G49" s="435"/>
      <c r="H49" s="435"/>
      <c r="I49" s="435"/>
      <c r="J49" s="322" t="str">
        <f>VLOOKUP(A49,MATERIALES!A5:D641,2,FALSE)</f>
        <v>lt</v>
      </c>
      <c r="K49" s="407">
        <v>5</v>
      </c>
      <c r="L49" s="431"/>
      <c r="M49" s="412">
        <f>VLOOKUP(A49,MATERIALES!A6:D397,4,FALSE)</f>
        <v>70</v>
      </c>
      <c r="N49" s="282">
        <f>K49*M49</f>
        <v>350</v>
      </c>
    </row>
    <row r="50" spans="1:14">
      <c r="A50" s="176" t="s">
        <v>997</v>
      </c>
      <c r="B50" s="49" t="str">
        <f>VLOOKUP(A50,MATERIALES!A6:D373,3,FALSE)</f>
        <v>Cespedones</v>
      </c>
      <c r="C50" s="435"/>
      <c r="D50" s="435"/>
      <c r="E50" s="435"/>
      <c r="F50" s="435"/>
      <c r="G50" s="435"/>
      <c r="H50" s="435"/>
      <c r="I50" s="435"/>
      <c r="J50" s="322" t="str">
        <f>VLOOKUP(A50,MATERIALES!A6:D642,2,FALSE)</f>
        <v>m2</v>
      </c>
      <c r="K50" s="407">
        <v>1</v>
      </c>
      <c r="L50" s="431"/>
      <c r="M50" s="412">
        <f>VLOOKUP(A50,MATERIALES!A6:D398,4,FALSE)</f>
        <v>7694</v>
      </c>
      <c r="N50" s="282">
        <f>K50*M50</f>
        <v>7694</v>
      </c>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9953.75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100</v>
      </c>
      <c r="N71" s="405">
        <f>K71/M71</f>
        <v>1021.344104122</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100</v>
      </c>
      <c r="N72" s="405">
        <f>K72/M72</f>
        <v>1532.0161561829998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2553.3602603049999</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12762.4462863355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2552.4892572671001</v>
      </c>
      <c r="M84" s="857"/>
      <c r="N84" s="57"/>
    </row>
    <row r="85" spans="1:14">
      <c r="B85" s="95" t="s">
        <v>1057</v>
      </c>
      <c r="C85" s="96"/>
      <c r="D85" s="96"/>
      <c r="E85" s="96"/>
      <c r="F85" s="96"/>
      <c r="G85" s="96"/>
      <c r="H85" s="96"/>
      <c r="I85" s="93"/>
      <c r="J85" s="94"/>
      <c r="K85" s="314">
        <v>0.05</v>
      </c>
      <c r="L85" s="856">
        <f>N79*K85</f>
        <v>638.12231431677503</v>
      </c>
      <c r="M85" s="857"/>
      <c r="N85" s="57"/>
    </row>
    <row r="86" spans="1:14" ht="15" thickBot="1">
      <c r="B86" s="97" t="s">
        <v>1058</v>
      </c>
      <c r="C86" s="98"/>
      <c r="D86" s="98"/>
      <c r="E86" s="98"/>
      <c r="F86" s="98"/>
      <c r="G86" s="98"/>
      <c r="H86" s="98"/>
      <c r="I86" s="99"/>
      <c r="J86" s="100"/>
      <c r="K86" s="315">
        <v>0.05</v>
      </c>
      <c r="L86" s="858">
        <f>N79*K86</f>
        <v>638.12231431677503</v>
      </c>
      <c r="M86" s="859"/>
      <c r="N86" s="57"/>
    </row>
    <row r="87" spans="1:14" ht="15" thickBot="1">
      <c r="B87" s="821" t="s">
        <v>1037</v>
      </c>
      <c r="C87" s="822"/>
      <c r="D87" s="822"/>
      <c r="E87" s="822"/>
      <c r="F87" s="822"/>
      <c r="G87" s="822"/>
      <c r="H87" s="822"/>
      <c r="I87" s="822"/>
      <c r="J87" s="822"/>
      <c r="K87" s="822"/>
      <c r="L87" s="822"/>
      <c r="M87" s="823"/>
      <c r="N87" s="58">
        <f>L84+L85+L86</f>
        <v>3828.73388590065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16591.180172236149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4.4"/>
  <cols>
    <col min="1" max="1" width="9" bestFit="1" customWidth="1"/>
    <col min="2" max="2" width="17" customWidth="1"/>
    <col min="6" max="6" width="15.55468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7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1247</v>
      </c>
      <c r="C31" s="87" t="s">
        <v>2294</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0.1</v>
      </c>
      <c r="N41" s="354">
        <f>N77*M41</f>
        <v>102.1344104122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102.1344104122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6" t="s">
        <v>429</v>
      </c>
      <c r="B48" s="49" t="str">
        <f>VLOOKUP(A48,MATERIALES!A5:D373,3,FALSE)</f>
        <v>Costal de fibra o fique</v>
      </c>
      <c r="C48" s="291"/>
      <c r="D48" s="291"/>
      <c r="E48" s="291"/>
      <c r="F48" s="291"/>
      <c r="G48" s="291"/>
      <c r="H48" s="291"/>
      <c r="I48" s="291"/>
      <c r="J48" s="321" t="str">
        <f>VLOOKUP(A48,MATERIALES!A4:D640,2,FALSE)</f>
        <v>m2</v>
      </c>
      <c r="K48" s="292">
        <v>1</v>
      </c>
      <c r="L48" s="277"/>
      <c r="M48" s="412">
        <f>VLOOKUP(A48,MATERIALES!A5:D396,4,FALSE)</f>
        <v>1334</v>
      </c>
      <c r="N48" s="282">
        <f>K48*M48</f>
        <v>1334</v>
      </c>
    </row>
    <row r="49" spans="1:14">
      <c r="A49" s="176" t="s">
        <v>688</v>
      </c>
      <c r="B49" s="49" t="str">
        <f>VLOOKUP(A49,MATERIALES!A6:D373,3,FALSE)</f>
        <v>Semillas para empradizar</v>
      </c>
      <c r="C49" s="435"/>
      <c r="D49" s="435"/>
      <c r="E49" s="435"/>
      <c r="F49" s="435"/>
      <c r="G49" s="435"/>
      <c r="H49" s="435"/>
      <c r="I49" s="435"/>
      <c r="J49" s="322" t="str">
        <f>VLOOKUP(A49,MATERIALES!A5:D641,2,FALSE)</f>
        <v>kg</v>
      </c>
      <c r="K49" s="407">
        <v>0.05</v>
      </c>
      <c r="L49" s="431"/>
      <c r="M49" s="412">
        <f>VLOOKUP(A49,MATERIALES!A6:D397,4,FALSE)</f>
        <v>26783</v>
      </c>
      <c r="N49" s="282">
        <f>K49*M49</f>
        <v>1339.15</v>
      </c>
    </row>
    <row r="50" spans="1:14">
      <c r="A50" s="176" t="s">
        <v>743</v>
      </c>
      <c r="B50" s="49" t="str">
        <f>VLOOKUP(A50,MATERIALES!A6:D373,3,FALSE)</f>
        <v xml:space="preserve">Tierra abonada </v>
      </c>
      <c r="C50" s="435"/>
      <c r="D50" s="435"/>
      <c r="E50" s="435"/>
      <c r="F50" s="435"/>
      <c r="G50" s="435"/>
      <c r="H50" s="435"/>
      <c r="I50" s="435"/>
      <c r="J50" s="322" t="str">
        <f>VLOOKUP(A50,MATERIALES!A6:D642,2,FALSE)</f>
        <v>m3</v>
      </c>
      <c r="K50" s="407">
        <v>7.4999999999999997E-2</v>
      </c>
      <c r="L50" s="431"/>
      <c r="M50" s="412">
        <f>VLOOKUP(A50,MATERIALES!A6:D398,4,FALSE)</f>
        <v>38195</v>
      </c>
      <c r="N50" s="282">
        <f>K50*M50</f>
        <v>2864.625</v>
      </c>
    </row>
    <row r="51" spans="1:14">
      <c r="A51" s="176" t="s">
        <v>845</v>
      </c>
      <c r="B51" s="49" t="str">
        <f>VLOOKUP(A51,MATERIALES!A6:D373,3,FALSE)</f>
        <v>Agua</v>
      </c>
      <c r="C51" s="435"/>
      <c r="D51" s="435"/>
      <c r="E51" s="435"/>
      <c r="F51" s="435"/>
      <c r="G51" s="435"/>
      <c r="H51" s="435"/>
      <c r="I51" s="435"/>
      <c r="J51" s="322" t="str">
        <f>VLOOKUP(A51,MATERIALES!A6:D643,2,FALSE)</f>
        <v>lt</v>
      </c>
      <c r="K51" s="407">
        <v>5</v>
      </c>
      <c r="L51" s="431"/>
      <c r="M51" s="412">
        <f>VLOOKUP(A51,MATERIALES!A6:D399,4,FALSE)</f>
        <v>70</v>
      </c>
      <c r="N51" s="282">
        <f>K51*M51</f>
        <v>350</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5887.7749999999996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7"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100</v>
      </c>
      <c r="N71" s="405">
        <f>K71/M71</f>
        <v>1021.344104122</v>
      </c>
      <c r="O71" s="112"/>
    </row>
    <row r="72" spans="1:15">
      <c r="A72" s="177"/>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1021.344104122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7011.2535145341999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1402.2507029068402</v>
      </c>
      <c r="M84" s="857"/>
      <c r="N84" s="57"/>
    </row>
    <row r="85" spans="1:14">
      <c r="B85" s="95" t="s">
        <v>1057</v>
      </c>
      <c r="C85" s="96"/>
      <c r="D85" s="96"/>
      <c r="E85" s="96"/>
      <c r="F85" s="96"/>
      <c r="G85" s="96"/>
      <c r="H85" s="96"/>
      <c r="I85" s="93"/>
      <c r="J85" s="94"/>
      <c r="K85" s="314">
        <v>0.05</v>
      </c>
      <c r="L85" s="856">
        <f>N79*K85</f>
        <v>350.56267572671004</v>
      </c>
      <c r="M85" s="857"/>
      <c r="N85" s="57"/>
    </row>
    <row r="86" spans="1:14" ht="15" thickBot="1">
      <c r="B86" s="97" t="s">
        <v>1058</v>
      </c>
      <c r="C86" s="98"/>
      <c r="D86" s="98"/>
      <c r="E86" s="98"/>
      <c r="F86" s="98"/>
      <c r="G86" s="98"/>
      <c r="H86" s="98"/>
      <c r="I86" s="99"/>
      <c r="J86" s="100"/>
      <c r="K86" s="315">
        <v>0.05</v>
      </c>
      <c r="L86" s="858">
        <f>N79*K86</f>
        <v>350.56267572671004</v>
      </c>
      <c r="M86" s="859"/>
      <c r="N86" s="57"/>
    </row>
    <row r="87" spans="1:14" ht="15" thickBot="1">
      <c r="B87" s="821" t="s">
        <v>1037</v>
      </c>
      <c r="C87" s="822"/>
      <c r="D87" s="822"/>
      <c r="E87" s="822"/>
      <c r="F87" s="822"/>
      <c r="G87" s="822"/>
      <c r="H87" s="822"/>
      <c r="I87" s="822"/>
      <c r="J87" s="822"/>
      <c r="K87" s="822"/>
      <c r="L87" s="822"/>
      <c r="M87" s="823"/>
      <c r="N87" s="58">
        <f>L84+L85+L86</f>
        <v>2103.3760543602602</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9114.6295688944592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861060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75" customHeight="1" thickBot="1">
      <c r="A31" t="s">
        <v>1929</v>
      </c>
      <c r="B31" s="86" t="s">
        <v>1248</v>
      </c>
      <c r="C31" s="87" t="s">
        <v>2295</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253</v>
      </c>
      <c r="B36" s="870" t="str">
        <f>VLOOKUP(A36,EQUIPOS!A6:D154,3,FALSE)</f>
        <v>Máquina hidrosembradora</v>
      </c>
      <c r="C36" s="871"/>
      <c r="D36" s="871"/>
      <c r="E36" s="871"/>
      <c r="F36" s="871"/>
      <c r="G36" s="871"/>
      <c r="H36" s="872"/>
      <c r="I36" s="277"/>
      <c r="J36" s="278"/>
      <c r="K36" s="279">
        <f>VLOOKUP(A36,EQUIPOS!A6:D163,4,FALSE)</f>
        <v>37285.095000000001</v>
      </c>
      <c r="L36" s="280"/>
      <c r="M36" s="346">
        <v>350</v>
      </c>
      <c r="N36" s="282">
        <f>K36/M36</f>
        <v>106.52884285714286</v>
      </c>
    </row>
    <row r="37" spans="1:14">
      <c r="A37" s="119" t="s">
        <v>138</v>
      </c>
      <c r="B37" s="870" t="str">
        <f>VLOOKUP(A37,EQUIPOS!A7:D154,3,FALSE)</f>
        <v>Camioneta D-300</v>
      </c>
      <c r="C37" s="871"/>
      <c r="D37" s="871"/>
      <c r="E37" s="871"/>
      <c r="F37" s="871"/>
      <c r="G37" s="871"/>
      <c r="H37" s="872"/>
      <c r="I37" s="431"/>
      <c r="J37" s="432"/>
      <c r="K37" s="279">
        <f>VLOOKUP(A37,EQUIPOS!A7:D164,4,FALSE)</f>
        <v>60930.663</v>
      </c>
      <c r="L37" s="345"/>
      <c r="M37" s="346">
        <v>350</v>
      </c>
      <c r="N37" s="282">
        <f>K37/M37</f>
        <v>174.08760857142858</v>
      </c>
    </row>
    <row r="38" spans="1:14">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4.5595718934017855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285.17602332197322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6" t="s">
        <v>429</v>
      </c>
      <c r="B48" s="49" t="str">
        <f>VLOOKUP(A48,MATERIALES!A5:D373,3,FALSE)</f>
        <v>Costal de fibra o fique</v>
      </c>
      <c r="C48" s="291"/>
      <c r="D48" s="291"/>
      <c r="E48" s="291"/>
      <c r="F48" s="291"/>
      <c r="G48" s="291"/>
      <c r="H48" s="291"/>
      <c r="I48" s="291"/>
      <c r="J48" s="321" t="str">
        <f>VLOOKUP(A48,MATERIALES!A4:D640,2,FALSE)</f>
        <v>m2</v>
      </c>
      <c r="K48" s="292">
        <v>1</v>
      </c>
      <c r="L48" s="277"/>
      <c r="M48" s="412">
        <f>VLOOKUP(A48,MATERIALES!A5:D396,4,FALSE)</f>
        <v>1334</v>
      </c>
      <c r="N48" s="282">
        <f>K48*M48</f>
        <v>1334</v>
      </c>
    </row>
    <row r="49" spans="1:14">
      <c r="A49" s="176" t="s">
        <v>509</v>
      </c>
      <c r="B49" s="49" t="str">
        <f>VLOOKUP(A49,MATERIALES!A6:D373,3,FALSE)</f>
        <v>Mulch Orgánico</v>
      </c>
      <c r="C49" s="435"/>
      <c r="D49" s="435"/>
      <c r="E49" s="435"/>
      <c r="F49" s="435"/>
      <c r="G49" s="435"/>
      <c r="H49" s="435"/>
      <c r="I49" s="435"/>
      <c r="J49" s="322" t="str">
        <f>VLOOKUP(A49,MATERIALES!A5:D641,2,FALSE)</f>
        <v>kg</v>
      </c>
      <c r="K49" s="407">
        <v>0.4</v>
      </c>
      <c r="L49" s="431"/>
      <c r="M49" s="412">
        <f>VLOOKUP(A49,MATERIALES!A6:D397,4,FALSE)</f>
        <v>2997</v>
      </c>
      <c r="N49" s="282">
        <f>K49*M49</f>
        <v>1198.8</v>
      </c>
    </row>
    <row r="50" spans="1:14">
      <c r="A50" s="176" t="s">
        <v>845</v>
      </c>
      <c r="B50" s="49" t="str">
        <f>VLOOKUP(A50,MATERIALES!A6:D373,3,FALSE)</f>
        <v>Agua</v>
      </c>
      <c r="C50" s="435"/>
      <c r="D50" s="435"/>
      <c r="E50" s="435"/>
      <c r="F50" s="435"/>
      <c r="G50" s="435"/>
      <c r="H50" s="435"/>
      <c r="I50" s="435"/>
      <c r="J50" s="322" t="str">
        <f>VLOOKUP(A50,MATERIALES!A6:D642,2,FALSE)</f>
        <v>lt</v>
      </c>
      <c r="K50" s="407">
        <v>5</v>
      </c>
      <c r="L50" s="431"/>
      <c r="M50" s="412">
        <f>VLOOKUP(A50,MATERIALES!A6:D398,4,FALSE)</f>
        <v>70</v>
      </c>
      <c r="N50" s="282">
        <f>K50*M50</f>
        <v>350</v>
      </c>
    </row>
    <row r="51" spans="1:14">
      <c r="A51" s="176" t="s">
        <v>688</v>
      </c>
      <c r="B51" s="49" t="str">
        <f>VLOOKUP(A51,MATERIALES!A6:D373,3,FALSE)</f>
        <v>Semillas para empradizar</v>
      </c>
      <c r="C51" s="435"/>
      <c r="D51" s="435"/>
      <c r="E51" s="435"/>
      <c r="F51" s="435"/>
      <c r="G51" s="435"/>
      <c r="H51" s="435"/>
      <c r="I51" s="435"/>
      <c r="J51" s="322" t="str">
        <f>VLOOKUP(A51,MATERIALES!A6:D643,2,FALSE)</f>
        <v>kg</v>
      </c>
      <c r="K51" s="407">
        <v>0.05</v>
      </c>
      <c r="L51" s="431"/>
      <c r="M51" s="412">
        <f>VLOOKUP(A51,MATERIALES!A6:D399,4,FALSE)</f>
        <v>26783</v>
      </c>
      <c r="N51" s="282">
        <f>K51*M51</f>
        <v>1339.15</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4221.9500000000007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7"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2800</v>
      </c>
      <c r="N71" s="405">
        <f>K71/M71</f>
        <v>54.714862720821422</v>
      </c>
      <c r="O71" s="112"/>
    </row>
    <row r="72" spans="1:15">
      <c r="A72" s="177"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2800</v>
      </c>
      <c r="N72" s="405">
        <f>K72/M72</f>
        <v>36.476575147214284</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91.191437868035706</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4598.3174611900095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919.66349223800194</v>
      </c>
      <c r="M84" s="857"/>
      <c r="N84" s="57"/>
    </row>
    <row r="85" spans="1:14">
      <c r="B85" s="95" t="s">
        <v>1057</v>
      </c>
      <c r="C85" s="96"/>
      <c r="D85" s="96"/>
      <c r="E85" s="96"/>
      <c r="F85" s="96"/>
      <c r="G85" s="96"/>
      <c r="H85" s="96"/>
      <c r="I85" s="93"/>
      <c r="J85" s="94"/>
      <c r="K85" s="314">
        <v>0.05</v>
      </c>
      <c r="L85" s="856">
        <f>N79*K85</f>
        <v>229.91587305950048</v>
      </c>
      <c r="M85" s="857"/>
      <c r="N85" s="57"/>
    </row>
    <row r="86" spans="1:14" ht="15" thickBot="1">
      <c r="B86" s="97" t="s">
        <v>1058</v>
      </c>
      <c r="C86" s="98"/>
      <c r="D86" s="98"/>
      <c r="E86" s="98"/>
      <c r="F86" s="98"/>
      <c r="G86" s="98"/>
      <c r="H86" s="98"/>
      <c r="I86" s="99"/>
      <c r="J86" s="100"/>
      <c r="K86" s="315">
        <v>0.05</v>
      </c>
      <c r="L86" s="858">
        <f>N79*K86</f>
        <v>229.91587305950048</v>
      </c>
      <c r="M86" s="859"/>
      <c r="N86" s="57"/>
    </row>
    <row r="87" spans="1:14" ht="15" thickBot="1">
      <c r="B87" s="821" t="s">
        <v>1037</v>
      </c>
      <c r="C87" s="822"/>
      <c r="D87" s="822"/>
      <c r="E87" s="822"/>
      <c r="F87" s="822"/>
      <c r="G87" s="822"/>
      <c r="H87" s="822"/>
      <c r="I87" s="822"/>
      <c r="J87" s="822"/>
      <c r="K87" s="822"/>
      <c r="L87" s="822"/>
      <c r="M87" s="823"/>
      <c r="N87" s="58">
        <f>L84+L85+L86</f>
        <v>1379.4952383570028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5977.812699547012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29.25" customHeight="1" thickBot="1">
      <c r="A31" t="s">
        <v>1929</v>
      </c>
      <c r="B31" s="86" t="s">
        <v>1810</v>
      </c>
      <c r="C31" s="963" t="s">
        <v>2155</v>
      </c>
      <c r="D31" s="964"/>
      <c r="E31" s="964"/>
      <c r="F31" s="964"/>
      <c r="G31" s="964"/>
      <c r="H31" s="964"/>
      <c r="I31" s="964"/>
      <c r="J31" s="964"/>
      <c r="K31" s="478"/>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138</v>
      </c>
      <c r="B36" s="870" t="str">
        <f>VLOOKUP(A36,EQUIPOS!A6:D154,3,FALSE)</f>
        <v>Camioneta D-300</v>
      </c>
      <c r="C36" s="871"/>
      <c r="D36" s="871"/>
      <c r="E36" s="871"/>
      <c r="F36" s="871"/>
      <c r="G36" s="871"/>
      <c r="H36" s="872"/>
      <c r="I36" s="277"/>
      <c r="J36" s="278"/>
      <c r="K36" s="279">
        <f>VLOOKUP(A36,EQUIPOS!A6:D163,4,FALSE)</f>
        <v>60930.663</v>
      </c>
      <c r="L36" s="280"/>
      <c r="M36" s="346">
        <v>8000</v>
      </c>
      <c r="N36" s="282">
        <f>K36/M36</f>
        <v>7.6163328750000003</v>
      </c>
    </row>
    <row r="37" spans="1:14">
      <c r="A37" s="119"/>
      <c r="B37" s="870"/>
      <c r="C37" s="871"/>
      <c r="D37" s="871"/>
      <c r="E37" s="871"/>
      <c r="F37" s="871"/>
      <c r="G37" s="871"/>
      <c r="H37" s="872"/>
      <c r="I37" s="431"/>
      <c r="J37" s="432"/>
      <c r="K37" s="279"/>
      <c r="L37" s="345"/>
      <c r="M37" s="346"/>
      <c r="N37" s="282"/>
    </row>
    <row r="38" spans="1:14">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0.01</v>
      </c>
      <c r="N41" s="354">
        <f>N77*M41</f>
        <v>25.533602603049999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33.149935478049997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6" t="s">
        <v>521</v>
      </c>
      <c r="B48" s="49" t="str">
        <f>VLOOKUP(A48,MATERIALES!A5:D373,3,FALSE)</f>
        <v>Manto Temporal (Protección de Taludes)</v>
      </c>
      <c r="C48" s="291"/>
      <c r="D48" s="291"/>
      <c r="E48" s="291"/>
      <c r="F48" s="291"/>
      <c r="G48" s="291"/>
      <c r="H48" s="291"/>
      <c r="I48" s="291"/>
      <c r="J48" s="321" t="str">
        <f>VLOOKUP(A48,MATERIALES!A4:D640,2,FALSE)</f>
        <v>m2</v>
      </c>
      <c r="K48" s="496">
        <v>1.05</v>
      </c>
      <c r="L48" s="277"/>
      <c r="M48" s="412">
        <f>VLOOKUP(A48,MATERIALES!A5:D396,4,FALSE)</f>
        <v>5301.96</v>
      </c>
      <c r="N48" s="282">
        <f>K48*M48</f>
        <v>5567.058</v>
      </c>
    </row>
    <row r="49" spans="1:14">
      <c r="A49" s="176" t="s">
        <v>605</v>
      </c>
      <c r="B49" s="49" t="str">
        <f>VLOOKUP(A49,MATERIALES!A6:D373,3,FALSE)</f>
        <v>Mezcla Fértil</v>
      </c>
      <c r="C49" s="435"/>
      <c r="D49" s="435"/>
      <c r="E49" s="435"/>
      <c r="F49" s="435"/>
      <c r="G49" s="435"/>
      <c r="H49" s="435"/>
      <c r="I49" s="435"/>
      <c r="J49" s="322" t="str">
        <f>VLOOKUP(A49,MATERIALES!A5:D641,2,FALSE)</f>
        <v>m2</v>
      </c>
      <c r="K49" s="496">
        <v>1</v>
      </c>
      <c r="L49" s="431"/>
      <c r="M49" s="412">
        <f>VLOOKUP(A49,MATERIALES!A6:D397,4,FALSE)</f>
        <v>22388</v>
      </c>
      <c r="N49" s="282">
        <f>K49*M49</f>
        <v>22388</v>
      </c>
    </row>
    <row r="50" spans="1:14">
      <c r="A50" s="176" t="s">
        <v>899</v>
      </c>
      <c r="B50" s="49" t="str">
        <f>VLOOKUP(A50,MATERIALES!A6:D373,3,FALSE)</f>
        <v>Anclaje para fijación del manto</v>
      </c>
      <c r="C50" s="435"/>
      <c r="D50" s="435"/>
      <c r="E50" s="435"/>
      <c r="F50" s="435"/>
      <c r="G50" s="435"/>
      <c r="H50" s="435"/>
      <c r="I50" s="435"/>
      <c r="J50" s="322" t="str">
        <f>VLOOKUP(A50,MATERIALES!A6:D642,2,FALSE)</f>
        <v>u</v>
      </c>
      <c r="K50" s="496">
        <v>2</v>
      </c>
      <c r="L50" s="431"/>
      <c r="M50" s="412">
        <f>VLOOKUP(A50,MATERIALES!A6:D398,4,FALSE)</f>
        <v>851</v>
      </c>
      <c r="N50" s="282">
        <f>K50*M50</f>
        <v>1702</v>
      </c>
    </row>
    <row r="51" spans="1:14">
      <c r="A51" s="176"/>
      <c r="B51" s="49"/>
      <c r="C51" s="435"/>
      <c r="D51" s="435"/>
      <c r="E51" s="435"/>
      <c r="F51" s="435"/>
      <c r="G51" s="435"/>
      <c r="H51" s="435"/>
      <c r="I51" s="435"/>
      <c r="J51" s="321"/>
      <c r="K51" s="461"/>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29657.058000000001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7"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100</v>
      </c>
      <c r="N71" s="405">
        <f>K71/M71</f>
        <v>1532.0161561829998</v>
      </c>
      <c r="O71" s="112"/>
    </row>
    <row r="72" spans="1:15">
      <c r="A72" s="177"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100</v>
      </c>
      <c r="N72" s="405">
        <f>K72/M72</f>
        <v>1021.344104122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2553.3602603049999</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32243.568195783049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6448.71363915661</v>
      </c>
      <c r="M84" s="857"/>
      <c r="N84" s="57"/>
    </row>
    <row r="85" spans="1:14">
      <c r="B85" s="95" t="s">
        <v>1057</v>
      </c>
      <c r="C85" s="96"/>
      <c r="D85" s="96"/>
      <c r="E85" s="96"/>
      <c r="F85" s="96"/>
      <c r="G85" s="96"/>
      <c r="H85" s="96"/>
      <c r="I85" s="93"/>
      <c r="J85" s="94"/>
      <c r="K85" s="314">
        <v>0.05</v>
      </c>
      <c r="L85" s="856">
        <f>N79*K85</f>
        <v>1612.1784097891525</v>
      </c>
      <c r="M85" s="857"/>
      <c r="N85" s="57"/>
    </row>
    <row r="86" spans="1:14" ht="15" thickBot="1">
      <c r="B86" s="97" t="s">
        <v>1058</v>
      </c>
      <c r="C86" s="98"/>
      <c r="D86" s="98"/>
      <c r="E86" s="98"/>
      <c r="F86" s="98"/>
      <c r="G86" s="98"/>
      <c r="H86" s="98"/>
      <c r="I86" s="99"/>
      <c r="J86" s="100"/>
      <c r="K86" s="315">
        <v>0.05</v>
      </c>
      <c r="L86" s="858">
        <f>N79*K86</f>
        <v>1612.1784097891525</v>
      </c>
      <c r="M86" s="859"/>
      <c r="N86" s="57"/>
    </row>
    <row r="87" spans="1:14" ht="15" thickBot="1">
      <c r="B87" s="821" t="s">
        <v>1037</v>
      </c>
      <c r="C87" s="822"/>
      <c r="D87" s="822"/>
      <c r="E87" s="822"/>
      <c r="F87" s="822"/>
      <c r="G87" s="822"/>
      <c r="H87" s="822"/>
      <c r="I87" s="822"/>
      <c r="J87" s="822"/>
      <c r="K87" s="822"/>
      <c r="L87" s="822"/>
      <c r="M87" s="823"/>
      <c r="N87" s="58">
        <f>L84+L85+L86</f>
        <v>9673.0704587349155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41916.638654517963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6.5546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28.5" customHeight="1" thickBot="1">
      <c r="A31" t="s">
        <v>1929</v>
      </c>
      <c r="B31" s="86" t="s">
        <v>1811</v>
      </c>
      <c r="C31" s="963" t="s">
        <v>2158</v>
      </c>
      <c r="D31" s="964"/>
      <c r="E31" s="964"/>
      <c r="F31" s="964"/>
      <c r="G31" s="964"/>
      <c r="H31" s="964"/>
      <c r="I31" s="964"/>
      <c r="J31" s="964"/>
      <c r="K31" s="478"/>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138</v>
      </c>
      <c r="B36" s="870" t="str">
        <f>VLOOKUP(A36,EQUIPOS!A6:D154,3,FALSE)</f>
        <v>Camioneta D-300</v>
      </c>
      <c r="C36" s="871"/>
      <c r="D36" s="871"/>
      <c r="E36" s="871"/>
      <c r="F36" s="871"/>
      <c r="G36" s="871"/>
      <c r="H36" s="872"/>
      <c r="I36" s="277"/>
      <c r="J36" s="278"/>
      <c r="K36" s="279">
        <f>VLOOKUP(A36,EQUIPOS!A6:D163,4,FALSE)</f>
        <v>60930.663</v>
      </c>
      <c r="L36" s="280"/>
      <c r="M36" s="346">
        <v>8000</v>
      </c>
      <c r="N36" s="282">
        <f>K36/M36</f>
        <v>7.6163328750000003</v>
      </c>
    </row>
    <row r="37" spans="1:14">
      <c r="A37" s="119"/>
      <c r="B37" s="870"/>
      <c r="C37" s="871"/>
      <c r="D37" s="871"/>
      <c r="E37" s="871"/>
      <c r="F37" s="871"/>
      <c r="G37" s="871"/>
      <c r="H37" s="872"/>
      <c r="I37" s="431"/>
      <c r="J37" s="432"/>
      <c r="K37" s="279"/>
      <c r="L37" s="345"/>
      <c r="M37" s="346"/>
      <c r="N37" s="282"/>
    </row>
    <row r="38" spans="1:14">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0.01</v>
      </c>
      <c r="N41" s="354">
        <f>N77*M41</f>
        <v>25.533602603049999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33.149935478049997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6" t="s">
        <v>522</v>
      </c>
      <c r="B48" s="49" t="str">
        <f>VLOOKUP(A48,MATERIALES!A5:D373,3,FALSE)</f>
        <v>Manto Permanente (Protección de Taludes)</v>
      </c>
      <c r="C48" s="291"/>
      <c r="D48" s="291"/>
      <c r="E48" s="291"/>
      <c r="F48" s="291"/>
      <c r="G48" s="291"/>
      <c r="H48" s="291"/>
      <c r="I48" s="291"/>
      <c r="J48" s="321" t="str">
        <f>VLOOKUP(A48,MATERIALES!A4:D640,2,FALSE)</f>
        <v>m2</v>
      </c>
      <c r="K48" s="496">
        <v>1.05</v>
      </c>
      <c r="L48" s="277"/>
      <c r="M48" s="412">
        <f>VLOOKUP(A48,MATERIALES!A5:D396,4,FALSE)</f>
        <v>12689.82</v>
      </c>
      <c r="N48" s="282">
        <f>K48*M48</f>
        <v>13324.311</v>
      </c>
    </row>
    <row r="49" spans="1:14">
      <c r="A49" s="176" t="s">
        <v>605</v>
      </c>
      <c r="B49" s="49" t="str">
        <f>VLOOKUP(A49,MATERIALES!A6:D373,3,FALSE)</f>
        <v>Mezcla Fértil</v>
      </c>
      <c r="C49" s="435"/>
      <c r="D49" s="435"/>
      <c r="E49" s="435"/>
      <c r="F49" s="435"/>
      <c r="G49" s="435"/>
      <c r="H49" s="435"/>
      <c r="I49" s="435"/>
      <c r="J49" s="322" t="str">
        <f>VLOOKUP(A49,MATERIALES!A5:D641,2,FALSE)</f>
        <v>m2</v>
      </c>
      <c r="K49" s="496">
        <v>1</v>
      </c>
      <c r="L49" s="431"/>
      <c r="M49" s="412">
        <f>VLOOKUP(A49,MATERIALES!A6:D397,4,FALSE)</f>
        <v>22388</v>
      </c>
      <c r="N49" s="282">
        <f>K49*M49</f>
        <v>22388</v>
      </c>
    </row>
    <row r="50" spans="1:14">
      <c r="A50" s="176" t="s">
        <v>899</v>
      </c>
      <c r="B50" s="49" t="str">
        <f>VLOOKUP(A50,MATERIALES!A6:D373,3,FALSE)</f>
        <v>Anclaje para fijación del manto</v>
      </c>
      <c r="C50" s="435"/>
      <c r="D50" s="435"/>
      <c r="E50" s="435"/>
      <c r="F50" s="435"/>
      <c r="G50" s="435"/>
      <c r="H50" s="435"/>
      <c r="I50" s="435"/>
      <c r="J50" s="322" t="str">
        <f>VLOOKUP(A50,MATERIALES!A6:D642,2,FALSE)</f>
        <v>u</v>
      </c>
      <c r="K50" s="496">
        <v>2</v>
      </c>
      <c r="L50" s="431"/>
      <c r="M50" s="412">
        <f>VLOOKUP(A50,MATERIALES!A6:D398,4,FALSE)</f>
        <v>851</v>
      </c>
      <c r="N50" s="282">
        <f>K50*M50</f>
        <v>1702</v>
      </c>
    </row>
    <row r="51" spans="1:14">
      <c r="A51" s="176"/>
      <c r="B51" s="49"/>
      <c r="C51" s="435"/>
      <c r="D51" s="435"/>
      <c r="E51" s="435"/>
      <c r="F51" s="435"/>
      <c r="G51" s="435"/>
      <c r="H51" s="435"/>
      <c r="I51" s="435"/>
      <c r="J51" s="321"/>
      <c r="K51" s="461"/>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37414.311000000002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7"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100</v>
      </c>
      <c r="N71" s="405">
        <f>K71/M71</f>
        <v>1532.0161561829998</v>
      </c>
      <c r="O71" s="112"/>
    </row>
    <row r="72" spans="1:15">
      <c r="A72" s="177"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100</v>
      </c>
      <c r="N72" s="405">
        <f>K72/M72</f>
        <v>1021.344104122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2553.3602603049999</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40000.821195783057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8000.164239156612</v>
      </c>
      <c r="M84" s="857"/>
      <c r="N84" s="57"/>
    </row>
    <row r="85" spans="1:14">
      <c r="B85" s="95" t="s">
        <v>1057</v>
      </c>
      <c r="C85" s="96"/>
      <c r="D85" s="96"/>
      <c r="E85" s="96"/>
      <c r="F85" s="96"/>
      <c r="G85" s="96"/>
      <c r="H85" s="96"/>
      <c r="I85" s="93"/>
      <c r="J85" s="94"/>
      <c r="K85" s="314">
        <v>0.05</v>
      </c>
      <c r="L85" s="856">
        <f>N79*K85</f>
        <v>2000.041059789153</v>
      </c>
      <c r="M85" s="857"/>
      <c r="N85" s="57"/>
    </row>
    <row r="86" spans="1:14" ht="15" thickBot="1">
      <c r="B86" s="97" t="s">
        <v>1058</v>
      </c>
      <c r="C86" s="98"/>
      <c r="D86" s="98"/>
      <c r="E86" s="98"/>
      <c r="F86" s="98"/>
      <c r="G86" s="98"/>
      <c r="H86" s="98"/>
      <c r="I86" s="99"/>
      <c r="J86" s="100"/>
      <c r="K86" s="315">
        <v>0.05</v>
      </c>
      <c r="L86" s="858">
        <f>N79*K86</f>
        <v>2000.041059789153</v>
      </c>
      <c r="M86" s="859"/>
      <c r="N86" s="57"/>
    </row>
    <row r="87" spans="1:14" ht="15" thickBot="1">
      <c r="B87" s="821" t="s">
        <v>1037</v>
      </c>
      <c r="C87" s="822"/>
      <c r="D87" s="822"/>
      <c r="E87" s="822"/>
      <c r="F87" s="822"/>
      <c r="G87" s="822"/>
      <c r="H87" s="822"/>
      <c r="I87" s="822"/>
      <c r="J87" s="822"/>
      <c r="K87" s="822"/>
      <c r="L87" s="822"/>
      <c r="M87" s="823"/>
      <c r="N87" s="58">
        <f>L84+L85+L86</f>
        <v>12000.246358734918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52001.067554517977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30"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1249</v>
      </c>
      <c r="C31" s="87" t="s">
        <v>2296</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t="s">
        <v>119</v>
      </c>
      <c r="B36" s="870" t="str">
        <f>VLOOKUP(A36,EQUIPOS!A6:D154,3,FALSE)</f>
        <v xml:space="preserve">Bomba de concreto, Producción: 30 m3/h, POTENCIA: 67 HP, MAX PRESION DE CONCRETO: 1150 PSI
</v>
      </c>
      <c r="C36" s="871"/>
      <c r="D36" s="871"/>
      <c r="E36" s="871"/>
      <c r="F36" s="871"/>
      <c r="G36" s="871"/>
      <c r="H36" s="872"/>
      <c r="I36" s="277"/>
      <c r="J36" s="278"/>
      <c r="K36" s="279">
        <f>VLOOKUP(A36,EQUIPOS!A6:D163,4,FALSE)</f>
        <v>62388.576000000001</v>
      </c>
      <c r="L36" s="280"/>
      <c r="M36" s="346">
        <v>100</v>
      </c>
      <c r="N36" s="282">
        <f>K36/M36</f>
        <v>623.88576</v>
      </c>
    </row>
    <row r="37" spans="1:14">
      <c r="A37" s="119" t="s">
        <v>138</v>
      </c>
      <c r="B37" s="870" t="str">
        <f>VLOOKUP(A37,EQUIPOS!A7:D154,3,FALSE)</f>
        <v>Camioneta D-300</v>
      </c>
      <c r="C37" s="871"/>
      <c r="D37" s="871"/>
      <c r="E37" s="871"/>
      <c r="F37" s="871"/>
      <c r="G37" s="871"/>
      <c r="H37" s="872"/>
      <c r="I37" s="431"/>
      <c r="J37" s="432"/>
      <c r="K37" s="279">
        <f>VLOOKUP(A37,EQUIPOS!A7:D164,4,FALSE)</f>
        <v>60930.663</v>
      </c>
      <c r="L37" s="345"/>
      <c r="M37" s="346">
        <v>1000</v>
      </c>
      <c r="N37" s="282">
        <f>K37/M37</f>
        <v>60.930663000000003</v>
      </c>
    </row>
    <row r="38" spans="1:14">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0.01</v>
      </c>
      <c r="N41" s="354">
        <f>N77*M41</f>
        <v>3.8300403904575</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688.64646339045748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6" t="s">
        <v>606</v>
      </c>
      <c r="B48" s="49" t="str">
        <f>VLOOKUP(A48,MATERIALES!A5:D373,3,FALSE)</f>
        <v>Mortero 1:3</v>
      </c>
      <c r="C48" s="291"/>
      <c r="D48" s="291"/>
      <c r="E48" s="291"/>
      <c r="F48" s="291"/>
      <c r="G48" s="291"/>
      <c r="H48" s="291"/>
      <c r="I48" s="291"/>
      <c r="J48" s="321" t="str">
        <f>VLOOKUP(A48,MATERIALES!A4:D640,2,FALSE)</f>
        <v>m3</v>
      </c>
      <c r="K48" s="496">
        <v>0.1</v>
      </c>
      <c r="L48" s="277"/>
      <c r="M48" s="412">
        <f>VLOOKUP(A48,MATERIALES!A5:D396,4,FALSE)</f>
        <v>504810</v>
      </c>
      <c r="N48" s="282">
        <f>K48*M48</f>
        <v>50481</v>
      </c>
    </row>
    <row r="49" spans="1:14">
      <c r="A49" s="176" t="s">
        <v>806</v>
      </c>
      <c r="B49" s="49" t="str">
        <f>VLOOKUP(A49,MATERIALES!A6:D373,3,FALSE)</f>
        <v>Varilla 5/8</v>
      </c>
      <c r="C49" s="435"/>
      <c r="D49" s="435"/>
      <c r="E49" s="435"/>
      <c r="F49" s="435"/>
      <c r="G49" s="435"/>
      <c r="H49" s="435"/>
      <c r="I49" s="435"/>
      <c r="J49" s="322" t="str">
        <f>VLOOKUP(A49,MATERIALES!A5:D641,2,FALSE)</f>
        <v>kg</v>
      </c>
      <c r="K49" s="496">
        <v>1.1000000000000001</v>
      </c>
      <c r="L49" s="431"/>
      <c r="M49" s="412">
        <f>VLOOKUP(A49,MATERIALES!A6:D397,4,FALSE)</f>
        <v>3189.432989690722</v>
      </c>
      <c r="N49" s="282">
        <f>K49*M49</f>
        <v>3508.3762886597947</v>
      </c>
    </row>
    <row r="50" spans="1:14">
      <c r="A50" s="176" t="s">
        <v>1015</v>
      </c>
      <c r="B50" s="49" t="str">
        <f>VLOOKUP(A50,MATERIALES!A6:D373,3,FALSE)</f>
        <v>Malla Electrosoldada de 5/16</v>
      </c>
      <c r="C50" s="435"/>
      <c r="D50" s="435"/>
      <c r="E50" s="435"/>
      <c r="F50" s="435"/>
      <c r="G50" s="435"/>
      <c r="H50" s="435"/>
      <c r="I50" s="435"/>
      <c r="J50" s="322" t="str">
        <f>VLOOKUP(A50,MATERIALES!A6:D642,2,FALSE)</f>
        <v>m2</v>
      </c>
      <c r="K50" s="496">
        <v>1</v>
      </c>
      <c r="L50" s="431"/>
      <c r="M50" s="412">
        <f>VLOOKUP(A50,MATERIALES!A6:D398,4,FALSE)</f>
        <v>6963.54</v>
      </c>
      <c r="N50" s="282">
        <f>K50*M50</f>
        <v>6963.54</v>
      </c>
    </row>
    <row r="51" spans="1:14">
      <c r="A51" s="176"/>
      <c r="B51" s="49"/>
      <c r="C51" s="435"/>
      <c r="D51" s="435"/>
      <c r="E51" s="435"/>
      <c r="F51" s="435"/>
      <c r="G51" s="435"/>
      <c r="H51" s="435"/>
      <c r="I51" s="435"/>
      <c r="J51" s="321"/>
      <c r="K51" s="461"/>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60952.916288659799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7"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800</v>
      </c>
      <c r="N71" s="405">
        <f>K71/M71</f>
        <v>255.33602603049999</v>
      </c>
      <c r="O71" s="112"/>
    </row>
    <row r="72" spans="1:15">
      <c r="A72" s="177"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800</v>
      </c>
      <c r="N72" s="405">
        <f>K72/M72</f>
        <v>127.66801301525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383.00403904575001</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62024.566791096004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12404.913358219201</v>
      </c>
      <c r="M84" s="857"/>
      <c r="N84" s="57"/>
    </row>
    <row r="85" spans="1:14">
      <c r="B85" s="95" t="s">
        <v>1057</v>
      </c>
      <c r="C85" s="96"/>
      <c r="D85" s="96"/>
      <c r="E85" s="96"/>
      <c r="F85" s="96"/>
      <c r="G85" s="96"/>
      <c r="H85" s="96"/>
      <c r="I85" s="93"/>
      <c r="J85" s="94"/>
      <c r="K85" s="314">
        <v>0.05</v>
      </c>
      <c r="L85" s="856">
        <f>N79*K85</f>
        <v>3101.2283395548002</v>
      </c>
      <c r="M85" s="857"/>
      <c r="N85" s="57"/>
    </row>
    <row r="86" spans="1:14" ht="15" thickBot="1">
      <c r="B86" s="97" t="s">
        <v>1058</v>
      </c>
      <c r="C86" s="98"/>
      <c r="D86" s="98"/>
      <c r="E86" s="98"/>
      <c r="F86" s="98"/>
      <c r="G86" s="98"/>
      <c r="H86" s="98"/>
      <c r="I86" s="99"/>
      <c r="J86" s="100"/>
      <c r="K86" s="315">
        <v>0.05</v>
      </c>
      <c r="L86" s="858">
        <f>N79*K86</f>
        <v>3101.2283395548002</v>
      </c>
      <c r="M86" s="859"/>
      <c r="N86" s="57"/>
    </row>
    <row r="87" spans="1:14" ht="15" thickBot="1">
      <c r="B87" s="821" t="s">
        <v>1037</v>
      </c>
      <c r="C87" s="822"/>
      <c r="D87" s="822"/>
      <c r="E87" s="822"/>
      <c r="F87" s="822"/>
      <c r="G87" s="822"/>
      <c r="H87" s="822"/>
      <c r="I87" s="822"/>
      <c r="J87" s="822"/>
      <c r="K87" s="822"/>
      <c r="L87" s="822"/>
      <c r="M87" s="823"/>
      <c r="N87" s="58">
        <f>L84+L85+L86</f>
        <v>18607.370037328801</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80631.936828424805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6.109375" customWidth="1"/>
    <col min="9" max="9" width="12.66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9.25" customHeight="1" thickBot="1">
      <c r="B29" s="77" t="s">
        <v>1027</v>
      </c>
      <c r="C29" s="800" t="s">
        <v>1028</v>
      </c>
      <c r="D29" s="801"/>
      <c r="E29" s="801"/>
      <c r="F29" s="801"/>
      <c r="G29" s="801"/>
      <c r="H29" s="801"/>
      <c r="I29" s="801"/>
      <c r="J29" s="78"/>
      <c r="K29" s="352" t="s">
        <v>2321</v>
      </c>
      <c r="L29" s="797" t="s">
        <v>1029</v>
      </c>
      <c r="M29" s="798"/>
      <c r="N29" s="77" t="s">
        <v>1030</v>
      </c>
    </row>
    <row r="30" spans="1:14" ht="17.25" hidden="1" customHeight="1">
      <c r="B30" s="77" t="s">
        <v>1027</v>
      </c>
      <c r="C30" s="800" t="s">
        <v>1028</v>
      </c>
      <c r="D30" s="801"/>
      <c r="E30" s="801"/>
      <c r="F30" s="801"/>
      <c r="G30" s="801"/>
      <c r="H30" s="801"/>
      <c r="I30" s="801"/>
      <c r="J30" s="78"/>
      <c r="K30" s="317"/>
      <c r="L30" s="797" t="s">
        <v>1029</v>
      </c>
      <c r="M30" s="798"/>
      <c r="N30" s="77" t="s">
        <v>1030</v>
      </c>
    </row>
    <row r="31" spans="1:14" ht="15" thickBot="1">
      <c r="A31" t="s">
        <v>1929</v>
      </c>
      <c r="B31" s="86" t="s">
        <v>1812</v>
      </c>
      <c r="C31" s="87" t="s">
        <v>2297</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N77*M41</f>
        <v>255.33602603049999</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255.33602603049999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496">
        <v>0.5</v>
      </c>
      <c r="L48" s="277"/>
      <c r="M48" s="412">
        <f>VLOOKUP(A48,MATERIALES!A5:D396,4,FALSE)</f>
        <v>38195</v>
      </c>
      <c r="N48" s="282">
        <f>K48*M48</f>
        <v>19097.5</v>
      </c>
    </row>
    <row r="49" spans="1:14">
      <c r="A49" s="176" t="s">
        <v>996</v>
      </c>
      <c r="B49" s="49" t="str">
        <f>VLOOKUP(A49,MATERIALES!A6:D373,3,FALSE)</f>
        <v>Árbol de 1.2 m (Paisajístico)</v>
      </c>
      <c r="C49" s="435"/>
      <c r="D49" s="435"/>
      <c r="E49" s="435"/>
      <c r="F49" s="435"/>
      <c r="G49" s="435"/>
      <c r="H49" s="435"/>
      <c r="I49" s="435"/>
      <c r="J49" s="322" t="str">
        <f>VLOOKUP(A49,MATERIALES!A5:D641,2,FALSE)</f>
        <v>u</v>
      </c>
      <c r="K49" s="496">
        <v>1</v>
      </c>
      <c r="L49" s="431"/>
      <c r="M49" s="412">
        <f>VLOOKUP(A49,MATERIALES!A6:D397,4,FALSE)</f>
        <v>23749</v>
      </c>
      <c r="N49" s="282">
        <f>K49*M49</f>
        <v>23749</v>
      </c>
    </row>
    <row r="50" spans="1:14">
      <c r="A50" s="176"/>
      <c r="B50" s="49"/>
      <c r="C50" s="435"/>
      <c r="D50" s="435"/>
      <c r="E50" s="435"/>
      <c r="F50" s="435"/>
      <c r="G50" s="435"/>
      <c r="H50" s="435"/>
      <c r="I50" s="435"/>
      <c r="J50" s="328"/>
      <c r="K50" s="496"/>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1" t="s">
        <v>1037</v>
      </c>
      <c r="C55" s="822"/>
      <c r="D55" s="822"/>
      <c r="E55" s="822"/>
      <c r="F55" s="822"/>
      <c r="G55" s="822"/>
      <c r="H55" s="822"/>
      <c r="I55" s="822"/>
      <c r="J55" s="822"/>
      <c r="K55" s="822"/>
      <c r="L55" s="822"/>
      <c r="M55" s="823"/>
      <c r="N55" s="404">
        <f>SUM(N48:N54)</f>
        <v>42846.5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7" t="s">
        <v>1045</v>
      </c>
      <c r="M59" s="886"/>
      <c r="N59" s="82" t="s">
        <v>1035</v>
      </c>
    </row>
    <row r="60" spans="1:14">
      <c r="B60" s="52"/>
      <c r="C60" s="327"/>
      <c r="D60" s="327"/>
      <c r="E60" s="327"/>
      <c r="F60" s="327"/>
      <c r="G60" s="327"/>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321"/>
      <c r="I63" s="289"/>
      <c r="J63" s="296"/>
      <c r="K63" s="289"/>
      <c r="L63" s="908"/>
      <c r="M63" s="909"/>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1"/>
      <c r="M65" s="992"/>
      <c r="N65" s="495"/>
    </row>
    <row r="66" spans="1:15" ht="15" thickBot="1">
      <c r="B66" s="821" t="s">
        <v>1037</v>
      </c>
      <c r="C66" s="822"/>
      <c r="D66" s="822"/>
      <c r="E66" s="822"/>
      <c r="F66" s="822"/>
      <c r="G66" s="822"/>
      <c r="H66" s="822"/>
      <c r="I66" s="822"/>
      <c r="J66" s="822"/>
      <c r="K66" s="822"/>
      <c r="L66" s="822"/>
      <c r="M66" s="823"/>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0" t="s">
        <v>1047</v>
      </c>
      <c r="C70" s="861"/>
      <c r="D70" s="861"/>
      <c r="E70" s="861"/>
      <c r="F70" s="861"/>
      <c r="G70" s="861"/>
      <c r="H70" s="861"/>
      <c r="I70" s="79" t="s">
        <v>1048</v>
      </c>
      <c r="J70" s="81" t="s">
        <v>1494</v>
      </c>
      <c r="K70" s="80" t="s">
        <v>1050</v>
      </c>
      <c r="L70" s="862" t="s">
        <v>1034</v>
      </c>
      <c r="M70" s="975"/>
      <c r="N70" s="104" t="s">
        <v>1035</v>
      </c>
    </row>
    <row r="71" spans="1:15">
      <c r="A71" s="177" t="s">
        <v>6</v>
      </c>
      <c r="B71" s="55" t="str">
        <f>VLOOKUP(A71,'MANO DE OBRA'!A8:D68,3,FALSE)</f>
        <v xml:space="preserve">Obrero </v>
      </c>
      <c r="C71" s="53"/>
      <c r="D71" s="53"/>
      <c r="E71" s="53"/>
      <c r="F71" s="53"/>
      <c r="G71" s="53"/>
      <c r="H71" s="53"/>
      <c r="I71" s="302">
        <f>K71/J71*100</f>
        <v>27603.894705999999</v>
      </c>
      <c r="J71" s="303">
        <v>185</v>
      </c>
      <c r="K71" s="304">
        <f>VLOOKUP(A71,'MANO DE OBRA'!A8:D99,4,FALSE)</f>
        <v>51067.205206099999</v>
      </c>
      <c r="L71" s="56"/>
      <c r="M71" s="497">
        <v>10</v>
      </c>
      <c r="N71" s="405">
        <f>K71/M71</f>
        <v>5106.7205206099998</v>
      </c>
      <c r="O71" s="112"/>
    </row>
    <row r="72" spans="1:15">
      <c r="A72" s="177"/>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3"/>
      <c r="C76" s="994"/>
      <c r="D76" s="994"/>
      <c r="E76" s="994"/>
      <c r="F76" s="994"/>
      <c r="G76" s="994"/>
      <c r="H76" s="994"/>
      <c r="I76" s="175"/>
      <c r="J76" s="175"/>
      <c r="K76" s="175"/>
      <c r="L76" s="995"/>
      <c r="M76" s="996"/>
      <c r="N76" s="495"/>
    </row>
    <row r="77" spans="1:15" ht="15" thickBot="1">
      <c r="B77" s="821" t="s">
        <v>1037</v>
      </c>
      <c r="C77" s="822"/>
      <c r="D77" s="822"/>
      <c r="E77" s="822"/>
      <c r="F77" s="822"/>
      <c r="G77" s="822"/>
      <c r="H77" s="822"/>
      <c r="I77" s="822"/>
      <c r="J77" s="822"/>
      <c r="K77" s="822"/>
      <c r="L77" s="822"/>
      <c r="M77" s="823"/>
      <c r="N77" s="311">
        <f>SUM(N71:N76)</f>
        <v>5106.7205206099998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48208.556546640495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6" t="s">
        <v>1053</v>
      </c>
      <c r="C83" s="867"/>
      <c r="D83" s="867"/>
      <c r="E83" s="867"/>
      <c r="F83" s="867"/>
      <c r="G83" s="867"/>
      <c r="H83" s="867"/>
      <c r="I83" s="324"/>
      <c r="J83" s="344"/>
      <c r="K83" s="312" t="s">
        <v>1054</v>
      </c>
      <c r="L83" s="868" t="s">
        <v>1055</v>
      </c>
      <c r="M83" s="869"/>
      <c r="N83" s="313"/>
    </row>
    <row r="84" spans="1:14">
      <c r="B84" s="854" t="s">
        <v>1056</v>
      </c>
      <c r="C84" s="855"/>
      <c r="D84" s="855"/>
      <c r="E84" s="855"/>
      <c r="F84" s="855"/>
      <c r="G84" s="855"/>
      <c r="H84" s="855"/>
      <c r="I84" s="93"/>
      <c r="J84" s="94"/>
      <c r="K84" s="314">
        <v>0.2</v>
      </c>
      <c r="L84" s="856">
        <f>N79*K84</f>
        <v>9641.7113093280987</v>
      </c>
      <c r="M84" s="857"/>
      <c r="N84" s="57"/>
    </row>
    <row r="85" spans="1:14">
      <c r="B85" s="95" t="s">
        <v>1057</v>
      </c>
      <c r="C85" s="96"/>
      <c r="D85" s="96"/>
      <c r="E85" s="96"/>
      <c r="F85" s="96"/>
      <c r="G85" s="96"/>
      <c r="H85" s="96"/>
      <c r="I85" s="93"/>
      <c r="J85" s="94"/>
      <c r="K85" s="314">
        <v>0.05</v>
      </c>
      <c r="L85" s="856">
        <f>N79*K85</f>
        <v>2410.4278273320247</v>
      </c>
      <c r="M85" s="857"/>
      <c r="N85" s="57"/>
    </row>
    <row r="86" spans="1:14" ht="15" thickBot="1">
      <c r="B86" s="97" t="s">
        <v>1058</v>
      </c>
      <c r="C86" s="98"/>
      <c r="D86" s="98"/>
      <c r="E86" s="98"/>
      <c r="F86" s="98"/>
      <c r="G86" s="98"/>
      <c r="H86" s="98"/>
      <c r="I86" s="99"/>
      <c r="J86" s="100"/>
      <c r="K86" s="315">
        <v>0.05</v>
      </c>
      <c r="L86" s="858">
        <f>N79*K86</f>
        <v>2410.4278273320247</v>
      </c>
      <c r="M86" s="859"/>
      <c r="N86" s="57"/>
    </row>
    <row r="87" spans="1:14" ht="15" thickBot="1">
      <c r="B87" s="821" t="s">
        <v>1037</v>
      </c>
      <c r="C87" s="822"/>
      <c r="D87" s="822"/>
      <c r="E87" s="822"/>
      <c r="F87" s="822"/>
      <c r="G87" s="822"/>
      <c r="H87" s="822"/>
      <c r="I87" s="822"/>
      <c r="J87" s="822"/>
      <c r="K87" s="822"/>
      <c r="L87" s="822"/>
      <c r="M87" s="823"/>
      <c r="N87" s="58">
        <f>L84+L85+L86</f>
        <v>14462.566963992149</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62671.123510632642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1"/>
      <c r="K119" s="971"/>
      <c r="L119" s="971"/>
      <c r="M119" s="971"/>
      <c r="N119" s="972"/>
    </row>
    <row r="120" spans="2:14" ht="15" thickBot="1">
      <c r="B120" s="429" t="s">
        <v>2327</v>
      </c>
      <c r="C120" s="430"/>
      <c r="D120" s="430"/>
      <c r="E120" s="269"/>
      <c r="F120" s="269"/>
      <c r="G120" s="269"/>
      <c r="H120" s="269"/>
      <c r="I120" s="269"/>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t="17.25" hidden="1" customHeight="1" thickBot="1">
      <c r="B30" s="77" t="s">
        <v>1027</v>
      </c>
      <c r="C30" s="800" t="s">
        <v>1028</v>
      </c>
      <c r="D30" s="801"/>
      <c r="E30" s="801"/>
      <c r="F30" s="801"/>
      <c r="G30" s="801"/>
      <c r="H30" s="801"/>
      <c r="I30" s="801"/>
      <c r="J30" s="78"/>
      <c r="K30" s="317"/>
      <c r="L30" s="797" t="s">
        <v>1029</v>
      </c>
      <c r="M30" s="798"/>
      <c r="N30" s="77" t="s">
        <v>1030</v>
      </c>
    </row>
    <row r="31" spans="1:14" ht="15" thickBot="1">
      <c r="A31" t="s">
        <v>1929</v>
      </c>
      <c r="B31" s="86" t="s">
        <v>1813</v>
      </c>
      <c r="C31" s="87" t="s">
        <v>2298</v>
      </c>
      <c r="D31" s="88"/>
      <c r="E31" s="88"/>
      <c r="F31" s="88"/>
      <c r="G31" s="88"/>
      <c r="H31" s="88"/>
      <c r="I31" s="88"/>
      <c r="J31" s="88"/>
      <c r="K31" s="463"/>
      <c r="L31" s="316" t="s">
        <v>1068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19"/>
      <c r="B36" s="870"/>
      <c r="C36" s="871"/>
      <c r="D36" s="871"/>
      <c r="E36" s="871"/>
      <c r="F36" s="871"/>
      <c r="G36" s="871"/>
      <c r="H36" s="872"/>
      <c r="I36" s="277"/>
      <c r="J36" s="278"/>
      <c r="K36" s="279"/>
      <c r="L36" s="280"/>
      <c r="M36" s="346"/>
      <c r="N36" s="282"/>
    </row>
    <row r="37" spans="1:14">
      <c r="A37" s="119"/>
      <c r="B37" s="870"/>
      <c r="C37" s="871"/>
      <c r="D37" s="871"/>
      <c r="E37" s="871"/>
      <c r="F37" s="871"/>
      <c r="G37" s="871"/>
      <c r="H37" s="872"/>
      <c r="I37" s="431"/>
      <c r="J37" s="432"/>
      <c r="K37" s="279"/>
      <c r="L37" s="345"/>
      <c r="M37" s="346"/>
      <c r="N37" s="282"/>
    </row>
    <row r="38" spans="1:14">
      <c r="B38" s="870"/>
      <c r="C38" s="871"/>
      <c r="D38" s="871"/>
      <c r="E38" s="871"/>
      <c r="F38" s="871"/>
      <c r="G38" s="871"/>
      <c r="H38" s="872"/>
      <c r="I38" s="338"/>
      <c r="J38" s="340"/>
      <c r="K38" s="279"/>
      <c r="L38" s="433"/>
      <c r="M38" s="434"/>
      <c r="N38" s="282"/>
    </row>
    <row r="39" spans="1:14">
      <c r="B39" s="870"/>
      <c r="C39" s="871"/>
      <c r="D39" s="871"/>
      <c r="E39" s="871"/>
      <c r="F39" s="871"/>
      <c r="G39" s="871"/>
      <c r="H39" s="872"/>
      <c r="I39" s="42"/>
      <c r="J39" s="43"/>
      <c r="K39" s="279"/>
      <c r="L39" s="286"/>
      <c r="M39" s="346"/>
      <c r="N39" s="282"/>
    </row>
    <row r="40" spans="1:14">
      <c r="B40" s="330"/>
      <c r="C40" s="331"/>
      <c r="D40" s="331"/>
      <c r="E40" s="331"/>
      <c r="F40" s="333"/>
      <c r="G40" s="333"/>
      <c r="H40" s="131"/>
      <c r="I40" s="42"/>
      <c r="J40" s="43"/>
      <c r="K40" s="279"/>
      <c r="L40" s="286"/>
      <c r="M40" s="287"/>
      <c r="N40" s="283"/>
    </row>
    <row r="41" spans="1:14">
      <c r="B41" s="878" t="s">
        <v>1036</v>
      </c>
      <c r="C41" s="879"/>
      <c r="D41" s="879"/>
      <c r="E41" s="44"/>
      <c r="F41" s="45"/>
      <c r="G41" s="45"/>
      <c r="H41" s="46"/>
      <c r="I41" s="42"/>
      <c r="J41" s="43"/>
      <c r="K41" s="289"/>
      <c r="L41" s="286"/>
      <c r="M41" s="411">
        <v>0.05</v>
      </c>
      <c r="N41" s="354">
        <f>N76*M41</f>
        <v>85112.008676833342</v>
      </c>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404">
        <f>SUM(N36:N42)</f>
        <v>85112.008676833342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A48" s="176" t="s">
        <v>995</v>
      </c>
      <c r="B48" s="49" t="str">
        <f>VLOOKUP(A48,MATERIALES!A6:D373,3,FALSE)</f>
        <v>Árbol de 0.6 m (Protector)</v>
      </c>
      <c r="C48" s="435"/>
      <c r="D48" s="435"/>
      <c r="E48" s="435"/>
      <c r="F48" s="435"/>
      <c r="G48" s="435"/>
      <c r="H48" s="435"/>
      <c r="I48" s="435"/>
      <c r="J48" s="328" t="str">
        <f>VLOOKUP(A48,MATERIALES!A4:D640,2,FALSE)</f>
        <v>u</v>
      </c>
      <c r="K48" s="496">
        <v>1100</v>
      </c>
      <c r="L48" s="431"/>
      <c r="M48" s="412">
        <f>VLOOKUP(A48,MATERIALES!A6:D397,4,FALSE)</f>
        <v>1290</v>
      </c>
      <c r="N48" s="282">
        <f>K48*M48</f>
        <v>1419000</v>
      </c>
    </row>
    <row r="49" spans="1:14">
      <c r="A49" s="176"/>
      <c r="B49" s="49"/>
      <c r="C49" s="435"/>
      <c r="D49" s="435"/>
      <c r="E49" s="435"/>
      <c r="F49" s="435"/>
      <c r="G49" s="435"/>
      <c r="H49" s="435"/>
      <c r="I49" s="435"/>
      <c r="J49" s="328"/>
      <c r="K49" s="455"/>
      <c r="L49" s="431"/>
      <c r="M49" s="412"/>
      <c r="N49" s="282"/>
    </row>
    <row r="50" spans="1:14">
      <c r="A50" s="176"/>
      <c r="B50" s="49"/>
      <c r="C50" s="435"/>
      <c r="D50" s="435"/>
      <c r="E50" s="435"/>
      <c r="F50" s="435"/>
      <c r="G50" s="435"/>
      <c r="H50" s="435"/>
      <c r="I50" s="435"/>
      <c r="J50" s="321"/>
      <c r="K50" s="407"/>
      <c r="L50" s="431"/>
      <c r="M50" s="412"/>
      <c r="N50" s="282"/>
    </row>
    <row r="51" spans="1:14">
      <c r="B51" s="330"/>
      <c r="C51" s="53"/>
      <c r="D51" s="53"/>
      <c r="E51" s="53"/>
      <c r="F51" s="53"/>
      <c r="G51" s="53"/>
      <c r="H51" s="53"/>
      <c r="I51" s="53"/>
      <c r="J51" s="298"/>
      <c r="K51" s="175"/>
      <c r="L51" s="328"/>
      <c r="M51" s="436"/>
      <c r="N51" s="283"/>
    </row>
    <row r="52" spans="1:14">
      <c r="B52" s="174"/>
      <c r="C52" s="327"/>
      <c r="D52" s="327"/>
      <c r="E52" s="327"/>
      <c r="F52" s="327"/>
      <c r="G52" s="327"/>
      <c r="H52" s="327"/>
      <c r="I52" s="327"/>
      <c r="J52" s="321"/>
      <c r="K52" s="50"/>
      <c r="L52" s="328"/>
      <c r="M52" s="436"/>
      <c r="N52" s="283"/>
    </row>
    <row r="53" spans="1:14" ht="15" thickBot="1">
      <c r="B53" s="488"/>
      <c r="C53" s="53"/>
      <c r="D53" s="53"/>
      <c r="E53" s="53"/>
      <c r="F53" s="53"/>
      <c r="G53" s="53"/>
      <c r="H53" s="53"/>
      <c r="I53" s="53"/>
      <c r="J53" s="298"/>
      <c r="K53" s="175"/>
      <c r="L53" s="489"/>
      <c r="M53" s="490"/>
      <c r="N53" s="491"/>
    </row>
    <row r="54" spans="1:14" ht="15" thickBot="1">
      <c r="B54" s="821" t="s">
        <v>1037</v>
      </c>
      <c r="C54" s="822"/>
      <c r="D54" s="822"/>
      <c r="E54" s="822"/>
      <c r="F54" s="822"/>
      <c r="G54" s="822"/>
      <c r="H54" s="822"/>
      <c r="I54" s="822"/>
      <c r="J54" s="822"/>
      <c r="K54" s="822"/>
      <c r="L54" s="822"/>
      <c r="M54" s="823"/>
      <c r="N54" s="404">
        <f>SUM(N48:N53)</f>
        <v>1419000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7" t="s">
        <v>1045</v>
      </c>
      <c r="M58" s="886"/>
      <c r="N58" s="82" t="s">
        <v>1035</v>
      </c>
    </row>
    <row r="59" spans="1:14">
      <c r="B59" s="52"/>
      <c r="C59" s="327"/>
      <c r="D59" s="327"/>
      <c r="E59" s="327"/>
      <c r="F59" s="327"/>
      <c r="G59" s="327"/>
      <c r="H59" s="321"/>
      <c r="I59" s="289"/>
      <c r="J59" s="296"/>
      <c r="K59" s="289"/>
      <c r="L59" s="908"/>
      <c r="M59" s="909"/>
      <c r="N59" s="297"/>
    </row>
    <row r="60" spans="1:14">
      <c r="B60" s="52"/>
      <c r="C60" s="53"/>
      <c r="D60" s="53"/>
      <c r="E60" s="53"/>
      <c r="F60" s="53"/>
      <c r="G60" s="53"/>
      <c r="H60" s="321"/>
      <c r="I60" s="289"/>
      <c r="J60" s="296"/>
      <c r="K60" s="289"/>
      <c r="L60" s="908"/>
      <c r="M60" s="909"/>
      <c r="N60" s="297"/>
    </row>
    <row r="61" spans="1:14">
      <c r="B61" s="52"/>
      <c r="C61" s="53"/>
      <c r="D61" s="53"/>
      <c r="E61" s="53"/>
      <c r="F61" s="53"/>
      <c r="G61" s="53"/>
      <c r="H61" s="321"/>
      <c r="I61" s="289"/>
      <c r="J61" s="296"/>
      <c r="K61" s="289"/>
      <c r="L61" s="908"/>
      <c r="M61" s="909"/>
      <c r="N61" s="297"/>
    </row>
    <row r="62" spans="1:14">
      <c r="B62" s="52"/>
      <c r="C62" s="53"/>
      <c r="D62" s="53"/>
      <c r="E62" s="53"/>
      <c r="F62" s="53"/>
      <c r="G62" s="53"/>
      <c r="H62" s="321"/>
      <c r="I62" s="289"/>
      <c r="J62" s="296"/>
      <c r="K62" s="289"/>
      <c r="L62" s="908"/>
      <c r="M62" s="909"/>
      <c r="N62" s="297"/>
    </row>
    <row r="63" spans="1:14">
      <c r="B63" s="52"/>
      <c r="C63" s="53"/>
      <c r="D63" s="53"/>
      <c r="E63" s="53"/>
      <c r="F63" s="53"/>
      <c r="G63" s="53"/>
      <c r="H63" s="298"/>
      <c r="I63" s="289"/>
      <c r="J63" s="289"/>
      <c r="K63" s="289"/>
      <c r="L63" s="299"/>
      <c r="M63" s="300"/>
      <c r="N63" s="301"/>
    </row>
    <row r="64" spans="1:14" ht="15" thickBot="1">
      <c r="B64" s="55"/>
      <c r="C64" s="53"/>
      <c r="D64" s="53"/>
      <c r="E64" s="53"/>
      <c r="F64" s="53"/>
      <c r="G64" s="53"/>
      <c r="H64" s="494"/>
      <c r="I64" s="175"/>
      <c r="J64" s="175"/>
      <c r="K64" s="175"/>
      <c r="L64" s="991"/>
      <c r="M64" s="992"/>
      <c r="N64" s="495"/>
    </row>
    <row r="65" spans="1:15" ht="15" thickBot="1">
      <c r="B65" s="821" t="s">
        <v>1037</v>
      </c>
      <c r="C65" s="822"/>
      <c r="D65" s="822"/>
      <c r="E65" s="822"/>
      <c r="F65" s="822"/>
      <c r="G65" s="822"/>
      <c r="H65" s="822"/>
      <c r="I65" s="822"/>
      <c r="J65" s="822"/>
      <c r="K65" s="822"/>
      <c r="L65" s="822"/>
      <c r="M65" s="823"/>
      <c r="N65" s="404"/>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0" t="s">
        <v>1047</v>
      </c>
      <c r="C69" s="861"/>
      <c r="D69" s="861"/>
      <c r="E69" s="861"/>
      <c r="F69" s="861"/>
      <c r="G69" s="861"/>
      <c r="H69" s="861"/>
      <c r="I69" s="79" t="s">
        <v>1048</v>
      </c>
      <c r="J69" s="81" t="s">
        <v>1494</v>
      </c>
      <c r="K69" s="80" t="s">
        <v>1050</v>
      </c>
      <c r="L69" s="862" t="s">
        <v>1034</v>
      </c>
      <c r="M69" s="975"/>
      <c r="N69" s="104" t="s">
        <v>1035</v>
      </c>
    </row>
    <row r="70" spans="1:15">
      <c r="A70" s="177" t="s">
        <v>13</v>
      </c>
      <c r="B70" s="55" t="str">
        <f>VLOOKUP(A70,'MANO DE OBRA'!A8:D68,3,FALSE)</f>
        <v>Obrero (5)</v>
      </c>
      <c r="C70" s="53"/>
      <c r="D70" s="53"/>
      <c r="E70" s="53"/>
      <c r="F70" s="53"/>
      <c r="G70" s="53"/>
      <c r="H70" s="53"/>
      <c r="I70" s="302">
        <f>K70/J70*100</f>
        <v>138019.47352999999</v>
      </c>
      <c r="J70" s="303">
        <v>185</v>
      </c>
      <c r="K70" s="304">
        <f>VLOOKUP(A70,'MANO DE OBRA'!A8:D99,4,FALSE)</f>
        <v>255336.02603049998</v>
      </c>
      <c r="L70" s="56"/>
      <c r="M70" s="497">
        <v>0.15</v>
      </c>
      <c r="N70" s="405">
        <f>K70/M70</f>
        <v>1702240.1735366667</v>
      </c>
      <c r="O70" s="112"/>
    </row>
    <row r="71" spans="1:15">
      <c r="A71" s="177"/>
      <c r="B71" s="55"/>
      <c r="C71" s="53"/>
      <c r="D71" s="53"/>
      <c r="E71" s="53"/>
      <c r="F71" s="53"/>
      <c r="G71" s="53"/>
      <c r="H71" s="53"/>
      <c r="I71" s="302"/>
      <c r="J71" s="303"/>
      <c r="K71" s="304"/>
      <c r="L71" s="56"/>
      <c r="M71" s="444"/>
      <c r="N71" s="405"/>
    </row>
    <row r="72" spans="1:1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93"/>
      <c r="C75" s="994"/>
      <c r="D75" s="994"/>
      <c r="E75" s="994"/>
      <c r="F75" s="994"/>
      <c r="G75" s="994"/>
      <c r="H75" s="994"/>
      <c r="I75" s="175"/>
      <c r="J75" s="175"/>
      <c r="K75" s="175"/>
      <c r="L75" s="995"/>
      <c r="M75" s="996"/>
      <c r="N75" s="51"/>
    </row>
    <row r="76" spans="1:15" ht="15" thickBot="1">
      <c r="B76" s="821" t="s">
        <v>1037</v>
      </c>
      <c r="C76" s="822"/>
      <c r="D76" s="822"/>
      <c r="E76" s="822"/>
      <c r="F76" s="822"/>
      <c r="G76" s="822"/>
      <c r="H76" s="822"/>
      <c r="I76" s="822"/>
      <c r="J76" s="822"/>
      <c r="K76" s="822"/>
      <c r="L76" s="822"/>
      <c r="M76" s="823"/>
      <c r="N76" s="311">
        <f>SUM(N70:N75)</f>
        <v>1702240.1735366667</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3206352.1822135001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641270.4364427001</v>
      </c>
      <c r="M83" s="857"/>
      <c r="N83" s="57"/>
    </row>
    <row r="84" spans="1:14">
      <c r="B84" s="95" t="s">
        <v>1057</v>
      </c>
      <c r="C84" s="96"/>
      <c r="D84" s="96"/>
      <c r="E84" s="96"/>
      <c r="F84" s="96"/>
      <c r="G84" s="96"/>
      <c r="H84" s="96"/>
      <c r="I84" s="93"/>
      <c r="J84" s="94"/>
      <c r="K84" s="314">
        <v>0.05</v>
      </c>
      <c r="L84" s="856">
        <f>N78*K84</f>
        <v>160317.60911067502</v>
      </c>
      <c r="M84" s="857"/>
      <c r="N84" s="57"/>
    </row>
    <row r="85" spans="1:14" ht="15" thickBot="1">
      <c r="B85" s="97" t="s">
        <v>1058</v>
      </c>
      <c r="C85" s="98"/>
      <c r="D85" s="98"/>
      <c r="E85" s="98"/>
      <c r="F85" s="98"/>
      <c r="G85" s="98"/>
      <c r="H85" s="98"/>
      <c r="I85" s="99"/>
      <c r="J85" s="100"/>
      <c r="K85" s="315">
        <v>0.05</v>
      </c>
      <c r="L85" s="858">
        <f>N78*K85</f>
        <v>160317.60911067502</v>
      </c>
      <c r="M85" s="859"/>
      <c r="N85" s="57"/>
    </row>
    <row r="86" spans="1:14" ht="15" thickBot="1">
      <c r="B86" s="821" t="s">
        <v>1037</v>
      </c>
      <c r="C86" s="822"/>
      <c r="D86" s="822"/>
      <c r="E86" s="822"/>
      <c r="F86" s="822"/>
      <c r="G86" s="822"/>
      <c r="H86" s="822"/>
      <c r="I86" s="822"/>
      <c r="J86" s="822"/>
      <c r="K86" s="822"/>
      <c r="L86" s="822"/>
      <c r="M86" s="823"/>
      <c r="N86" s="58">
        <f>L83+L84+L85</f>
        <v>961905.65466405021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4168257.8368775505</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5" t="s">
        <v>2324</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2325</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1"/>
      <c r="K118" s="971"/>
      <c r="L118" s="971"/>
      <c r="M118" s="971"/>
      <c r="N118" s="972"/>
    </row>
    <row r="119" spans="2:14" ht="15" thickBot="1">
      <c r="B119" s="429" t="s">
        <v>2327</v>
      </c>
      <c r="C119" s="430"/>
      <c r="D119" s="430"/>
      <c r="E119" s="269"/>
      <c r="F119" s="269"/>
      <c r="G119" s="269"/>
      <c r="H119" s="269"/>
      <c r="I119" s="269"/>
      <c r="J119" s="973"/>
      <c r="K119" s="973"/>
      <c r="L119" s="973"/>
      <c r="M119" s="973"/>
      <c r="N119" s="974"/>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4.4"/>
  <cols>
    <col min="1" max="1" width="8.44140625" bestFit="1" customWidth="1"/>
    <col min="2" max="2" width="17" customWidth="1"/>
    <col min="6" max="6" width="16" customWidth="1"/>
    <col min="9" max="9" width="12.5546875" bestFit="1" customWidth="1"/>
    <col min="10" max="10" width="15.5546875" customWidth="1"/>
    <col min="11" max="11" width="17.5546875" bestFit="1" customWidth="1"/>
    <col min="13" max="13" width="11"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28.5" customHeight="1" thickBot="1">
      <c r="A31" t="s">
        <v>1929</v>
      </c>
      <c r="B31" s="113" t="s">
        <v>1250</v>
      </c>
      <c r="C31" s="997" t="s">
        <v>2299</v>
      </c>
      <c r="D31" s="998"/>
      <c r="E31" s="998"/>
      <c r="F31" s="998"/>
      <c r="G31" s="998"/>
      <c r="H31" s="998"/>
      <c r="I31" s="998"/>
      <c r="J31" s="998"/>
      <c r="K31" s="498"/>
      <c r="L31" s="468" t="s">
        <v>1814</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s="177" t="s">
        <v>373</v>
      </c>
      <c r="B36" s="870" t="str">
        <f>VLOOKUP(A36,EQUIPOS!A6:D154,3,FALSE)</f>
        <v>Volqueta 6 m3</v>
      </c>
      <c r="C36" s="871"/>
      <c r="D36" s="871"/>
      <c r="E36" s="871"/>
      <c r="F36" s="871"/>
      <c r="G36" s="871"/>
      <c r="H36" s="872"/>
      <c r="I36" s="277"/>
      <c r="J36" s="278"/>
      <c r="K36" s="279">
        <f>VLOOKUP(A36,EQUIPOS!A6:D161,4,FALSE)</f>
        <v>62556.03</v>
      </c>
      <c r="L36" s="280"/>
      <c r="M36" s="465">
        <v>81</v>
      </c>
      <c r="N36" s="282">
        <f>K36/M36</f>
        <v>772.29666666666662</v>
      </c>
    </row>
    <row r="37" spans="1:14">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3"/>
    </row>
    <row r="39" spans="1:14">
      <c r="B39" s="870"/>
      <c r="C39" s="871"/>
      <c r="D39" s="871"/>
      <c r="E39" s="871"/>
      <c r="F39" s="871"/>
      <c r="G39" s="871"/>
      <c r="H39" s="872"/>
      <c r="I39" s="873"/>
      <c r="J39" s="874"/>
      <c r="K39" s="284"/>
      <c r="L39" s="875"/>
      <c r="M39" s="876"/>
      <c r="N39" s="285"/>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105">
        <f>SUM(N36:N42)</f>
        <v>772.29666666666662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94"/>
    </row>
    <row r="49" spans="2:14">
      <c r="B49" s="49"/>
      <c r="C49" s="291"/>
      <c r="D49" s="291"/>
      <c r="E49" s="291"/>
      <c r="F49" s="291"/>
      <c r="G49" s="291"/>
      <c r="H49" s="291"/>
      <c r="I49" s="278"/>
      <c r="J49" s="234"/>
      <c r="K49" s="292"/>
      <c r="L49" s="277"/>
      <c r="M49" s="293"/>
      <c r="N49" s="294"/>
    </row>
    <row r="50" spans="2:14">
      <c r="B50" s="49"/>
      <c r="C50" s="291"/>
      <c r="D50" s="291"/>
      <c r="E50" s="291"/>
      <c r="F50" s="291"/>
      <c r="G50" s="291"/>
      <c r="H50" s="291"/>
      <c r="I50" s="278"/>
      <c r="J50" s="234"/>
      <c r="K50" s="292"/>
      <c r="L50" s="277"/>
      <c r="M50" s="293"/>
      <c r="N50" s="294"/>
    </row>
    <row r="51" spans="2:14">
      <c r="B51" s="49"/>
      <c r="C51" s="291"/>
      <c r="D51" s="291"/>
      <c r="E51" s="291"/>
      <c r="F51" s="291"/>
      <c r="G51" s="291"/>
      <c r="H51" s="291"/>
      <c r="I51" s="278"/>
      <c r="J51" s="234"/>
      <c r="K51" s="292"/>
      <c r="L51" s="277"/>
      <c r="M51" s="293"/>
      <c r="N51" s="294"/>
    </row>
    <row r="52" spans="2:14">
      <c r="B52" s="49"/>
      <c r="C52" s="291"/>
      <c r="D52" s="291"/>
      <c r="E52" s="291"/>
      <c r="F52" s="291"/>
      <c r="G52" s="291"/>
      <c r="H52" s="291"/>
      <c r="I52" s="278"/>
      <c r="J52" s="234"/>
      <c r="K52" s="292"/>
      <c r="L52" s="277"/>
      <c r="M52" s="293"/>
      <c r="N52" s="294"/>
    </row>
    <row r="53" spans="2:14" ht="15" thickBot="1">
      <c r="B53" s="903"/>
      <c r="C53" s="904"/>
      <c r="D53" s="904"/>
      <c r="E53" s="904"/>
      <c r="F53" s="904"/>
      <c r="G53" s="904"/>
      <c r="H53" s="904"/>
      <c r="I53" s="874"/>
      <c r="J53" s="48"/>
      <c r="K53" s="50"/>
      <c r="L53" s="905"/>
      <c r="M53" s="906"/>
      <c r="N53" s="51"/>
    </row>
    <row r="54" spans="2:14" ht="15" thickBot="1">
      <c r="B54" s="821" t="s">
        <v>1037</v>
      </c>
      <c r="C54" s="822"/>
      <c r="D54" s="822"/>
      <c r="E54" s="822"/>
      <c r="F54" s="822"/>
      <c r="G54" s="822"/>
      <c r="H54" s="822"/>
      <c r="I54" s="822"/>
      <c r="J54" s="822"/>
      <c r="K54" s="822"/>
      <c r="L54" s="822"/>
      <c r="M54" s="823"/>
      <c r="N54" s="295"/>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3" t="s">
        <v>1041</v>
      </c>
      <c r="C58" s="324"/>
      <c r="D58" s="324"/>
      <c r="E58" s="324"/>
      <c r="F58" s="324"/>
      <c r="G58" s="324"/>
      <c r="H58" s="79" t="s">
        <v>1029</v>
      </c>
      <c r="I58" s="80" t="s">
        <v>1042</v>
      </c>
      <c r="J58" s="81" t="s">
        <v>1043</v>
      </c>
      <c r="K58" s="79" t="s">
        <v>1044</v>
      </c>
      <c r="L58" s="907" t="s">
        <v>1045</v>
      </c>
      <c r="M58" s="886"/>
      <c r="N58" s="82" t="s">
        <v>1035</v>
      </c>
    </row>
    <row r="59" spans="2:14">
      <c r="B59" s="52"/>
      <c r="C59" s="327"/>
      <c r="D59" s="327"/>
      <c r="E59" s="327"/>
      <c r="F59" s="327"/>
      <c r="G59" s="327"/>
      <c r="H59" s="321"/>
      <c r="I59" s="289"/>
      <c r="J59" s="296"/>
      <c r="K59" s="289"/>
      <c r="L59" s="908"/>
      <c r="M59" s="909"/>
      <c r="N59" s="297"/>
    </row>
    <row r="60" spans="2:14">
      <c r="B60" s="52"/>
      <c r="C60" s="53"/>
      <c r="D60" s="53"/>
      <c r="E60" s="53"/>
      <c r="F60" s="53"/>
      <c r="G60" s="53"/>
      <c r="H60" s="298"/>
      <c r="I60" s="289"/>
      <c r="J60" s="289"/>
      <c r="K60" s="289"/>
      <c r="L60" s="299"/>
      <c r="M60" s="300"/>
      <c r="N60" s="301"/>
    </row>
    <row r="61" spans="2:14">
      <c r="B61" s="52"/>
      <c r="C61" s="53"/>
      <c r="D61" s="53"/>
      <c r="E61" s="53"/>
      <c r="F61" s="53"/>
      <c r="G61" s="53"/>
      <c r="H61" s="298"/>
      <c r="I61" s="289"/>
      <c r="J61" s="289"/>
      <c r="K61" s="289"/>
      <c r="L61" s="299"/>
      <c r="M61" s="300"/>
      <c r="N61" s="301"/>
    </row>
    <row r="62" spans="2:14">
      <c r="B62" s="52"/>
      <c r="C62" s="53"/>
      <c r="D62" s="53"/>
      <c r="E62" s="53"/>
      <c r="F62" s="53"/>
      <c r="G62" s="53"/>
      <c r="H62" s="298"/>
      <c r="I62" s="289"/>
      <c r="J62" s="289"/>
      <c r="K62" s="289"/>
      <c r="L62" s="299"/>
      <c r="M62" s="300"/>
      <c r="N62" s="301"/>
    </row>
    <row r="63" spans="2:14">
      <c r="B63" s="52"/>
      <c r="C63" s="53"/>
      <c r="D63" s="53"/>
      <c r="E63" s="53"/>
      <c r="F63" s="53"/>
      <c r="G63" s="53"/>
      <c r="H63" s="298"/>
      <c r="I63" s="289"/>
      <c r="J63" s="289"/>
      <c r="K63" s="289"/>
      <c r="L63" s="299"/>
      <c r="M63" s="300"/>
      <c r="N63" s="301"/>
    </row>
    <row r="64" spans="2:14" ht="15" thickBot="1">
      <c r="B64" s="55"/>
      <c r="C64" s="53"/>
      <c r="D64" s="53"/>
      <c r="E64" s="53"/>
      <c r="F64" s="53"/>
      <c r="G64" s="53"/>
      <c r="H64" s="494"/>
      <c r="I64" s="175"/>
      <c r="J64" s="175"/>
      <c r="K64" s="175"/>
      <c r="L64" s="991"/>
      <c r="M64" s="992"/>
      <c r="N64" s="495"/>
    </row>
    <row r="65" spans="2:15" ht="15" thickBot="1">
      <c r="B65" s="821" t="s">
        <v>1037</v>
      </c>
      <c r="C65" s="822"/>
      <c r="D65" s="822"/>
      <c r="E65" s="822"/>
      <c r="F65" s="822"/>
      <c r="G65" s="822"/>
      <c r="H65" s="822"/>
      <c r="I65" s="822"/>
      <c r="J65" s="822"/>
      <c r="K65" s="822"/>
      <c r="L65" s="822"/>
      <c r="M65" s="823"/>
      <c r="N65" s="404"/>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306"/>
      <c r="O70" s="112"/>
    </row>
    <row r="71" spans="2:15">
      <c r="B71" s="55"/>
      <c r="C71" s="53"/>
      <c r="D71" s="53"/>
      <c r="E71" s="53"/>
      <c r="F71" s="53"/>
      <c r="G71" s="53"/>
      <c r="H71" s="53"/>
      <c r="I71" s="289"/>
      <c r="J71" s="307"/>
      <c r="K71" s="308"/>
      <c r="L71" s="56"/>
      <c r="M71" s="309"/>
      <c r="N71" s="306"/>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93"/>
      <c r="C75" s="994"/>
      <c r="D75" s="994"/>
      <c r="E75" s="994"/>
      <c r="F75" s="994"/>
      <c r="G75" s="994"/>
      <c r="H75" s="994"/>
      <c r="I75" s="175"/>
      <c r="J75" s="175"/>
      <c r="K75" s="175"/>
      <c r="L75" s="995"/>
      <c r="M75" s="996"/>
      <c r="N75" s="51"/>
    </row>
    <row r="76" spans="2:15" ht="15" thickBot="1">
      <c r="B76" s="821" t="s">
        <v>1037</v>
      </c>
      <c r="C76" s="822"/>
      <c r="D76" s="822"/>
      <c r="E76" s="822"/>
      <c r="F76" s="822"/>
      <c r="G76" s="822"/>
      <c r="H76" s="822"/>
      <c r="I76" s="822"/>
      <c r="J76" s="822"/>
      <c r="K76" s="822"/>
      <c r="L76" s="822"/>
      <c r="M76" s="823"/>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772.29666666666662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154.45933333333335</v>
      </c>
      <c r="M83" s="857"/>
      <c r="N83" s="57"/>
    </row>
    <row r="84" spans="1:14">
      <c r="B84" s="95" t="s">
        <v>1057</v>
      </c>
      <c r="C84" s="96"/>
      <c r="D84" s="96"/>
      <c r="E84" s="96"/>
      <c r="F84" s="96"/>
      <c r="G84" s="96"/>
      <c r="H84" s="96"/>
      <c r="I84" s="93"/>
      <c r="J84" s="94"/>
      <c r="K84" s="314">
        <v>0.05</v>
      </c>
      <c r="L84" s="856">
        <f>N78*K84</f>
        <v>38.614833333333337</v>
      </c>
      <c r="M84" s="857"/>
      <c r="N84" s="57"/>
    </row>
    <row r="85" spans="1:14" ht="15" thickBot="1">
      <c r="B85" s="97" t="s">
        <v>1058</v>
      </c>
      <c r="C85" s="98"/>
      <c r="D85" s="98"/>
      <c r="E85" s="98"/>
      <c r="F85" s="98"/>
      <c r="G85" s="98"/>
      <c r="H85" s="98"/>
      <c r="I85" s="99"/>
      <c r="J85" s="100"/>
      <c r="K85" s="315">
        <v>0.05</v>
      </c>
      <c r="L85" s="858">
        <f>N78*K85</f>
        <v>38.614833333333337</v>
      </c>
      <c r="M85" s="859"/>
      <c r="N85" s="57"/>
    </row>
    <row r="86" spans="1:14" ht="15" thickBot="1">
      <c r="B86" s="821" t="s">
        <v>1037</v>
      </c>
      <c r="C86" s="822"/>
      <c r="D86" s="822"/>
      <c r="E86" s="822"/>
      <c r="F86" s="822"/>
      <c r="G86" s="822"/>
      <c r="H86" s="822"/>
      <c r="I86" s="822"/>
      <c r="J86" s="822"/>
      <c r="K86" s="822"/>
      <c r="L86" s="822"/>
      <c r="M86" s="823"/>
      <c r="N86" s="58">
        <f>L83+L84+L85</f>
        <v>231.68900000000002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1003.9856666666667</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5" t="s">
        <v>2324</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2325</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1"/>
      <c r="K118" s="971"/>
      <c r="L118" s="971"/>
      <c r="M118" s="971"/>
      <c r="N118" s="972"/>
    </row>
    <row r="119" spans="2:14" ht="15" thickBot="1">
      <c r="B119" s="429" t="s">
        <v>2327</v>
      </c>
      <c r="C119" s="430"/>
      <c r="D119" s="430"/>
      <c r="E119" s="269"/>
      <c r="F119" s="269"/>
      <c r="G119" s="269"/>
      <c r="H119" s="269"/>
      <c r="I119" s="269"/>
      <c r="J119" s="973"/>
      <c r="K119" s="973"/>
      <c r="L119" s="973"/>
      <c r="M119" s="973"/>
      <c r="N119" s="974"/>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83820</xdr:rowOff>
              </from>
              <to>
                <xdr:col>1</xdr:col>
                <xdr:colOff>861060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4.4"/>
  <cols>
    <col min="1" max="1" width="10.44140625" bestFit="1" customWidth="1"/>
    <col min="2" max="2" width="17" customWidth="1"/>
    <col min="6" max="6" width="15.5546875" customWidth="1"/>
    <col min="9" max="9" width="12.5546875" bestFit="1" customWidth="1"/>
    <col min="10" max="10" width="15.5546875" customWidth="1"/>
    <col min="11" max="11" width="17.5546875" bestFit="1" customWidth="1"/>
    <col min="13" max="13" width="10.109375" customWidth="1"/>
    <col min="14" max="14" width="17.44140625" customWidth="1"/>
    <col min="15" max="15" width="12" bestFit="1" customWidth="1"/>
  </cols>
  <sheetData>
    <row r="1" spans="2:14">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5"/>
      <c r="H25" s="815"/>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18" t="s">
        <v>1026</v>
      </c>
      <c r="C27" s="819"/>
      <c r="D27" s="819"/>
      <c r="E27" s="819"/>
      <c r="F27" s="819"/>
      <c r="G27" s="819"/>
      <c r="H27" s="819"/>
      <c r="I27" s="819"/>
      <c r="J27" s="819"/>
      <c r="K27" s="819"/>
      <c r="L27" s="819"/>
      <c r="M27" s="819"/>
      <c r="N27" s="820"/>
    </row>
    <row r="28" spans="1:14" ht="15" thickBot="1">
      <c r="B28" s="39"/>
      <c r="C28" s="40"/>
      <c r="D28" s="40"/>
      <c r="E28" s="40"/>
      <c r="F28" s="40"/>
      <c r="G28" s="40"/>
      <c r="H28" s="40"/>
      <c r="I28" s="40"/>
      <c r="J28" s="40"/>
      <c r="K28" s="40"/>
      <c r="L28" s="40"/>
      <c r="M28" s="40"/>
      <c r="N28" s="41"/>
    </row>
    <row r="29" spans="1:14" ht="27" thickBot="1">
      <c r="B29" s="77" t="s">
        <v>1027</v>
      </c>
      <c r="C29" s="800" t="s">
        <v>1028</v>
      </c>
      <c r="D29" s="801"/>
      <c r="E29" s="801"/>
      <c r="F29" s="801"/>
      <c r="G29" s="801"/>
      <c r="H29" s="801"/>
      <c r="I29" s="801"/>
      <c r="J29" s="78"/>
      <c r="K29" s="352" t="s">
        <v>2321</v>
      </c>
      <c r="L29" s="797" t="s">
        <v>1029</v>
      </c>
      <c r="M29" s="798"/>
      <c r="N29" s="77" t="s">
        <v>1030</v>
      </c>
    </row>
    <row r="30" spans="1:14" hidden="1">
      <c r="B30" s="77" t="s">
        <v>1027</v>
      </c>
      <c r="C30" s="800" t="s">
        <v>1028</v>
      </c>
      <c r="D30" s="801"/>
      <c r="E30" s="801"/>
      <c r="F30" s="801"/>
      <c r="G30" s="801"/>
      <c r="H30" s="801"/>
      <c r="I30" s="801"/>
      <c r="J30" s="78"/>
      <c r="K30" s="317"/>
      <c r="L30" s="797" t="s">
        <v>1029</v>
      </c>
      <c r="M30" s="798"/>
      <c r="N30" s="77" t="s">
        <v>1030</v>
      </c>
    </row>
    <row r="31" spans="1:14" ht="41.25" customHeight="1" thickBot="1">
      <c r="A31" t="s">
        <v>1929</v>
      </c>
      <c r="B31" s="113" t="s">
        <v>1251</v>
      </c>
      <c r="C31" s="997" t="s">
        <v>2302</v>
      </c>
      <c r="D31" s="998"/>
      <c r="E31" s="998"/>
      <c r="F31" s="998"/>
      <c r="G31" s="998"/>
      <c r="H31" s="998"/>
      <c r="I31" s="998"/>
      <c r="J31" s="998"/>
      <c r="K31" s="498"/>
      <c r="L31" s="468" t="s">
        <v>2105</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t="s">
        <v>373</v>
      </c>
      <c r="B36" s="870" t="str">
        <f>VLOOKUP(A36,EQUIPOS!A6:D154,3,FALSE)</f>
        <v>Volqueta 6 m3</v>
      </c>
      <c r="C36" s="871"/>
      <c r="D36" s="871"/>
      <c r="E36" s="871"/>
      <c r="F36" s="871"/>
      <c r="G36" s="871"/>
      <c r="H36" s="872"/>
      <c r="I36" s="277"/>
      <c r="J36" s="278"/>
      <c r="K36" s="279">
        <f>VLOOKUP(A36,EQUIPOS!A6:D161,4,FALSE)</f>
        <v>62556.03</v>
      </c>
      <c r="L36" s="280"/>
      <c r="M36" s="293">
        <v>66</v>
      </c>
      <c r="N36" s="282">
        <f>K36/M36</f>
        <v>947.8186363636363</v>
      </c>
    </row>
    <row r="37" spans="1:14">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3"/>
    </row>
    <row r="39" spans="1:14">
      <c r="B39" s="870"/>
      <c r="C39" s="871"/>
      <c r="D39" s="871"/>
      <c r="E39" s="871"/>
      <c r="F39" s="871"/>
      <c r="G39" s="871"/>
      <c r="H39" s="872"/>
      <c r="I39" s="873"/>
      <c r="J39" s="874"/>
      <c r="K39" s="284"/>
      <c r="L39" s="875"/>
      <c r="M39" s="876"/>
      <c r="N39" s="285"/>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105">
        <f>SUM(N36:N42)</f>
        <v>947.8186363636363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94"/>
    </row>
    <row r="49" spans="2:14">
      <c r="B49" s="49"/>
      <c r="C49" s="291"/>
      <c r="D49" s="291"/>
      <c r="E49" s="291"/>
      <c r="F49" s="291"/>
      <c r="G49" s="291"/>
      <c r="H49" s="291"/>
      <c r="I49" s="278"/>
      <c r="J49" s="234"/>
      <c r="K49" s="292"/>
      <c r="L49" s="277"/>
      <c r="M49" s="293"/>
      <c r="N49" s="294"/>
    </row>
    <row r="50" spans="2:14">
      <c r="B50" s="49"/>
      <c r="C50" s="291"/>
      <c r="D50" s="291"/>
      <c r="E50" s="291"/>
      <c r="F50" s="291"/>
      <c r="G50" s="291"/>
      <c r="H50" s="291"/>
      <c r="I50" s="278"/>
      <c r="J50" s="234"/>
      <c r="K50" s="292"/>
      <c r="L50" s="277"/>
      <c r="M50" s="293"/>
      <c r="N50" s="294"/>
    </row>
    <row r="51" spans="2:14">
      <c r="B51" s="49"/>
      <c r="C51" s="291"/>
      <c r="D51" s="291"/>
      <c r="E51" s="291"/>
      <c r="F51" s="291"/>
      <c r="G51" s="291"/>
      <c r="H51" s="291"/>
      <c r="I51" s="278"/>
      <c r="J51" s="234"/>
      <c r="K51" s="292"/>
      <c r="L51" s="277"/>
      <c r="M51" s="293"/>
      <c r="N51" s="294"/>
    </row>
    <row r="52" spans="2:14">
      <c r="B52" s="49"/>
      <c r="C52" s="291"/>
      <c r="D52" s="291"/>
      <c r="E52" s="291"/>
      <c r="F52" s="291"/>
      <c r="G52" s="291"/>
      <c r="H52" s="291"/>
      <c r="I52" s="278"/>
      <c r="J52" s="234"/>
      <c r="K52" s="292"/>
      <c r="L52" s="277"/>
      <c r="M52" s="293"/>
      <c r="N52" s="294"/>
    </row>
    <row r="53" spans="2:14" ht="15" thickBot="1">
      <c r="B53" s="903"/>
      <c r="C53" s="904"/>
      <c r="D53" s="904"/>
      <c r="E53" s="904"/>
      <c r="F53" s="904"/>
      <c r="G53" s="904"/>
      <c r="H53" s="904"/>
      <c r="I53" s="874"/>
      <c r="J53" s="48"/>
      <c r="K53" s="50"/>
      <c r="L53" s="905"/>
      <c r="M53" s="906"/>
      <c r="N53" s="51"/>
    </row>
    <row r="54" spans="2:14" ht="15" thickBot="1">
      <c r="B54" s="821" t="s">
        <v>1037</v>
      </c>
      <c r="C54" s="822"/>
      <c r="D54" s="822"/>
      <c r="E54" s="822"/>
      <c r="F54" s="822"/>
      <c r="G54" s="822"/>
      <c r="H54" s="822"/>
      <c r="I54" s="822"/>
      <c r="J54" s="822"/>
      <c r="K54" s="822"/>
      <c r="L54" s="822"/>
      <c r="M54" s="823"/>
      <c r="N54" s="295"/>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3" t="s">
        <v>1041</v>
      </c>
      <c r="C58" s="324"/>
      <c r="D58" s="324"/>
      <c r="E58" s="324"/>
      <c r="F58" s="324"/>
      <c r="G58" s="324"/>
      <c r="H58" s="79" t="s">
        <v>1029</v>
      </c>
      <c r="I58" s="80" t="s">
        <v>1042</v>
      </c>
      <c r="J58" s="81" t="s">
        <v>1043</v>
      </c>
      <c r="K58" s="79" t="s">
        <v>1044</v>
      </c>
      <c r="L58" s="907" t="s">
        <v>1045</v>
      </c>
      <c r="M58" s="886"/>
      <c r="N58" s="82" t="s">
        <v>1035</v>
      </c>
    </row>
    <row r="59" spans="2:14">
      <c r="B59" s="52"/>
      <c r="C59" s="327"/>
      <c r="D59" s="327"/>
      <c r="E59" s="327"/>
      <c r="F59" s="327"/>
      <c r="G59" s="327"/>
      <c r="H59" s="321"/>
      <c r="I59" s="289"/>
      <c r="J59" s="296"/>
      <c r="K59" s="289"/>
      <c r="L59" s="908"/>
      <c r="M59" s="909"/>
      <c r="N59" s="297"/>
    </row>
    <row r="60" spans="2:14">
      <c r="B60" s="52"/>
      <c r="C60" s="53"/>
      <c r="D60" s="53"/>
      <c r="E60" s="53"/>
      <c r="F60" s="53"/>
      <c r="G60" s="53"/>
      <c r="H60" s="298"/>
      <c r="I60" s="289"/>
      <c r="J60" s="289"/>
      <c r="K60" s="289"/>
      <c r="L60" s="299"/>
      <c r="M60" s="300"/>
      <c r="N60" s="301"/>
    </row>
    <row r="61" spans="2:14">
      <c r="B61" s="52"/>
      <c r="C61" s="53"/>
      <c r="D61" s="53"/>
      <c r="E61" s="53"/>
      <c r="F61" s="53"/>
      <c r="G61" s="53"/>
      <c r="H61" s="298"/>
      <c r="I61" s="289"/>
      <c r="J61" s="289"/>
      <c r="K61" s="289"/>
      <c r="L61" s="299"/>
      <c r="M61" s="300"/>
      <c r="N61" s="301"/>
    </row>
    <row r="62" spans="2:14">
      <c r="B62" s="52"/>
      <c r="C62" s="53"/>
      <c r="D62" s="53"/>
      <c r="E62" s="53"/>
      <c r="F62" s="53"/>
      <c r="G62" s="53"/>
      <c r="H62" s="298"/>
      <c r="I62" s="289"/>
      <c r="J62" s="289"/>
      <c r="K62" s="289"/>
      <c r="L62" s="299"/>
      <c r="M62" s="300"/>
      <c r="N62" s="301"/>
    </row>
    <row r="63" spans="2:14">
      <c r="B63" s="52"/>
      <c r="C63" s="53"/>
      <c r="D63" s="53"/>
      <c r="E63" s="53"/>
      <c r="F63" s="53"/>
      <c r="G63" s="53"/>
      <c r="H63" s="298"/>
      <c r="I63" s="289"/>
      <c r="J63" s="289"/>
      <c r="K63" s="289"/>
      <c r="L63" s="299"/>
      <c r="M63" s="300"/>
      <c r="N63" s="301"/>
    </row>
    <row r="64" spans="2:14" ht="15" thickBot="1">
      <c r="B64" s="55"/>
      <c r="C64" s="53"/>
      <c r="D64" s="53"/>
      <c r="E64" s="53"/>
      <c r="F64" s="53"/>
      <c r="G64" s="53"/>
      <c r="H64" s="494"/>
      <c r="I64" s="175"/>
      <c r="J64" s="175"/>
      <c r="K64" s="175"/>
      <c r="L64" s="991"/>
      <c r="M64" s="992"/>
      <c r="N64" s="495"/>
    </row>
    <row r="65" spans="2:15" ht="15" thickBot="1">
      <c r="B65" s="821" t="s">
        <v>1037</v>
      </c>
      <c r="C65" s="822"/>
      <c r="D65" s="822"/>
      <c r="E65" s="822"/>
      <c r="F65" s="822"/>
      <c r="G65" s="822"/>
      <c r="H65" s="822"/>
      <c r="I65" s="822"/>
      <c r="J65" s="822"/>
      <c r="K65" s="822"/>
      <c r="L65" s="822"/>
      <c r="M65" s="823"/>
      <c r="N65" s="404"/>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306"/>
      <c r="O70" s="112"/>
    </row>
    <row r="71" spans="2:15">
      <c r="B71" s="55"/>
      <c r="C71" s="53"/>
      <c r="D71" s="53"/>
      <c r="E71" s="53"/>
      <c r="F71" s="53"/>
      <c r="G71" s="53"/>
      <c r="H71" s="53"/>
      <c r="I71" s="289"/>
      <c r="J71" s="307"/>
      <c r="K71" s="308"/>
      <c r="L71" s="56"/>
      <c r="M71" s="309"/>
      <c r="N71" s="306"/>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93"/>
      <c r="C75" s="994"/>
      <c r="D75" s="994"/>
      <c r="E75" s="994"/>
      <c r="F75" s="994"/>
      <c r="G75" s="994"/>
      <c r="H75" s="994"/>
      <c r="I75" s="175"/>
      <c r="J75" s="175"/>
      <c r="K75" s="175"/>
      <c r="L75" s="995"/>
      <c r="M75" s="996"/>
      <c r="N75" s="51"/>
    </row>
    <row r="76" spans="2:15" ht="15" thickBot="1">
      <c r="B76" s="821" t="s">
        <v>1037</v>
      </c>
      <c r="C76" s="822"/>
      <c r="D76" s="822"/>
      <c r="E76" s="822"/>
      <c r="F76" s="822"/>
      <c r="G76" s="822"/>
      <c r="H76" s="822"/>
      <c r="I76" s="822"/>
      <c r="J76" s="822"/>
      <c r="K76" s="822"/>
      <c r="L76" s="822"/>
      <c r="M76" s="823"/>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947.8186363636363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189.56372727272728</v>
      </c>
      <c r="M83" s="857"/>
      <c r="N83" s="57"/>
    </row>
    <row r="84" spans="1:14">
      <c r="B84" s="95" t="s">
        <v>1057</v>
      </c>
      <c r="C84" s="96"/>
      <c r="D84" s="96"/>
      <c r="E84" s="96"/>
      <c r="F84" s="96"/>
      <c r="G84" s="96"/>
      <c r="H84" s="96"/>
      <c r="I84" s="93"/>
      <c r="J84" s="94"/>
      <c r="K84" s="314">
        <v>0.05</v>
      </c>
      <c r="L84" s="856">
        <f>N78*K84</f>
        <v>47.390931818181819</v>
      </c>
      <c r="M84" s="857"/>
      <c r="N84" s="57"/>
    </row>
    <row r="85" spans="1:14" ht="15" thickBot="1">
      <c r="B85" s="97" t="s">
        <v>1058</v>
      </c>
      <c r="C85" s="98"/>
      <c r="D85" s="98"/>
      <c r="E85" s="98"/>
      <c r="F85" s="98"/>
      <c r="G85" s="98"/>
      <c r="H85" s="98"/>
      <c r="I85" s="99"/>
      <c r="J85" s="100"/>
      <c r="K85" s="315">
        <v>0.05</v>
      </c>
      <c r="L85" s="858">
        <f>N78*K85</f>
        <v>47.390931818181819</v>
      </c>
      <c r="M85" s="859"/>
      <c r="N85" s="57"/>
    </row>
    <row r="86" spans="1:14" ht="15" thickBot="1">
      <c r="B86" s="821" t="s">
        <v>1037</v>
      </c>
      <c r="C86" s="822"/>
      <c r="D86" s="822"/>
      <c r="E86" s="822"/>
      <c r="F86" s="822"/>
      <c r="G86" s="822"/>
      <c r="H86" s="822"/>
      <c r="I86" s="822"/>
      <c r="J86" s="822"/>
      <c r="K86" s="822"/>
      <c r="L86" s="822"/>
      <c r="M86" s="823"/>
      <c r="N86" s="58">
        <f>L83+L84+L85</f>
        <v>284.3455909090909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1232.1642272727272</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5" t="s">
        <v>2324</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2325</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1"/>
      <c r="K118" s="971"/>
      <c r="L118" s="971"/>
      <c r="M118" s="971"/>
      <c r="N118" s="972"/>
    </row>
    <row r="119" spans="2:14" ht="15" thickBot="1">
      <c r="B119" s="429" t="s">
        <v>2327</v>
      </c>
      <c r="C119" s="430"/>
      <c r="D119" s="430"/>
      <c r="E119" s="269"/>
      <c r="F119" s="269"/>
      <c r="G119" s="269"/>
      <c r="H119" s="269"/>
      <c r="I119" s="269"/>
      <c r="J119" s="973"/>
      <c r="K119" s="973"/>
      <c r="L119" s="973"/>
      <c r="M119" s="973"/>
      <c r="N119" s="974"/>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4.4"/>
  <cols>
    <col min="1" max="1" width="8.88671875" customWidth="1"/>
    <col min="2" max="2" width="17" customWidth="1"/>
    <col min="6" max="6" width="15.6640625" customWidth="1"/>
    <col min="9" max="9" width="12.5546875" bestFit="1" customWidth="1"/>
    <col min="10" max="10" width="15.5546875" customWidth="1"/>
    <col min="11" max="11" width="17.5546875" bestFit="1" customWidth="1"/>
    <col min="13" max="13" width="10.6640625" customWidth="1"/>
    <col min="14" max="14" width="17.44140625" customWidth="1"/>
    <col min="15" max="15" width="12" bestFit="1" customWidth="1"/>
  </cols>
  <sheetData>
    <row r="1" spans="2:14" ht="25.5" customHeight="1">
      <c r="B1" s="915"/>
      <c r="C1" s="927"/>
      <c r="D1" s="928"/>
      <c r="E1" s="928"/>
      <c r="F1" s="928"/>
      <c r="G1" s="928"/>
      <c r="H1" s="928"/>
      <c r="I1" s="928"/>
      <c r="J1" s="929"/>
      <c r="K1" s="930" t="s">
        <v>1017</v>
      </c>
      <c r="L1" s="932" t="s">
        <v>2304</v>
      </c>
      <c r="M1" s="933"/>
      <c r="N1" s="934"/>
    </row>
    <row r="2" spans="2:14">
      <c r="B2" s="916"/>
      <c r="C2" s="938" t="s">
        <v>1018</v>
      </c>
      <c r="D2" s="939"/>
      <c r="E2" s="939"/>
      <c r="F2" s="939"/>
      <c r="G2" s="939"/>
      <c r="H2" s="939"/>
      <c r="I2" s="939"/>
      <c r="J2" s="940"/>
      <c r="K2" s="931"/>
      <c r="L2" s="935"/>
      <c r="M2" s="936"/>
      <c r="N2" s="937"/>
    </row>
    <row r="3" spans="2:14">
      <c r="B3" s="916"/>
      <c r="C3" s="938" t="s">
        <v>2305</v>
      </c>
      <c r="D3" s="939"/>
      <c r="E3" s="939"/>
      <c r="F3" s="939"/>
      <c r="G3" s="939"/>
      <c r="H3" s="939"/>
      <c r="I3" s="939"/>
      <c r="J3" s="940"/>
      <c r="K3" s="918" t="s">
        <v>1019</v>
      </c>
      <c r="L3" s="942">
        <v>1</v>
      </c>
      <c r="M3" s="943"/>
      <c r="N3" s="944"/>
    </row>
    <row r="4" spans="2:14">
      <c r="B4" s="916"/>
      <c r="C4" s="938" t="s">
        <v>2306</v>
      </c>
      <c r="D4" s="939"/>
      <c r="E4" s="939"/>
      <c r="F4" s="939"/>
      <c r="G4" s="939"/>
      <c r="H4" s="939"/>
      <c r="I4" s="939"/>
      <c r="J4" s="940"/>
      <c r="K4" s="941"/>
      <c r="L4" s="945"/>
      <c r="M4" s="946"/>
      <c r="N4" s="947"/>
    </row>
    <row r="5" spans="2:14">
      <c r="B5" s="916"/>
      <c r="C5" s="938" t="s">
        <v>2307</v>
      </c>
      <c r="D5" s="939"/>
      <c r="E5" s="939"/>
      <c r="F5" s="939"/>
      <c r="G5" s="939"/>
      <c r="H5" s="939"/>
      <c r="I5" s="939"/>
      <c r="J5" s="940"/>
      <c r="K5" s="918" t="s">
        <v>1020</v>
      </c>
      <c r="L5" s="920"/>
      <c r="M5" s="920" t="s">
        <v>1021</v>
      </c>
      <c r="N5" s="922"/>
    </row>
    <row r="6" spans="2:14" ht="15" thickBot="1">
      <c r="B6" s="917"/>
      <c r="C6" s="924"/>
      <c r="D6" s="925"/>
      <c r="E6" s="925"/>
      <c r="F6" s="925"/>
      <c r="G6" s="925"/>
      <c r="H6" s="925"/>
      <c r="I6" s="925"/>
      <c r="J6" s="926"/>
      <c r="K6" s="919"/>
      <c r="L6" s="921"/>
      <c r="M6" s="921"/>
      <c r="N6" s="923"/>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2" t="s">
        <v>2311</v>
      </c>
      <c r="C10" s="913"/>
      <c r="D10" s="913"/>
      <c r="E10" s="913"/>
      <c r="F10" s="398" t="s">
        <v>2312</v>
      </c>
      <c r="G10" s="393"/>
      <c r="H10" s="399"/>
      <c r="I10" s="914" t="s">
        <v>2313</v>
      </c>
      <c r="J10" s="914"/>
      <c r="K10" s="400" t="s">
        <v>2312</v>
      </c>
      <c r="L10" s="396"/>
      <c r="M10" s="396"/>
      <c r="N10" s="397"/>
    </row>
    <row r="11" spans="2:14">
      <c r="B11" s="371" t="s">
        <v>1023</v>
      </c>
      <c r="C11" s="372"/>
      <c r="D11" s="799"/>
      <c r="E11" s="799"/>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6"/>
      <c r="M12" s="816"/>
      <c r="N12" s="81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4" t="s">
        <v>2328</v>
      </c>
      <c r="G25" s="814"/>
      <c r="H25" s="814"/>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999" t="s">
        <v>1026</v>
      </c>
      <c r="C27" s="1000"/>
      <c r="D27" s="1000"/>
      <c r="E27" s="1000"/>
      <c r="F27" s="1000"/>
      <c r="G27" s="1000"/>
      <c r="H27" s="1000"/>
      <c r="I27" s="1000"/>
      <c r="J27" s="1000"/>
      <c r="K27" s="1000"/>
      <c r="L27" s="1000"/>
      <c r="M27" s="1000"/>
      <c r="N27" s="1001"/>
    </row>
    <row r="28" spans="1:14" ht="15" thickBot="1">
      <c r="B28" s="39"/>
      <c r="C28" s="40"/>
      <c r="D28" s="40"/>
      <c r="E28" s="40"/>
      <c r="F28" s="40"/>
      <c r="G28" s="40"/>
      <c r="H28" s="40"/>
      <c r="I28" s="40"/>
      <c r="J28" s="40"/>
      <c r="K28" s="40"/>
      <c r="L28" s="40"/>
      <c r="M28" s="40"/>
      <c r="N28" s="41"/>
    </row>
    <row r="29" spans="1:14" ht="27" thickBot="1">
      <c r="B29" s="77" t="s">
        <v>1027</v>
      </c>
      <c r="C29" s="1004" t="s">
        <v>1028</v>
      </c>
      <c r="D29" s="1005"/>
      <c r="E29" s="1005"/>
      <c r="F29" s="1005"/>
      <c r="G29" s="1005"/>
      <c r="H29" s="1005"/>
      <c r="I29" s="1005"/>
      <c r="J29" s="78"/>
      <c r="K29" s="352" t="s">
        <v>2321</v>
      </c>
      <c r="L29" s="1002" t="s">
        <v>1029</v>
      </c>
      <c r="M29" s="1003"/>
      <c r="N29" s="77" t="s">
        <v>1030</v>
      </c>
    </row>
    <row r="30" spans="1:14" hidden="1">
      <c r="B30" s="77" t="s">
        <v>1027</v>
      </c>
      <c r="C30" s="800" t="s">
        <v>1028</v>
      </c>
      <c r="D30" s="801"/>
      <c r="E30" s="801"/>
      <c r="F30" s="801"/>
      <c r="G30" s="801"/>
      <c r="H30" s="801"/>
      <c r="I30" s="801"/>
      <c r="J30" s="78"/>
      <c r="K30" s="317"/>
      <c r="L30" s="797" t="s">
        <v>1029</v>
      </c>
      <c r="M30" s="798"/>
      <c r="N30" s="77" t="s">
        <v>1030</v>
      </c>
    </row>
    <row r="31" spans="1:14" ht="15" thickBot="1">
      <c r="A31" t="s">
        <v>1929</v>
      </c>
      <c r="B31" s="113" t="s">
        <v>1252</v>
      </c>
      <c r="C31" s="466" t="s">
        <v>2300</v>
      </c>
      <c r="D31" s="467"/>
      <c r="E31" s="467"/>
      <c r="F31" s="467"/>
      <c r="G31" s="467"/>
      <c r="H31" s="467"/>
      <c r="I31" s="467"/>
      <c r="J31" s="467"/>
      <c r="K31" s="469"/>
      <c r="L31" s="468" t="s">
        <v>2105</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1" t="s">
        <v>1028</v>
      </c>
      <c r="C35" s="892"/>
      <c r="D35" s="892"/>
      <c r="E35" s="892"/>
      <c r="F35" s="892"/>
      <c r="G35" s="892"/>
      <c r="H35" s="893"/>
      <c r="I35" s="894" t="s">
        <v>1032</v>
      </c>
      <c r="J35" s="895"/>
      <c r="K35" s="75" t="s">
        <v>1033</v>
      </c>
      <c r="L35" s="896" t="s">
        <v>1034</v>
      </c>
      <c r="M35" s="893"/>
      <c r="N35" s="76" t="s">
        <v>1035</v>
      </c>
    </row>
    <row r="36" spans="1:14">
      <c r="A36" t="s">
        <v>373</v>
      </c>
      <c r="B36" s="870" t="str">
        <f>VLOOKUP(A36,EQUIPOS!A6:D154,3,FALSE)</f>
        <v>Volqueta 6 m3</v>
      </c>
      <c r="C36" s="871"/>
      <c r="D36" s="871"/>
      <c r="E36" s="871"/>
      <c r="F36" s="871"/>
      <c r="G36" s="871"/>
      <c r="H36" s="872"/>
      <c r="I36" s="277"/>
      <c r="J36" s="278"/>
      <c r="K36" s="279">
        <f>VLOOKUP(A36,EQUIPOS!A6:D161,4,FALSE)</f>
        <v>62556.03</v>
      </c>
      <c r="L36" s="280"/>
      <c r="M36" s="293">
        <v>66</v>
      </c>
      <c r="N36" s="282">
        <f>K36/M36</f>
        <v>947.8186363636363</v>
      </c>
    </row>
    <row r="37" spans="1:14">
      <c r="B37" s="870"/>
      <c r="C37" s="871"/>
      <c r="D37" s="871"/>
      <c r="E37" s="871"/>
      <c r="F37" s="871"/>
      <c r="G37" s="871"/>
      <c r="H37" s="872"/>
      <c r="I37" s="277"/>
      <c r="J37" s="278"/>
      <c r="K37" s="279"/>
      <c r="L37" s="280"/>
      <c r="M37" s="281"/>
      <c r="N37" s="282"/>
    </row>
    <row r="38" spans="1:14">
      <c r="B38" s="870"/>
      <c r="C38" s="871"/>
      <c r="D38" s="871"/>
      <c r="E38" s="871"/>
      <c r="F38" s="871"/>
      <c r="G38" s="871"/>
      <c r="H38" s="872"/>
      <c r="I38" s="277"/>
      <c r="J38" s="278"/>
      <c r="K38" s="279"/>
      <c r="L38" s="280"/>
      <c r="M38" s="281"/>
      <c r="N38" s="283"/>
    </row>
    <row r="39" spans="1:14">
      <c r="B39" s="870"/>
      <c r="C39" s="871"/>
      <c r="D39" s="871"/>
      <c r="E39" s="871"/>
      <c r="F39" s="871"/>
      <c r="G39" s="871"/>
      <c r="H39" s="872"/>
      <c r="I39" s="873"/>
      <c r="J39" s="874"/>
      <c r="K39" s="284"/>
      <c r="L39" s="875"/>
      <c r="M39" s="876"/>
      <c r="N39" s="285"/>
    </row>
    <row r="40" spans="1:14">
      <c r="B40" s="870"/>
      <c r="C40" s="871"/>
      <c r="D40" s="871"/>
      <c r="E40" s="877"/>
      <c r="F40" s="871"/>
      <c r="G40" s="871"/>
      <c r="H40" s="872"/>
      <c r="I40" s="42"/>
      <c r="J40" s="43"/>
      <c r="K40" s="284"/>
      <c r="L40" s="286"/>
      <c r="M40" s="287"/>
      <c r="N40" s="288"/>
    </row>
    <row r="41" spans="1:14">
      <c r="B41" s="878"/>
      <c r="C41" s="879"/>
      <c r="D41" s="879"/>
      <c r="E41" s="44"/>
      <c r="F41" s="45"/>
      <c r="G41" s="45"/>
      <c r="H41" s="46"/>
      <c r="I41" s="42"/>
      <c r="J41" s="43"/>
      <c r="K41" s="289"/>
      <c r="L41" s="286"/>
      <c r="M41" s="287"/>
      <c r="N41" s="354"/>
    </row>
    <row r="42" spans="1:14" ht="15" thickBot="1">
      <c r="B42" s="870"/>
      <c r="C42" s="871"/>
      <c r="D42" s="871"/>
      <c r="E42" s="871"/>
      <c r="F42" s="871"/>
      <c r="G42" s="871"/>
      <c r="H42" s="872"/>
      <c r="I42" s="880"/>
      <c r="J42" s="881"/>
      <c r="K42" s="47"/>
      <c r="L42" s="882"/>
      <c r="M42" s="883"/>
      <c r="N42" s="111"/>
    </row>
    <row r="43" spans="1:14" ht="15" thickBot="1">
      <c r="B43" s="821" t="s">
        <v>1037</v>
      </c>
      <c r="C43" s="822"/>
      <c r="D43" s="822"/>
      <c r="E43" s="822"/>
      <c r="F43" s="822"/>
      <c r="G43" s="822"/>
      <c r="H43" s="822"/>
      <c r="I43" s="822"/>
      <c r="J43" s="822"/>
      <c r="K43" s="822"/>
      <c r="L43" s="822"/>
      <c r="M43" s="823"/>
      <c r="N43" s="105">
        <f>SUM(N36:N42)</f>
        <v>947.8186363636363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6" t="s">
        <v>1028</v>
      </c>
      <c r="C47" s="867"/>
      <c r="D47" s="867"/>
      <c r="E47" s="867"/>
      <c r="F47" s="867"/>
      <c r="G47" s="867"/>
      <c r="H47" s="867"/>
      <c r="I47" s="901"/>
      <c r="J47" s="325" t="s">
        <v>1029</v>
      </c>
      <c r="K47" s="91" t="s">
        <v>1030</v>
      </c>
      <c r="L47" s="902" t="s">
        <v>1039</v>
      </c>
      <c r="M47" s="901"/>
      <c r="N47" s="92" t="s">
        <v>1035</v>
      </c>
    </row>
    <row r="48" spans="1:14">
      <c r="B48" s="49"/>
      <c r="C48" s="291"/>
      <c r="D48" s="291"/>
      <c r="E48" s="291"/>
      <c r="F48" s="291"/>
      <c r="G48" s="291"/>
      <c r="H48" s="291"/>
      <c r="I48" s="278"/>
      <c r="J48" s="234"/>
      <c r="K48" s="292"/>
      <c r="L48" s="277"/>
      <c r="M48" s="293"/>
      <c r="N48" s="294"/>
    </row>
    <row r="49" spans="2:14">
      <c r="B49" s="49"/>
      <c r="C49" s="291"/>
      <c r="D49" s="291"/>
      <c r="E49" s="291"/>
      <c r="F49" s="291"/>
      <c r="G49" s="291"/>
      <c r="H49" s="291"/>
      <c r="I49" s="278"/>
      <c r="J49" s="234"/>
      <c r="K49" s="292"/>
      <c r="L49" s="277"/>
      <c r="M49" s="293"/>
      <c r="N49" s="294"/>
    </row>
    <row r="50" spans="2:14">
      <c r="B50" s="49"/>
      <c r="C50" s="291"/>
      <c r="D50" s="291"/>
      <c r="E50" s="291"/>
      <c r="F50" s="291"/>
      <c r="G50" s="291"/>
      <c r="H50" s="291"/>
      <c r="I50" s="278"/>
      <c r="J50" s="234"/>
      <c r="K50" s="292"/>
      <c r="L50" s="277"/>
      <c r="M50" s="293"/>
      <c r="N50" s="294"/>
    </row>
    <row r="51" spans="2:14">
      <c r="B51" s="49"/>
      <c r="C51" s="291"/>
      <c r="D51" s="291"/>
      <c r="E51" s="291"/>
      <c r="F51" s="291"/>
      <c r="G51" s="291"/>
      <c r="H51" s="291"/>
      <c r="I51" s="278"/>
      <c r="J51" s="234"/>
      <c r="K51" s="292"/>
      <c r="L51" s="277"/>
      <c r="M51" s="293"/>
      <c r="N51" s="294"/>
    </row>
    <row r="52" spans="2:14">
      <c r="B52" s="49"/>
      <c r="C52" s="291"/>
      <c r="D52" s="291"/>
      <c r="E52" s="291"/>
      <c r="F52" s="291"/>
      <c r="G52" s="291"/>
      <c r="H52" s="291"/>
      <c r="I52" s="278"/>
      <c r="J52" s="234"/>
      <c r="K52" s="292"/>
      <c r="L52" s="277"/>
      <c r="M52" s="293"/>
      <c r="N52" s="294"/>
    </row>
    <row r="53" spans="2:14" ht="15" thickBot="1">
      <c r="B53" s="903"/>
      <c r="C53" s="904"/>
      <c r="D53" s="904"/>
      <c r="E53" s="904"/>
      <c r="F53" s="904"/>
      <c r="G53" s="904"/>
      <c r="H53" s="904"/>
      <c r="I53" s="874"/>
      <c r="J53" s="48"/>
      <c r="K53" s="50"/>
      <c r="L53" s="905"/>
      <c r="M53" s="906"/>
      <c r="N53" s="51"/>
    </row>
    <row r="54" spans="2:14" ht="15" thickBot="1">
      <c r="B54" s="821" t="s">
        <v>1037</v>
      </c>
      <c r="C54" s="822"/>
      <c r="D54" s="822"/>
      <c r="E54" s="822"/>
      <c r="F54" s="822"/>
      <c r="G54" s="822"/>
      <c r="H54" s="822"/>
      <c r="I54" s="822"/>
      <c r="J54" s="822"/>
      <c r="K54" s="822"/>
      <c r="L54" s="822"/>
      <c r="M54" s="823"/>
      <c r="N54" s="295"/>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3" t="s">
        <v>1041</v>
      </c>
      <c r="C58" s="324"/>
      <c r="D58" s="324"/>
      <c r="E58" s="324"/>
      <c r="F58" s="324"/>
      <c r="G58" s="324"/>
      <c r="H58" s="79" t="s">
        <v>1029</v>
      </c>
      <c r="I58" s="80" t="s">
        <v>1042</v>
      </c>
      <c r="J58" s="81" t="s">
        <v>1043</v>
      </c>
      <c r="K58" s="79" t="s">
        <v>1044</v>
      </c>
      <c r="L58" s="907" t="s">
        <v>1045</v>
      </c>
      <c r="M58" s="886"/>
      <c r="N58" s="82" t="s">
        <v>1035</v>
      </c>
    </row>
    <row r="59" spans="2:14">
      <c r="B59" s="52"/>
      <c r="C59" s="327"/>
      <c r="D59" s="327"/>
      <c r="E59" s="327"/>
      <c r="F59" s="327"/>
      <c r="G59" s="327"/>
      <c r="H59" s="321"/>
      <c r="I59" s="289"/>
      <c r="J59" s="296"/>
      <c r="K59" s="289"/>
      <c r="L59" s="908"/>
      <c r="M59" s="909"/>
      <c r="N59" s="297"/>
    </row>
    <row r="60" spans="2:14">
      <c r="B60" s="52"/>
      <c r="C60" s="53"/>
      <c r="D60" s="53"/>
      <c r="E60" s="53"/>
      <c r="F60" s="53"/>
      <c r="G60" s="53"/>
      <c r="H60" s="298"/>
      <c r="I60" s="289"/>
      <c r="J60" s="289"/>
      <c r="K60" s="289"/>
      <c r="L60" s="299"/>
      <c r="M60" s="300"/>
      <c r="N60" s="301"/>
    </row>
    <row r="61" spans="2:14">
      <c r="B61" s="52"/>
      <c r="C61" s="53"/>
      <c r="D61" s="53"/>
      <c r="E61" s="53"/>
      <c r="F61" s="53"/>
      <c r="G61" s="53"/>
      <c r="H61" s="298"/>
      <c r="I61" s="289"/>
      <c r="J61" s="289"/>
      <c r="K61" s="289"/>
      <c r="L61" s="299"/>
      <c r="M61" s="300"/>
      <c r="N61" s="301"/>
    </row>
    <row r="62" spans="2:14">
      <c r="B62" s="52"/>
      <c r="C62" s="53"/>
      <c r="D62" s="53"/>
      <c r="E62" s="53"/>
      <c r="F62" s="53"/>
      <c r="G62" s="53"/>
      <c r="H62" s="298"/>
      <c r="I62" s="289"/>
      <c r="J62" s="289"/>
      <c r="K62" s="289"/>
      <c r="L62" s="299"/>
      <c r="M62" s="300"/>
      <c r="N62" s="301"/>
    </row>
    <row r="63" spans="2:14">
      <c r="B63" s="52"/>
      <c r="C63" s="53"/>
      <c r="D63" s="53"/>
      <c r="E63" s="53"/>
      <c r="F63" s="53"/>
      <c r="G63" s="53"/>
      <c r="H63" s="298"/>
      <c r="I63" s="289"/>
      <c r="J63" s="289"/>
      <c r="K63" s="289"/>
      <c r="L63" s="299"/>
      <c r="M63" s="300"/>
      <c r="N63" s="301"/>
    </row>
    <row r="64" spans="2:14" ht="15" thickBot="1">
      <c r="B64" s="55"/>
      <c r="C64" s="53"/>
      <c r="D64" s="53"/>
      <c r="E64" s="53"/>
      <c r="F64" s="53"/>
      <c r="G64" s="53"/>
      <c r="H64" s="494"/>
      <c r="I64" s="175"/>
      <c r="J64" s="175"/>
      <c r="K64" s="175"/>
      <c r="L64" s="991"/>
      <c r="M64" s="992"/>
      <c r="N64" s="495"/>
    </row>
    <row r="65" spans="2:15" ht="15" thickBot="1">
      <c r="B65" s="821" t="s">
        <v>1037</v>
      </c>
      <c r="C65" s="822"/>
      <c r="D65" s="822"/>
      <c r="E65" s="822"/>
      <c r="F65" s="822"/>
      <c r="G65" s="822"/>
      <c r="H65" s="822"/>
      <c r="I65" s="822"/>
      <c r="J65" s="822"/>
      <c r="K65" s="822"/>
      <c r="L65" s="822"/>
      <c r="M65" s="823"/>
      <c r="N65" s="404"/>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0" t="s">
        <v>1047</v>
      </c>
      <c r="C69" s="861"/>
      <c r="D69" s="861"/>
      <c r="E69" s="861"/>
      <c r="F69" s="861"/>
      <c r="G69" s="861"/>
      <c r="H69" s="861"/>
      <c r="I69" s="79" t="s">
        <v>1048</v>
      </c>
      <c r="J69" s="81" t="s">
        <v>1494</v>
      </c>
      <c r="K69" s="80" t="s">
        <v>1050</v>
      </c>
      <c r="L69" s="862" t="s">
        <v>1034</v>
      </c>
      <c r="M69" s="863"/>
      <c r="N69" s="104" t="s">
        <v>1035</v>
      </c>
    </row>
    <row r="70" spans="2:15">
      <c r="B70" s="55"/>
      <c r="C70" s="53"/>
      <c r="D70" s="53"/>
      <c r="E70" s="53"/>
      <c r="F70" s="53"/>
      <c r="G70" s="53"/>
      <c r="H70" s="53"/>
      <c r="I70" s="302"/>
      <c r="J70" s="303"/>
      <c r="K70" s="304"/>
      <c r="L70" s="56"/>
      <c r="M70" s="305"/>
      <c r="N70" s="306"/>
      <c r="O70" s="112"/>
    </row>
    <row r="71" spans="2:15">
      <c r="B71" s="55"/>
      <c r="C71" s="53"/>
      <c r="D71" s="53"/>
      <c r="E71" s="53"/>
      <c r="F71" s="53"/>
      <c r="G71" s="53"/>
      <c r="H71" s="53"/>
      <c r="I71" s="289"/>
      <c r="J71" s="307"/>
      <c r="K71" s="308"/>
      <c r="L71" s="56"/>
      <c r="M71" s="309"/>
      <c r="N71" s="306"/>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93"/>
      <c r="C75" s="994"/>
      <c r="D75" s="994"/>
      <c r="E75" s="994"/>
      <c r="F75" s="994"/>
      <c r="G75" s="994"/>
      <c r="H75" s="994"/>
      <c r="I75" s="175"/>
      <c r="J75" s="175"/>
      <c r="K75" s="175"/>
      <c r="L75" s="995"/>
      <c r="M75" s="996"/>
      <c r="N75" s="51"/>
    </row>
    <row r="76" spans="2:15" ht="15" thickBot="1">
      <c r="B76" s="821" t="s">
        <v>1037</v>
      </c>
      <c r="C76" s="822"/>
      <c r="D76" s="822"/>
      <c r="E76" s="822"/>
      <c r="F76" s="822"/>
      <c r="G76" s="822"/>
      <c r="H76" s="822"/>
      <c r="I76" s="822"/>
      <c r="J76" s="822"/>
      <c r="K76" s="822"/>
      <c r="L76" s="822"/>
      <c r="M76" s="823"/>
      <c r="N76" s="311"/>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947.8186363636363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6" t="s">
        <v>1053</v>
      </c>
      <c r="C82" s="867"/>
      <c r="D82" s="867"/>
      <c r="E82" s="867"/>
      <c r="F82" s="867"/>
      <c r="G82" s="867"/>
      <c r="H82" s="867"/>
      <c r="I82" s="324"/>
      <c r="J82" s="344"/>
      <c r="K82" s="312" t="s">
        <v>1054</v>
      </c>
      <c r="L82" s="868" t="s">
        <v>1055</v>
      </c>
      <c r="M82" s="869"/>
      <c r="N82" s="313"/>
    </row>
    <row r="83" spans="1:14">
      <c r="B83" s="854" t="s">
        <v>1056</v>
      </c>
      <c r="C83" s="855"/>
      <c r="D83" s="855"/>
      <c r="E83" s="855"/>
      <c r="F83" s="855"/>
      <c r="G83" s="855"/>
      <c r="H83" s="855"/>
      <c r="I83" s="93"/>
      <c r="J83" s="94"/>
      <c r="K83" s="314">
        <v>0.2</v>
      </c>
      <c r="L83" s="856">
        <f>N78*K83</f>
        <v>189.56372727272728</v>
      </c>
      <c r="M83" s="857"/>
      <c r="N83" s="57"/>
    </row>
    <row r="84" spans="1:14">
      <c r="B84" s="95" t="s">
        <v>1057</v>
      </c>
      <c r="C84" s="96"/>
      <c r="D84" s="96"/>
      <c r="E84" s="96"/>
      <c r="F84" s="96"/>
      <c r="G84" s="96"/>
      <c r="H84" s="96"/>
      <c r="I84" s="93"/>
      <c r="J84" s="94"/>
      <c r="K84" s="314">
        <v>0.05</v>
      </c>
      <c r="L84" s="856">
        <f>N78*K84</f>
        <v>47.390931818181819</v>
      </c>
      <c r="M84" s="857"/>
      <c r="N84" s="57"/>
    </row>
    <row r="85" spans="1:14" ht="15" thickBot="1">
      <c r="B85" s="97" t="s">
        <v>1058</v>
      </c>
      <c r="C85" s="98"/>
      <c r="D85" s="98"/>
      <c r="E85" s="98"/>
      <c r="F85" s="98"/>
      <c r="G85" s="98"/>
      <c r="H85" s="98"/>
      <c r="I85" s="99"/>
      <c r="J85" s="100"/>
      <c r="K85" s="315">
        <v>0.05</v>
      </c>
      <c r="L85" s="858">
        <f>N78*K85</f>
        <v>47.390931818181819</v>
      </c>
      <c r="M85" s="859"/>
      <c r="N85" s="57"/>
    </row>
    <row r="86" spans="1:14" ht="15" thickBot="1">
      <c r="B86" s="821" t="s">
        <v>1037</v>
      </c>
      <c r="C86" s="822"/>
      <c r="D86" s="822"/>
      <c r="E86" s="822"/>
      <c r="F86" s="822"/>
      <c r="G86" s="822"/>
      <c r="H86" s="822"/>
      <c r="I86" s="822"/>
      <c r="J86" s="822"/>
      <c r="K86" s="822"/>
      <c r="L86" s="822"/>
      <c r="M86" s="823"/>
      <c r="N86" s="58">
        <f>L83+L84+L85</f>
        <v>284.3455909090909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1232.1642272727272</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5" t="s">
        <v>2324</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2325</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1"/>
      <c r="K118" s="971"/>
      <c r="L118" s="971"/>
      <c r="M118" s="971"/>
      <c r="N118" s="972"/>
    </row>
    <row r="119" spans="2:14" ht="15" thickBot="1">
      <c r="B119" s="429" t="s">
        <v>2327</v>
      </c>
      <c r="C119" s="430"/>
      <c r="D119" s="430"/>
      <c r="E119" s="269"/>
      <c r="F119" s="269"/>
      <c r="G119" s="269"/>
      <c r="H119" s="269"/>
      <c r="I119" s="269"/>
      <c r="J119" s="973"/>
      <c r="K119" s="973"/>
      <c r="L119" s="973"/>
      <c r="M119" s="973"/>
      <c r="N119" s="974"/>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Jorge Antonio Mantilla Puerto</cp:lastModifiedBy>
  <cp:lastPrinted>2015-12-02T16:37:54Z</cp:lastPrinted>
  <dcterms:created xsi:type="dcterms:W3CDTF">2015-10-19T20:35:29Z</dcterms:created>
  <dcterms:modified xsi:type="dcterms:W3CDTF">2019-06-28T16:24:14Z</dcterms:modified>
</cp:coreProperties>
</file>